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comments3.xml" ContentType="application/vnd.openxmlformats-officedocument.spreadsheetml.comments+xml"/>
  <Override PartName="/xl/threadedComments/threadedComment3.xml" ContentType="application/vnd.ms-excel.threadedcomments+xml"/>
  <Override PartName="/xl/comments4.xml" ContentType="application/vnd.openxmlformats-officedocument.spreadsheetml.comments+xml"/>
  <Override PartName="/xl/threadedComments/threadedComment4.xml" ContentType="application/vnd.ms-excel.threadedcomments+xml"/>
  <Override PartName="/xl/drawings/drawing2.xml" ContentType="application/vnd.openxmlformats-officedocument.drawing+xml"/>
  <Override PartName="/xl/embeddings/oleObject2.bin" ContentType="application/vnd.openxmlformats-officedocument.oleObject"/>
  <Override PartName="/xl/comments5.xml" ContentType="application/vnd.openxmlformats-officedocument.spreadsheetml.comments+xml"/>
  <Override PartName="/xl/threadedComments/threadedComment5.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autoCompressPictures="0"/>
  <mc:AlternateContent xmlns:mc="http://schemas.openxmlformats.org/markup-compatibility/2006">
    <mc:Choice Requires="x15">
      <x15ac:absPath xmlns:x15ac="http://schemas.microsoft.com/office/spreadsheetml/2010/11/ac" url="I:\Finance\Operating Budgets - current year\2026-27 OPERATING BUDGET\Received from Colleges\Broward\"/>
    </mc:Choice>
  </mc:AlternateContent>
  <xr:revisionPtr revIDLastSave="0" documentId="13_ncr:1_{C256E9D0-F5C5-41E1-9904-C942AF4441C6}" xr6:coauthVersionLast="47" xr6:coauthVersionMax="47" xr10:uidLastSave="{00000000-0000-0000-0000-000000000000}"/>
  <workbookProtection workbookAlgorithmName="SHA-512" workbookHashValue="ieryys+Rnoo0un0ZdUxxI79LyE6vS1sdjEXn+N/BF+MCGX6qXwiU8cMVAVXLauavmQStzrN2KLgsTWLSTmX5XA==" workbookSaltValue="qSVhT45oHIia6cbEJ5URVg==" workbookSpinCount="100000" lockStructure="1"/>
  <bookViews>
    <workbookView xWindow="29415" yWindow="150" windowWidth="27915" windowHeight="14505" tabRatio="769" firstSheet="4" activeTab="4" xr2:uid="{00000000-000D-0000-FFFF-FFFF00000000}"/>
  </bookViews>
  <sheets>
    <sheet name="SUMMARY OF CHANGES" sheetId="10" state="hidden" r:id="rId1"/>
    <sheet name="OPB WORKBOOK INSTRUCTIONS" sheetId="25" state="hidden" r:id="rId2"/>
    <sheet name="VLOOKUP" sheetId="23" state="hidden" r:id="rId3"/>
    <sheet name="CHECK SHEET" sheetId="3" state="hidden"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state="hidden" r:id="rId13"/>
    <sheet name="DISCRETIONARY FEE PERCENTAGES" sheetId="18" state="hidden" r:id="rId14"/>
    <sheet name="_56F9DC9755BA473782653E2940F9" sheetId="27" state="veryHidden" r:id="rId15"/>
  </sheets>
  <externalReferences>
    <externalReference r:id="rId16"/>
  </externalReferences>
  <definedNames>
    <definedName name="_">'CHECK SHEET'!$F$57</definedName>
    <definedName name="_1.">'CHECK SHEET'!#REF!</definedName>
    <definedName name="_10.">'CHECK SHEET'!#REF!</definedName>
    <definedName name="_11.">'CHECK SHEET'!$A$106</definedName>
    <definedName name="_2.">'CHECK SHEET'!$A$10</definedName>
    <definedName name="_2004_05_APPROPRIATIONS">'CHECK SHEET'!#REF!</definedName>
    <definedName name="_2005_2006_OPERATING_BUDGET_REVIEW_CHECKSHEET">'CHECK SHEET'!$A$7:$H$113</definedName>
    <definedName name="_2024_25">'EXHIBIT G'!$C$7</definedName>
    <definedName name="_2024_25_BASE_BUDGET">VLOOKUP!$B$5</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SHEET'!$A$79</definedName>
    <definedName name="_8.__EXHIBIT_D__verify_that_amounts_budgeted_for_contingencies_does_not_exceed_2__of_total_fund">'CHECK SHEET'!$A$89</definedName>
    <definedName name="_9.___EXHIBIT_E_totals_for_personnel__current_expense__capital_outlay__and_total_equal_totals_in">'CHECK SHEET'!#REF!</definedName>
    <definedName name="_xlnm._FilterDatabase" localSheetId="11" hidden="1">'EXHIBIT G'!$C$116:$C$128</definedName>
    <definedName name="AccountTitle">'EXHIBIT D'!$A$9</definedName>
    <definedName name="ADDITIONAL__REDUCED_BUDGETED_FEE_REVENUES">'EXHIBIT C(2)'!$E$12</definedName>
    <definedName name="ADDITIONAL_2__CALCULATION">'CHECK SHEET'!#REF!</definedName>
    <definedName name="ADULT" localSheetId="12">#REF!</definedName>
    <definedName name="ADULT">#REF!</definedName>
    <definedName name="AMOUNT">'EXHIBIT C'!$B$52</definedName>
    <definedName name="APPROPRIATIONS">'CHECK SHEET'!$C$83</definedName>
    <definedName name="BFR">'EXHIBIT C'!$F$39</definedName>
    <definedName name="BLOCK_TUITION_CHARGED">'EXHIBIT C'!$E$39</definedName>
    <definedName name="BROWARD_COLLEGE" localSheetId="2">'CHECK SHEET'!$D$7</definedName>
    <definedName name="BUDGET_OFFICE_IN_STATE">'CHECK SHEET'!$D$41</definedName>
    <definedName name="Budget2">'EXHIBIT C(2)'!$E$21</definedName>
    <definedName name="BUDGETED_FEE_REVENUES">'EXHIBIT C'!$H$9</definedName>
    <definedName name="CAPITAL_IMPROVEMENT_FEE__1">'EXHIBIT B'!$E$13</definedName>
    <definedName name="CAPITAL_OUTLAY">'EXHIBIT G'!$A$96</definedName>
    <definedName name="CAPITAL_OUTLAY_______GLC_700S">'EXHIBIT E'!$D$9</definedName>
    <definedName name="CHANGE_IN_CHARGE_PER_STUDENT_CREDIT_HOUR">'EXHIBIT C(2)'!$D$12</definedName>
    <definedName name="CHARGE_PER_STUDENT_CREDIT_HOUR">'EXHIBIT C'!$G$9</definedName>
    <definedName name="CKSHEET_C8">'CHECK SHEET'!#REF!</definedName>
    <definedName name="COLLEGE">'EXHIBIT A'!$B$8</definedName>
    <definedName name="COLLEGE_IN_STATE">'CHECK SHEET'!$E$41</definedName>
    <definedName name="COLLEGE_NAME">VLOOKUP!$A$6</definedName>
    <definedName name="CONVERTED_TO_30_CRHR">'CHECK SHEET'!$D$58</definedName>
    <definedName name="CR_AD" localSheetId="13">'[1]VOC PREP'!$A$4:$O$54</definedName>
    <definedName name="CREDIT" localSheetId="12">#REF!</definedName>
    <definedName name="CREDIT">#REF!</definedName>
    <definedName name="CREDIT_HOURS">'CHECK SHEET'!$E$58</definedName>
    <definedName name="CURRENT_EXPENSE_______GLC_600S">'EXHIBIT E'!$C$9</definedName>
    <definedName name="CURRENT_FUNDS___UNRESTRICTED_LOWER_AND_UPPER_LEVEL">'EXHIBIT D'!$G$9</definedName>
    <definedName name="CURRENT_FUNDS___UNRESTRICTED1">'EXHIBIT A'!$E$10</definedName>
    <definedName name="diff">'CHECK SHEET'!$F$83</definedName>
    <definedName name="DIFFERENCE">'CHECK SHEET'!$F$43</definedName>
    <definedName name="Disciplin2">'EXHIBIT C'!$B$32</definedName>
    <definedName name="DISCIPLINE">'EXHIBIT C'!$B$9</definedName>
    <definedName name="Discipline4">'EXHIBIT C(2)'!$B$12</definedName>
    <definedName name="Enter_amounts_only_for_cells_highlighted_in_light_yellow.">'EXHIBIT G'!$A$7</definedName>
    <definedName name="EXHIBIT_D">'CHECK SHEET'!$E$83</definedName>
    <definedName name="FCSPF_GENERAL_REVENUE__GENERAL_LEDGER_CODE_42110__1_2">VLOOKUP!$B$6</definedName>
    <definedName name="FCSPF_LOTTERY__GENERAL_LEDGER_CODE__42610">VLOOKUP!$C$6</definedName>
    <definedName name="FEE_EXEMPT__DUAL_ENROLLMENT____APPRENTICESHIP__ETC.">'EXHIBIT C'!$E$9</definedName>
    <definedName name="FLORIDA_COLLEGE_SYSTEM_PROGRAM_FUND__FCSPF__APPROPRIATIONS">VLOOKUP!$A$5</definedName>
    <definedName name="FUNCTION">'EXHIBIT E'!$A$9</definedName>
    <definedName name="FUND_TRANSFERRED_FROM">'EXHIBIT C'!$C$52</definedName>
    <definedName name="FUND_TRANSFERRED_TO">'EXHIBIT C'!$E$52</definedName>
    <definedName name="GENERAL__LEDGER_CODE">'EXHIBIT C'!$C$9</definedName>
    <definedName name="GENERAL_APPROPRIATIONS_ACT">'CHECK SHEET'!$D$83</definedName>
    <definedName name="GENERAL_LEDGER_CODE">'EXHIBIT C(2)'!$C$12</definedName>
    <definedName name="GL25p">'EXHIBIT G'!$C$61</definedName>
    <definedName name="GLC">'EXHIBIT G'!$C$8</definedName>
    <definedName name="GLC21b">'EXHIBIT G'!$C$115</definedName>
    <definedName name="GLC23b">'EXHIBIT G'!$C$96</definedName>
    <definedName name="GLcode">'EXHIBIT D'!$F$9</definedName>
    <definedName name="GLCode2">'EXHIBIT C'!$C$39</definedName>
    <definedName name="Ledger">'EXHIBIT C(2)'!$C$21</definedName>
    <definedName name="NonResidentTuition">'EXHIBIT B'!$B$28</definedName>
    <definedName name="NOTES" localSheetId="13">'DISCRETIONARY FEE PERCENTAGES'!#REF!</definedName>
    <definedName name="NOTES" localSheetId="12">#REF!</definedName>
    <definedName name="NOTES">#REF!</definedName>
    <definedName name="NRBudget">'EXHIBIT C'!$F$18</definedName>
    <definedName name="NRCapitalimprovementfee">'EXHIBIT B'!$F$28</definedName>
    <definedName name="NRCharge">'EXHIBIT C'!$E$18</definedName>
    <definedName name="NRDiscipline">'EXHIBIT C'!$B$18</definedName>
    <definedName name="NRGeneralLedgercode">'EXHIBIT C'!$C$18</definedName>
    <definedName name="NRsaf">'EXHIBIT B'!$E$28</definedName>
    <definedName name="NRTechnologyfee">'EXHIBIT B'!$G$28</definedName>
    <definedName name="NRTotal">'EXHIBIT B'!$H$28</definedName>
    <definedName name="NRTuitionandfees">'EXHIBIT B'!$I$28</definedName>
    <definedName name="OOSDiscipline">'EXHIBIT C(2)'!$B$21</definedName>
    <definedName name="OOSFees">'EXHIBIT C(2)'!$A$21</definedName>
    <definedName name="OUT_OF_STATE">'CHECK SHEET'!$C$58</definedName>
    <definedName name="OUT_OF_STATE_FEES">'EXHIBIT B'!$C$28</definedName>
    <definedName name="PERSONNEL____GLC_500S">'EXHIBIT E'!$B$9</definedName>
    <definedName name="PLANNED">'EXHIBIT G'!$B$61</definedName>
    <definedName name="PLANNED_EXPENDITURES">'EXHIBIT G'!$B$8</definedName>
    <definedName name="_xlnm.Print_Area" localSheetId="3">'CHECK SHEET'!$A$1:$I$138</definedName>
    <definedName name="_xlnm.Print_Area" localSheetId="13">'DISCRETIONARY FEE PERCENTAGES'!$A$1:$C$36</definedName>
    <definedName name="_xlnm.Print_Area" localSheetId="4">'EXHIBIT A'!$A$1:$G$52</definedName>
    <definedName name="_xlnm.Print_Area" localSheetId="5">'EXHIBIT B'!$A$1:$I$45</definedName>
    <definedName name="_xlnm.Print_Area" localSheetId="6">'EXHIBIT C'!$A$1:$H$71</definedName>
    <definedName name="_xlnm.Print_Area" localSheetId="7">'EXHIBIT C(2)'!$A$1:$F$38</definedName>
    <definedName name="_xlnm.Print_Area" localSheetId="8">'EXHIBIT D'!$A$1:$G$266</definedName>
    <definedName name="_xlnm.Print_Area" localSheetId="9">'EXHIBIT E'!$A$1:$E$21</definedName>
    <definedName name="_xlnm.Print_Area" localSheetId="10">'EXHIBIT F'!$A$1:$B$50</definedName>
    <definedName name="_xlnm.Print_Area" localSheetId="11">'EXHIBIT G'!$A$1:$F$136</definedName>
    <definedName name="_xlnm.Print_Area" localSheetId="12">'FEE AUDIT - TUITION AND FEES'!$A$1:$E$81</definedName>
    <definedName name="_xlnm.Print_Area" localSheetId="0">'SUMMARY OF CHANGES'!$A$1:$E$20</definedName>
    <definedName name="_xlnm.Print_Area" localSheetId="2">VLOOKUP!$A$1:$AG$149</definedName>
    <definedName name="_xlnm.Print_Area">#REF!</definedName>
    <definedName name="_xlnm.Print_Titles" localSheetId="11">'EXHIBIT G'!$1:$4</definedName>
    <definedName name="PSAV" localSheetId="12">#REF!</definedName>
    <definedName name="PSAV">#REF!</definedName>
    <definedName name="PURPOSE_OF_TRANSFER">'EXHIBIT C'!$A$52</definedName>
    <definedName name="RESIDENT">'CHECK SHEET'!$C$43</definedName>
    <definedName name="Resident1">'CHECK SHEET'!$C$43</definedName>
    <definedName name="RESTRICTED_SOURCES">'EXHIBIT G'!$E$8</definedName>
    <definedName name="restrictedandunrestrictedsources">'EXHIBIT G'!$F$115</definedName>
    <definedName name="RestrictedSources">'EXHIBIT G'!$E$96</definedName>
    <definedName name="Restrictedsources1">'EXHIBIT G'!$E$115</definedName>
    <definedName name="RSources">'EXHIBIT G'!$E$61</definedName>
    <definedName name="SOURCES_OF_FUNDS">'EXHIBIT G'!$A$115</definedName>
    <definedName name="STUDENT_ACTIVITY_FEE__1">'EXHIBIT B'!$D$13</definedName>
    <definedName name="STUDENT_BLOCK_TUITION">'EXHIBIT C'!$A$32</definedName>
    <definedName name="STUDENT_FEES">'EXHIBIT C(2)'!$A$12</definedName>
    <definedName name="STUDENT_FINANCIAL_AID_FEE__1">'EXHIBIT B'!$C$13</definedName>
    <definedName name="STUDENT_OUT_OF_STATE_FEES">'EXHIBIT C'!$A$18</definedName>
    <definedName name="STUDENT_TUITION">'EXHIBIT C'!$A$9</definedName>
    <definedName name="StudentFinancialAidfeenonres">'EXHIBIT B'!$D$28</definedName>
    <definedName name="TECHNOLOGY_FEE__1">'EXHIBIT B'!$F$13</definedName>
    <definedName name="THAN_3">'CHECK SHEET'!$G$43</definedName>
    <definedName name="THAN_5">'CHECK SHEET'!$G$58</definedName>
    <definedName name="TOTAL">'EXHIBIT B'!$G$13</definedName>
    <definedName name="TOTAL__APPROPRIATED_FUNDS">VLOOKUP!$D$6</definedName>
    <definedName name="TOTAL_ANNUAL_HEADCOUNT_UNDUPLICATED_BY_TERM_BLOCK">'EXHIBIT C'!$D$39</definedName>
    <definedName name="TOTAL_FEE_PAYING">'EXHIBIT C'!$F$9</definedName>
    <definedName name="TOTAL_PLANNED_CREDIT_HOURS">'EXHIBIT C'!$D$9</definedName>
    <definedName name="TOTAL_UNRESTRICTED_AND_RESTRICTED_SOURCES">'EXHIBIT G'!$F$8</definedName>
    <definedName name="total25b">'EXHIBIT G'!$F$61</definedName>
    <definedName name="Total4">'EXHIBIT E'!$E$9</definedName>
    <definedName name="Totalsources">'EXHIBIT G'!$F$96</definedName>
    <definedName name="TUITION">'EXHIBIT B'!$B$13</definedName>
    <definedName name="TUITION_AND_FEE_RATES__PER_CREDIT_HOUR">'FEE AUDIT - TUITION AND FEES'!$C$5</definedName>
    <definedName name="TUITION_AND_FEES_FOR_ACADEMIC_YEAR__30_HOURS">'EXHIBIT B'!$H$13</definedName>
    <definedName name="Tuitionandfeerates2">'FEE AUDIT - TUITION AND FEES'!$C$13</definedName>
    <definedName name="Tuitionandfeerates3">'FEE AUDIT - TUITION AND FEES'!$C$23</definedName>
    <definedName name="Tuitionandfeerates4">'FEE AUDIT - TUITION AND FEES'!$C$31</definedName>
    <definedName name="Unrestictedsources11">'EXHIBIT G'!$D$115</definedName>
    <definedName name="UNRESTRICTED_SOURCES">'EXHIBIT G'!$D$8</definedName>
    <definedName name="UNSources">'EXHIBIT G'!$D$61</definedName>
    <definedName name="UPDATED_CHARGE_PER_STUDENT_CREDIT_HOUR">'EXHIBIT C(2)'!$D$21</definedName>
    <definedName name="USouces24">'EXHIBIT G'!$D$96</definedName>
    <definedName name="Z_8CA1AA3C_D3A6_493D_93EE_74DE1406A5FE_.wvu.PrintArea" localSheetId="3" hidden="1">'CHECK SHEET'!$A$3:$G$113</definedName>
    <definedName name="Z_8CA1AA3C_D3A6_493D_93EE_74DE1406A5FE_.wvu.PrintArea" localSheetId="4" hidden="1">'EXHIBIT A'!$B$4:$F$52</definedName>
    <definedName name="Z_8CA1AA3C_D3A6_493D_93EE_74DE1406A5FE_.wvu.PrintArea" localSheetId="6" hidden="1">'EXHIBIT C'!$A$5:$I$89</definedName>
    <definedName name="Z_8CA1AA3C_D3A6_493D_93EE_74DE1406A5FE_.wvu.PrintArea" localSheetId="7" hidden="1">'EXHIBIT C(2)'!$A$3:$F$68</definedName>
    <definedName name="Z_8CA1AA3C_D3A6_493D_93EE_74DE1406A5FE_.wvu.PrintArea" localSheetId="8" hidden="1">'EXHIBIT D'!$A$2:$H$270</definedName>
    <definedName name="Z_8CA1AA3C_D3A6_493D_93EE_74DE1406A5FE_.wvu.PrintArea" localSheetId="9" hidden="1">'EXHIBIT E'!$A$1:$F$23</definedName>
    <definedName name="Z_8CA1AA3C_D3A6_493D_93EE_74DE1406A5FE_.wvu.PrintArea" localSheetId="11" hidden="1">'EXHIBIT G'!$A$1:$E$122</definedName>
    <definedName name="Z_8CA1AA3C_D3A6_493D_93EE_74DE1406A5FE_.wvu.PrintArea" localSheetId="0" hidden="1">'SUMMARY OF CHANGES'!#REF!</definedName>
  </definedNames>
  <calcPr calcId="191029"/>
  <customWorkbookViews>
    <customWorkbookView name="sophia.gaines - Personal View" guid="{8CA1AA3C-D3A6-493D-93EE-74DE1406A5FE}" mergeInterval="0" personalView="1" maximized="1" windowWidth="1020" windowHeight="466" activeSheetId="7"/>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1" i="23" l="1"/>
  <c r="E53" i="23"/>
  <c r="E48" i="23"/>
  <c r="D61" i="23"/>
  <c r="E60" i="23"/>
  <c r="E59" i="23"/>
  <c r="E58" i="23"/>
  <c r="E57" i="23"/>
  <c r="E56" i="23"/>
  <c r="E55" i="23"/>
  <c r="A43" i="23"/>
  <c r="E43" i="23"/>
  <c r="E30" i="12"/>
  <c r="D27" i="6"/>
  <c r="H32" i="5"/>
  <c r="I32" i="5" s="1"/>
  <c r="E54" i="23"/>
  <c r="E52" i="23"/>
  <c r="E49" i="23"/>
  <c r="E46" i="23"/>
  <c r="E47" i="23"/>
  <c r="E25" i="6" l="1"/>
  <c r="F25" i="6" s="1"/>
  <c r="G27" i="7" s="1"/>
  <c r="D116" i="23"/>
  <c r="G116" i="23"/>
  <c r="J116" i="23"/>
  <c r="M116" i="23"/>
  <c r="P116" i="23"/>
  <c r="S116" i="23"/>
  <c r="V116" i="23"/>
  <c r="T116" i="23" l="1"/>
  <c r="A192" i="23" l="1"/>
  <c r="A193" i="23"/>
  <c r="A194" i="23"/>
  <c r="A195" i="23"/>
  <c r="A196" i="23"/>
  <c r="A197" i="23"/>
  <c r="A198" i="23"/>
  <c r="A199" i="23"/>
  <c r="A200" i="23"/>
  <c r="A201" i="23"/>
  <c r="A202" i="23"/>
  <c r="A203" i="23"/>
  <c r="A204" i="23"/>
  <c r="A205" i="23"/>
  <c r="A206" i="23"/>
  <c r="A207" i="23"/>
  <c r="A208" i="23"/>
  <c r="A209" i="23"/>
  <c r="A210" i="23"/>
  <c r="A211" i="23"/>
  <c r="A212" i="23"/>
  <c r="A213" i="23"/>
  <c r="A214" i="23"/>
  <c r="A215" i="23"/>
  <c r="A216" i="23"/>
  <c r="A217" i="23"/>
  <c r="A218" i="23"/>
  <c r="A219" i="23"/>
  <c r="A157" i="23"/>
  <c r="A158" i="23"/>
  <c r="A159" i="23"/>
  <c r="A160" i="23"/>
  <c r="A161" i="23"/>
  <c r="A162" i="23"/>
  <c r="A163" i="23"/>
  <c r="A164" i="23"/>
  <c r="A165" i="23"/>
  <c r="A166" i="23"/>
  <c r="A167" i="23"/>
  <c r="A168" i="23"/>
  <c r="A169" i="23"/>
  <c r="A170" i="23"/>
  <c r="A171" i="23"/>
  <c r="A172" i="23"/>
  <c r="A173" i="23"/>
  <c r="A174" i="23"/>
  <c r="A175" i="23"/>
  <c r="A176" i="23"/>
  <c r="A177" i="23"/>
  <c r="A178" i="23"/>
  <c r="A179" i="23"/>
  <c r="A180" i="23"/>
  <c r="A181" i="23"/>
  <c r="A182" i="23"/>
  <c r="A183" i="23"/>
  <c r="A184" i="23"/>
  <c r="E26" i="4"/>
  <c r="E19" i="4"/>
  <c r="G14" i="5" l="1"/>
  <c r="D16" i="23" l="1"/>
  <c r="D15" i="23"/>
  <c r="D14" i="23"/>
  <c r="D13" i="23"/>
  <c r="D12" i="23"/>
  <c r="D11" i="23"/>
  <c r="D10" i="23"/>
  <c r="D9" i="23"/>
  <c r="D8" i="23"/>
  <c r="D7" i="23"/>
  <c r="D17" i="23"/>
  <c r="D18" i="23"/>
  <c r="D19" i="23"/>
  <c r="D20" i="23"/>
  <c r="D21" i="23"/>
  <c r="D22" i="23"/>
  <c r="D23" i="23"/>
  <c r="D24" i="23"/>
  <c r="D25" i="23"/>
  <c r="D26" i="23"/>
  <c r="D27" i="23"/>
  <c r="D28" i="23"/>
  <c r="D29" i="23"/>
  <c r="D30" i="23"/>
  <c r="D31" i="23"/>
  <c r="D32" i="23"/>
  <c r="D33" i="23"/>
  <c r="D34" i="23"/>
  <c r="E51" i="23" l="1"/>
  <c r="B35" i="23" l="1"/>
  <c r="D87" i="3" l="1"/>
  <c r="B220" i="23"/>
  <c r="D85" i="3"/>
  <c r="B185" i="23" l="1"/>
  <c r="E11" i="8" l="1"/>
  <c r="E87" i="3" l="1"/>
  <c r="F87" i="3" s="1"/>
  <c r="E44" i="23" l="1"/>
  <c r="E45" i="23"/>
  <c r="E50" i="23"/>
  <c r="E61" i="23" l="1"/>
  <c r="F105" i="15"/>
  <c r="F103" i="15"/>
  <c r="F102" i="15"/>
  <c r="F13" i="6" l="1"/>
  <c r="AG116" i="23" l="1"/>
  <c r="AB116" i="23" s="1"/>
  <c r="Z116" i="23" s="1"/>
  <c r="G10" i="6" l="1"/>
  <c r="G11" i="6"/>
  <c r="G12" i="6"/>
  <c r="G13" i="6"/>
  <c r="H13" i="6" s="1"/>
  <c r="G15" i="7" s="1"/>
  <c r="G14" i="6"/>
  <c r="G15" i="6"/>
  <c r="F33" i="6"/>
  <c r="G33" i="6"/>
  <c r="F34" i="6"/>
  <c r="G34" i="6"/>
  <c r="H34" i="6" s="1"/>
  <c r="G32" i="7" s="1"/>
  <c r="F35" i="6"/>
  <c r="G35" i="6"/>
  <c r="F36" i="6"/>
  <c r="G36" i="6"/>
  <c r="E19" i="6"/>
  <c r="F19" i="6" s="1"/>
  <c r="E20" i="6"/>
  <c r="F20" i="6" s="1"/>
  <c r="G22" i="7" s="1"/>
  <c r="E21" i="6"/>
  <c r="F21" i="6" s="1"/>
  <c r="G23" i="7" s="1"/>
  <c r="E22" i="6"/>
  <c r="F22" i="6" s="1"/>
  <c r="G24" i="7" s="1"/>
  <c r="E23" i="6"/>
  <c r="F23" i="6" s="1"/>
  <c r="G25" i="7" s="1"/>
  <c r="E24" i="6"/>
  <c r="F24" i="6" s="1"/>
  <c r="G26" i="7" s="1"/>
  <c r="B35" i="5"/>
  <c r="H35" i="5" s="1"/>
  <c r="I35" i="5" s="1"/>
  <c r="B36" i="5"/>
  <c r="E41" i="6" s="1"/>
  <c r="F41" i="6" s="1"/>
  <c r="G39" i="7" s="1"/>
  <c r="B38" i="5"/>
  <c r="E42" i="6" s="1"/>
  <c r="F42" i="6" s="1"/>
  <c r="G40" i="7" s="1"/>
  <c r="B39" i="5"/>
  <c r="E43" i="6" s="1"/>
  <c r="F43" i="6" s="1"/>
  <c r="G41" i="7" s="1"/>
  <c r="G73" i="7"/>
  <c r="D84" i="3"/>
  <c r="G97" i="7"/>
  <c r="G106" i="7"/>
  <c r="G116" i="7"/>
  <c r="G120" i="7"/>
  <c r="G129" i="7"/>
  <c r="G141" i="7"/>
  <c r="C79" i="23"/>
  <c r="D79" i="23" s="1"/>
  <c r="E79" i="23" s="1"/>
  <c r="F79" i="23" s="1"/>
  <c r="A116" i="23"/>
  <c r="AD116" i="23" s="1"/>
  <c r="A117" i="23"/>
  <c r="A118" i="23"/>
  <c r="AD118" i="23" s="1"/>
  <c r="A119" i="23"/>
  <c r="AD119" i="23" s="1"/>
  <c r="D117" i="23"/>
  <c r="G117" i="23"/>
  <c r="J117" i="23"/>
  <c r="M117" i="23"/>
  <c r="P117" i="23"/>
  <c r="S117" i="23"/>
  <c r="D118" i="23"/>
  <c r="G118" i="23"/>
  <c r="J118" i="23"/>
  <c r="M118" i="23"/>
  <c r="P118" i="23"/>
  <c r="S118" i="23"/>
  <c r="D119" i="23"/>
  <c r="G119" i="23"/>
  <c r="J119" i="23"/>
  <c r="M119" i="23"/>
  <c r="P119" i="23"/>
  <c r="S119" i="23"/>
  <c r="A120" i="23"/>
  <c r="AD120" i="23" s="1"/>
  <c r="D120" i="23"/>
  <c r="G120" i="23"/>
  <c r="J120" i="23"/>
  <c r="M120" i="23"/>
  <c r="P120" i="23"/>
  <c r="S120" i="23"/>
  <c r="A121" i="23"/>
  <c r="AD121" i="23" s="1"/>
  <c r="D121" i="23"/>
  <c r="G121" i="23"/>
  <c r="J121" i="23"/>
  <c r="M121" i="23"/>
  <c r="P121" i="23"/>
  <c r="S121" i="23"/>
  <c r="A122" i="23"/>
  <c r="AD122" i="23" s="1"/>
  <c r="D122" i="23"/>
  <c r="G122" i="23"/>
  <c r="J122" i="23"/>
  <c r="M122" i="23"/>
  <c r="P122" i="23"/>
  <c r="S122" i="23"/>
  <c r="A123" i="23"/>
  <c r="AD123" i="23" s="1"/>
  <c r="D123" i="23"/>
  <c r="G123" i="23"/>
  <c r="J123" i="23"/>
  <c r="M123" i="23"/>
  <c r="P123" i="23"/>
  <c r="S123" i="23"/>
  <c r="A124" i="23"/>
  <c r="AD124" i="23" s="1"/>
  <c r="D124" i="23"/>
  <c r="G124" i="23"/>
  <c r="J124" i="23"/>
  <c r="M124" i="23"/>
  <c r="P124" i="23"/>
  <c r="S124" i="23"/>
  <c r="A125" i="23"/>
  <c r="AD125" i="23" s="1"/>
  <c r="D125" i="23"/>
  <c r="G125" i="23"/>
  <c r="J125" i="23"/>
  <c r="M125" i="23"/>
  <c r="P125" i="23"/>
  <c r="S125" i="23"/>
  <c r="A126" i="23"/>
  <c r="AD126" i="23" s="1"/>
  <c r="D126" i="23"/>
  <c r="G126" i="23"/>
  <c r="J126" i="23"/>
  <c r="M126" i="23"/>
  <c r="P126" i="23"/>
  <c r="S126" i="23"/>
  <c r="A127" i="23"/>
  <c r="AD127" i="23" s="1"/>
  <c r="D127" i="23"/>
  <c r="G127" i="23"/>
  <c r="J127" i="23"/>
  <c r="M127" i="23"/>
  <c r="P127" i="23"/>
  <c r="S127" i="23"/>
  <c r="A128" i="23"/>
  <c r="AD128" i="23" s="1"/>
  <c r="D128" i="23"/>
  <c r="G128" i="23"/>
  <c r="J128" i="23"/>
  <c r="M128" i="23"/>
  <c r="P128" i="23"/>
  <c r="S128" i="23"/>
  <c r="A129" i="23"/>
  <c r="AD129" i="23" s="1"/>
  <c r="D129" i="23"/>
  <c r="G129" i="23"/>
  <c r="J129" i="23"/>
  <c r="M129" i="23"/>
  <c r="P129" i="23"/>
  <c r="S129" i="23"/>
  <c r="A130" i="23"/>
  <c r="AD130" i="23" s="1"/>
  <c r="D130" i="23"/>
  <c r="G130" i="23"/>
  <c r="J130" i="23"/>
  <c r="M130" i="23"/>
  <c r="P130" i="23"/>
  <c r="S130" i="23"/>
  <c r="A131" i="23"/>
  <c r="AD131" i="23" s="1"/>
  <c r="D131" i="23"/>
  <c r="G131" i="23"/>
  <c r="J131" i="23"/>
  <c r="M131" i="23"/>
  <c r="P131" i="23"/>
  <c r="S131" i="23"/>
  <c r="A132" i="23"/>
  <c r="AD132" i="23" s="1"/>
  <c r="D132" i="23"/>
  <c r="G132" i="23"/>
  <c r="J132" i="23"/>
  <c r="M132" i="23"/>
  <c r="P132" i="23"/>
  <c r="S132" i="23"/>
  <c r="A133" i="23"/>
  <c r="AD133" i="23" s="1"/>
  <c r="D133" i="23"/>
  <c r="G133" i="23"/>
  <c r="J133" i="23"/>
  <c r="M133" i="23"/>
  <c r="P133" i="23"/>
  <c r="S133" i="23"/>
  <c r="A134" i="23"/>
  <c r="AD134" i="23" s="1"/>
  <c r="D134" i="23"/>
  <c r="G134" i="23"/>
  <c r="J134" i="23"/>
  <c r="M134" i="23"/>
  <c r="P134" i="23"/>
  <c r="S134" i="23"/>
  <c r="A135" i="23"/>
  <c r="AD135" i="23" s="1"/>
  <c r="D135" i="23"/>
  <c r="G135" i="23"/>
  <c r="J135" i="23"/>
  <c r="M135" i="23"/>
  <c r="P135" i="23"/>
  <c r="S135" i="23"/>
  <c r="A136" i="23"/>
  <c r="AD136" i="23" s="1"/>
  <c r="D136" i="23"/>
  <c r="G136" i="23"/>
  <c r="J136" i="23"/>
  <c r="M136" i="23"/>
  <c r="P136" i="23"/>
  <c r="S136" i="23"/>
  <c r="A137" i="23"/>
  <c r="AD137" i="23" s="1"/>
  <c r="D137" i="23"/>
  <c r="G137" i="23"/>
  <c r="J137" i="23"/>
  <c r="M137" i="23"/>
  <c r="P137" i="23"/>
  <c r="S137" i="23"/>
  <c r="A138" i="23"/>
  <c r="AD138" i="23" s="1"/>
  <c r="D138" i="23"/>
  <c r="G138" i="23"/>
  <c r="J138" i="23"/>
  <c r="M138" i="23"/>
  <c r="P138" i="23"/>
  <c r="S138" i="23"/>
  <c r="A139" i="23"/>
  <c r="AD139" i="23" s="1"/>
  <c r="D139" i="23"/>
  <c r="G139" i="23"/>
  <c r="J139" i="23"/>
  <c r="M139" i="23"/>
  <c r="P139" i="23"/>
  <c r="S139" i="23"/>
  <c r="A140" i="23"/>
  <c r="AD140" i="23" s="1"/>
  <c r="D140" i="23"/>
  <c r="G140" i="23"/>
  <c r="J140" i="23"/>
  <c r="M140" i="23"/>
  <c r="P140" i="23"/>
  <c r="S140" i="23"/>
  <c r="A141" i="23"/>
  <c r="AD141" i="23" s="1"/>
  <c r="D141" i="23"/>
  <c r="G141" i="23"/>
  <c r="J141" i="23"/>
  <c r="M141" i="23"/>
  <c r="P141" i="23"/>
  <c r="S141" i="23"/>
  <c r="A142" i="23"/>
  <c r="AD142" i="23" s="1"/>
  <c r="D142" i="23"/>
  <c r="G142" i="23"/>
  <c r="J142" i="23"/>
  <c r="M142" i="23"/>
  <c r="P142" i="23"/>
  <c r="S142" i="23"/>
  <c r="A143" i="23"/>
  <c r="AD143" i="23" s="1"/>
  <c r="D143" i="23"/>
  <c r="G143" i="23"/>
  <c r="J143" i="23"/>
  <c r="M143" i="23"/>
  <c r="P143" i="23"/>
  <c r="S143" i="23"/>
  <c r="B144" i="23"/>
  <c r="E144" i="23"/>
  <c r="F144" i="23"/>
  <c r="H144" i="23"/>
  <c r="I144" i="23"/>
  <c r="K144" i="23"/>
  <c r="L144" i="23"/>
  <c r="N144" i="23"/>
  <c r="O144" i="23"/>
  <c r="Q144" i="23"/>
  <c r="R144" i="23"/>
  <c r="V117"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C108" i="3"/>
  <c r="C112" i="3"/>
  <c r="E40" i="3"/>
  <c r="E55" i="3" s="1"/>
  <c r="B69" i="23"/>
  <c r="A68" i="23"/>
  <c r="E30" i="5"/>
  <c r="E29" i="5"/>
  <c r="AE144" i="23"/>
  <c r="A81" i="23"/>
  <c r="C60" i="15"/>
  <c r="A74" i="23"/>
  <c r="C83" i="23"/>
  <c r="D83" i="23" s="1"/>
  <c r="E83" i="23" s="1"/>
  <c r="F83" i="23" s="1"/>
  <c r="A101" i="23"/>
  <c r="A100" i="23"/>
  <c r="A99" i="23"/>
  <c r="A98" i="23"/>
  <c r="A97" i="23"/>
  <c r="A96" i="23"/>
  <c r="A95" i="23"/>
  <c r="A94" i="23"/>
  <c r="A93" i="23"/>
  <c r="A92" i="23"/>
  <c r="A91" i="23"/>
  <c r="A90" i="23"/>
  <c r="A89" i="23"/>
  <c r="A88" i="23"/>
  <c r="A87" i="23"/>
  <c r="A86" i="23"/>
  <c r="A85" i="23"/>
  <c r="A84" i="23"/>
  <c r="A83" i="23"/>
  <c r="A82" i="23"/>
  <c r="A80" i="23"/>
  <c r="A79" i="23"/>
  <c r="A78" i="23"/>
  <c r="A77" i="23"/>
  <c r="A76" i="23"/>
  <c r="A75" i="23"/>
  <c r="A39" i="5"/>
  <c r="A38" i="5"/>
  <c r="A36" i="5"/>
  <c r="A35" i="5"/>
  <c r="A31" i="5"/>
  <c r="A30" i="5"/>
  <c r="A29" i="5"/>
  <c r="B3" i="8"/>
  <c r="A28" i="18"/>
  <c r="A25" i="18"/>
  <c r="A22" i="18"/>
  <c r="A19" i="18"/>
  <c r="A16" i="18"/>
  <c r="A13" i="18"/>
  <c r="A10" i="18"/>
  <c r="E77" i="22"/>
  <c r="D77" i="22"/>
  <c r="D55" i="3"/>
  <c r="D86" i="3"/>
  <c r="G82" i="7" s="1"/>
  <c r="E86" i="3" s="1"/>
  <c r="C35" i="23"/>
  <c r="E85" i="3"/>
  <c r="F85" i="3" s="1"/>
  <c r="B102" i="23"/>
  <c r="C74" i="23"/>
  <c r="D74" i="23" s="1"/>
  <c r="C75" i="23"/>
  <c r="D75" i="23" s="1"/>
  <c r="E75" i="23" s="1"/>
  <c r="F75" i="23" s="1"/>
  <c r="C76" i="23"/>
  <c r="D76" i="23" s="1"/>
  <c r="E76" i="23" s="1"/>
  <c r="F76" i="23" s="1"/>
  <c r="C77" i="23"/>
  <c r="D77" i="23" s="1"/>
  <c r="E77" i="23" s="1"/>
  <c r="F77" i="23" s="1"/>
  <c r="C78" i="23"/>
  <c r="D78" i="23" s="1"/>
  <c r="E78" i="23" s="1"/>
  <c r="F78" i="23" s="1"/>
  <c r="C80" i="23"/>
  <c r="D80" i="23" s="1"/>
  <c r="E80" i="23" s="1"/>
  <c r="F80" i="23" s="1"/>
  <c r="C81" i="23"/>
  <c r="D81" i="23" s="1"/>
  <c r="E81" i="23" s="1"/>
  <c r="F81" i="23" s="1"/>
  <c r="C82" i="23"/>
  <c r="D82" i="23" s="1"/>
  <c r="E82" i="23" s="1"/>
  <c r="F82" i="23" s="1"/>
  <c r="C84" i="23"/>
  <c r="D84" i="23" s="1"/>
  <c r="E84" i="23" s="1"/>
  <c r="F84" i="23" s="1"/>
  <c r="C85" i="23"/>
  <c r="C86" i="23"/>
  <c r="D86" i="23" s="1"/>
  <c r="E86" i="23" s="1"/>
  <c r="C87" i="23"/>
  <c r="D87" i="23" s="1"/>
  <c r="E87" i="23" s="1"/>
  <c r="F87" i="23" s="1"/>
  <c r="C88" i="23"/>
  <c r="D88" i="23" s="1"/>
  <c r="E88" i="23" s="1"/>
  <c r="C89" i="23"/>
  <c r="D89" i="23" s="1"/>
  <c r="E89" i="23" s="1"/>
  <c r="F89" i="23" s="1"/>
  <c r="C90" i="23"/>
  <c r="D90" i="23" s="1"/>
  <c r="E90" i="23" s="1"/>
  <c r="C91" i="23"/>
  <c r="D91" i="23" s="1"/>
  <c r="E91" i="23" s="1"/>
  <c r="F91" i="23" s="1"/>
  <c r="C92" i="23"/>
  <c r="D92" i="23" s="1"/>
  <c r="E92" i="23" s="1"/>
  <c r="F92" i="23" s="1"/>
  <c r="C93" i="23"/>
  <c r="D93" i="23" s="1"/>
  <c r="E93" i="23" s="1"/>
  <c r="C94" i="23"/>
  <c r="D94" i="23" s="1"/>
  <c r="E94" i="23" s="1"/>
  <c r="C95" i="23"/>
  <c r="D95" i="23" s="1"/>
  <c r="E95" i="23" s="1"/>
  <c r="F95" i="23" s="1"/>
  <c r="C96" i="23"/>
  <c r="D96" i="23" s="1"/>
  <c r="E96" i="23" s="1"/>
  <c r="F96" i="23" s="1"/>
  <c r="C97" i="23"/>
  <c r="D97" i="23" s="1"/>
  <c r="E97" i="23" s="1"/>
  <c r="F97" i="23" s="1"/>
  <c r="C98" i="23"/>
  <c r="D98" i="23" s="1"/>
  <c r="E98" i="23" s="1"/>
  <c r="C99" i="23"/>
  <c r="D99" i="23" s="1"/>
  <c r="E99" i="23" s="1"/>
  <c r="F99" i="23" s="1"/>
  <c r="C100" i="23"/>
  <c r="D100" i="23" s="1"/>
  <c r="E100" i="23" s="1"/>
  <c r="C101" i="23"/>
  <c r="D101" i="23" s="1"/>
  <c r="E101" i="23" s="1"/>
  <c r="C95" i="15"/>
  <c r="B1" i="15"/>
  <c r="B2" i="7"/>
  <c r="B7" i="12"/>
  <c r="B5" i="6"/>
  <c r="D8" i="5"/>
  <c r="C8" i="4"/>
  <c r="AF144" i="23"/>
  <c r="AA144" i="23"/>
  <c r="W144" i="23"/>
  <c r="AG143" i="23"/>
  <c r="AB143" i="23" s="1"/>
  <c r="Z143" i="23" s="1"/>
  <c r="AG142" i="23"/>
  <c r="AB142" i="23" s="1"/>
  <c r="Z142" i="23" s="1"/>
  <c r="AG141" i="23"/>
  <c r="AB141" i="23" s="1"/>
  <c r="Z141" i="23" s="1"/>
  <c r="AG140" i="23"/>
  <c r="AB140" i="23" s="1"/>
  <c r="Z140" i="23" s="1"/>
  <c r="AG139" i="23"/>
  <c r="AB139" i="23" s="1"/>
  <c r="Z139" i="23" s="1"/>
  <c r="AG138" i="23"/>
  <c r="AB138" i="23" s="1"/>
  <c r="Z138" i="23" s="1"/>
  <c r="AG137" i="23"/>
  <c r="AB137" i="23" s="1"/>
  <c r="Z137" i="23" s="1"/>
  <c r="AG136" i="23"/>
  <c r="AB136" i="23" s="1"/>
  <c r="Z136" i="23" s="1"/>
  <c r="AG135" i="23"/>
  <c r="AB135" i="23" s="1"/>
  <c r="Z135" i="23" s="1"/>
  <c r="AG134" i="23"/>
  <c r="AB134" i="23" s="1"/>
  <c r="Z134" i="23" s="1"/>
  <c r="AG133" i="23"/>
  <c r="AB133" i="23" s="1"/>
  <c r="Z133" i="23" s="1"/>
  <c r="AG132" i="23"/>
  <c r="AB132" i="23" s="1"/>
  <c r="Z132" i="23" s="1"/>
  <c r="AG131" i="23"/>
  <c r="AB131" i="23" s="1"/>
  <c r="Z131" i="23" s="1"/>
  <c r="AG130" i="23"/>
  <c r="AB130" i="23" s="1"/>
  <c r="Z130" i="23" s="1"/>
  <c r="AG129" i="23"/>
  <c r="AB129" i="23" s="1"/>
  <c r="Z129" i="23" s="1"/>
  <c r="AG128" i="23"/>
  <c r="AB128" i="23" s="1"/>
  <c r="Z128" i="23" s="1"/>
  <c r="AG127" i="23"/>
  <c r="AB127" i="23" s="1"/>
  <c r="Z127" i="23" s="1"/>
  <c r="AG126" i="23"/>
  <c r="AB126" i="23" s="1"/>
  <c r="Z126" i="23" s="1"/>
  <c r="AG125" i="23"/>
  <c r="AB125" i="23" s="1"/>
  <c r="Z125" i="23" s="1"/>
  <c r="AG124" i="23"/>
  <c r="AB124" i="23" s="1"/>
  <c r="Z124" i="23" s="1"/>
  <c r="AG123" i="23"/>
  <c r="AB123" i="23" s="1"/>
  <c r="Z123" i="23" s="1"/>
  <c r="AG122" i="23"/>
  <c r="AB122" i="23" s="1"/>
  <c r="Z122" i="23" s="1"/>
  <c r="AG121" i="23"/>
  <c r="AB121" i="23" s="1"/>
  <c r="Z121" i="23" s="1"/>
  <c r="AG120" i="23"/>
  <c r="AB120" i="23" s="1"/>
  <c r="Z120" i="23" s="1"/>
  <c r="AG119" i="23"/>
  <c r="AB119" i="23" s="1"/>
  <c r="Z119" i="23" s="1"/>
  <c r="AG118" i="23"/>
  <c r="AB118" i="23" s="1"/>
  <c r="Z118" i="23" s="1"/>
  <c r="AG117" i="23"/>
  <c r="AB117" i="23" s="1"/>
  <c r="Z117" i="23" s="1"/>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D56" i="15"/>
  <c r="E56" i="15"/>
  <c r="F63" i="15"/>
  <c r="F64" i="15"/>
  <c r="F65" i="15"/>
  <c r="F66" i="15"/>
  <c r="F67" i="15"/>
  <c r="F68" i="15"/>
  <c r="F70" i="15"/>
  <c r="F71" i="15"/>
  <c r="F72" i="15"/>
  <c r="F73" i="15"/>
  <c r="F74" i="15"/>
  <c r="F75" i="15"/>
  <c r="F76" i="15"/>
  <c r="F77" i="15"/>
  <c r="F78" i="15"/>
  <c r="F79" i="15"/>
  <c r="F80" i="15"/>
  <c r="F81" i="15"/>
  <c r="F82" i="15"/>
  <c r="F83" i="15"/>
  <c r="F84" i="15"/>
  <c r="F85" i="15"/>
  <c r="F86" i="15"/>
  <c r="F87" i="15"/>
  <c r="F88" i="15"/>
  <c r="F89" i="15"/>
  <c r="F90" i="15"/>
  <c r="F91" i="15"/>
  <c r="D92" i="15"/>
  <c r="E92" i="15"/>
  <c r="F97" i="15"/>
  <c r="F98" i="15"/>
  <c r="F99" i="15"/>
  <c r="F100" i="15"/>
  <c r="F101" i="15"/>
  <c r="F104" i="15"/>
  <c r="F106" i="15"/>
  <c r="F107" i="15"/>
  <c r="F108" i="15"/>
  <c r="F109" i="15"/>
  <c r="D110" i="15"/>
  <c r="E110" i="15"/>
  <c r="F119" i="15"/>
  <c r="F120" i="15"/>
  <c r="F121" i="15"/>
  <c r="F122" i="15"/>
  <c r="F123" i="15"/>
  <c r="F124" i="15"/>
  <c r="F125" i="15"/>
  <c r="F126" i="15"/>
  <c r="F127" i="15"/>
  <c r="E128" i="15"/>
  <c r="B53" i="22"/>
  <c r="D75" i="22"/>
  <c r="E75" i="22"/>
  <c r="E65" i="22"/>
  <c r="E66" i="22" s="1"/>
  <c r="E70" i="22" s="1"/>
  <c r="D65" i="22"/>
  <c r="D67" i="22" s="1"/>
  <c r="D59" i="22"/>
  <c r="D60" i="22" s="1"/>
  <c r="B52" i="22"/>
  <c r="E33" i="22"/>
  <c r="E34" i="22" s="1"/>
  <c r="D33" i="22"/>
  <c r="D34" i="22" s="1"/>
  <c r="D26" i="22"/>
  <c r="D38" i="22"/>
  <c r="C38" i="22"/>
  <c r="E15" i="22"/>
  <c r="D15" i="22"/>
  <c r="B46" i="22"/>
  <c r="E26" i="22"/>
  <c r="E59" i="22"/>
  <c r="E61" i="22" s="1"/>
  <c r="E38" i="22"/>
  <c r="B29" i="5"/>
  <c r="H14" i="5"/>
  <c r="G246" i="7"/>
  <c r="E15" i="8"/>
  <c r="E37" i="6"/>
  <c r="D37" i="6"/>
  <c r="D44" i="6"/>
  <c r="E17" i="6"/>
  <c r="G20" i="5"/>
  <c r="H20" i="5"/>
  <c r="G19" i="5"/>
  <c r="H19" i="5"/>
  <c r="G22" i="5"/>
  <c r="H22" i="5" s="1"/>
  <c r="G23" i="5"/>
  <c r="H23" i="5" s="1"/>
  <c r="E20" i="12"/>
  <c r="E31" i="12"/>
  <c r="G194" i="7"/>
  <c r="D21" i="8"/>
  <c r="E59" i="3"/>
  <c r="C95" i="12"/>
  <c r="B31" i="5"/>
  <c r="H31" i="5"/>
  <c r="I31" i="5" s="1"/>
  <c r="B30" i="5"/>
  <c r="H30" i="5" s="1"/>
  <c r="I30" i="5" s="1"/>
  <c r="G16" i="5"/>
  <c r="H16" i="5" s="1"/>
  <c r="G15" i="5"/>
  <c r="H15" i="5" s="1"/>
  <c r="D96" i="8"/>
  <c r="C96" i="8"/>
  <c r="B70" i="6"/>
  <c r="C75" i="3" s="1"/>
  <c r="E60" i="3"/>
  <c r="E61" i="3"/>
  <c r="E62" i="3"/>
  <c r="E63" i="3"/>
  <c r="E64" i="3"/>
  <c r="B21" i="8"/>
  <c r="C21" i="8"/>
  <c r="E10" i="8"/>
  <c r="E12" i="8"/>
  <c r="E16" i="8"/>
  <c r="E17" i="8"/>
  <c r="E18" i="8"/>
  <c r="E19" i="8"/>
  <c r="E20" i="8"/>
  <c r="E36" i="4"/>
  <c r="C109" i="3" s="1"/>
  <c r="D33" i="4"/>
  <c r="B61" i="6"/>
  <c r="C78" i="3" s="1"/>
  <c r="E16" i="4"/>
  <c r="E67" i="22"/>
  <c r="E14" i="8"/>
  <c r="G228" i="7"/>
  <c r="X144" i="23"/>
  <c r="E60" i="22"/>
  <c r="H36" i="6"/>
  <c r="G34" i="7" s="1"/>
  <c r="E62" i="22"/>
  <c r="D17" i="6"/>
  <c r="F12" i="6"/>
  <c r="F11" i="6"/>
  <c r="E45" i="3" s="1"/>
  <c r="F14" i="6"/>
  <c r="F15" i="6"/>
  <c r="E49" i="3" s="1"/>
  <c r="F10" i="6"/>
  <c r="E44" i="3" s="1"/>
  <c r="E47" i="3"/>
  <c r="C93" i="3" l="1"/>
  <c r="H11" i="6"/>
  <c r="G13" i="7" s="1"/>
  <c r="H36" i="5"/>
  <c r="I36" i="5" s="1"/>
  <c r="G21" i="7"/>
  <c r="G29" i="7" s="1"/>
  <c r="F27" i="6"/>
  <c r="H38" i="5"/>
  <c r="I38" i="5" s="1"/>
  <c r="H39" i="5"/>
  <c r="I39" i="5" s="1"/>
  <c r="H15" i="6"/>
  <c r="G17" i="7" s="1"/>
  <c r="F37" i="6"/>
  <c r="H14" i="6"/>
  <c r="G16" i="7" s="1"/>
  <c r="C74" i="3"/>
  <c r="H35" i="6"/>
  <c r="G33" i="7" s="1"/>
  <c r="E40" i="6"/>
  <c r="F40" i="6" s="1"/>
  <c r="F44" i="6" s="1"/>
  <c r="H33" i="6"/>
  <c r="G31" i="7" s="1"/>
  <c r="H12" i="6"/>
  <c r="G14" i="7" s="1"/>
  <c r="E46" i="3"/>
  <c r="D66" i="22"/>
  <c r="C95" i="3"/>
  <c r="E48" i="3"/>
  <c r="E68" i="22"/>
  <c r="D61" i="22"/>
  <c r="H29" i="5"/>
  <c r="I29" i="5" s="1"/>
  <c r="H10" i="6"/>
  <c r="E69" i="22"/>
  <c r="D62" i="22"/>
  <c r="F17" i="6"/>
  <c r="E50" i="3" s="1"/>
  <c r="B71" i="6"/>
  <c r="E21" i="8"/>
  <c r="C77" i="3"/>
  <c r="E65" i="3"/>
  <c r="G77" i="7"/>
  <c r="G86" i="7" s="1"/>
  <c r="D88" i="3"/>
  <c r="F110" i="15"/>
  <c r="G248" i="7"/>
  <c r="C94" i="3"/>
  <c r="D118" i="15"/>
  <c r="C110" i="3"/>
  <c r="C114" i="3" s="1"/>
  <c r="E112" i="15"/>
  <c r="E130" i="15" s="1"/>
  <c r="F92" i="15"/>
  <c r="D112" i="15"/>
  <c r="F56" i="15"/>
  <c r="T140" i="23"/>
  <c r="T125" i="23"/>
  <c r="T118" i="23"/>
  <c r="T142" i="23"/>
  <c r="J144" i="23"/>
  <c r="T136" i="23"/>
  <c r="T135" i="23"/>
  <c r="T141" i="23"/>
  <c r="T131" i="23"/>
  <c r="T129" i="23"/>
  <c r="T124" i="23"/>
  <c r="F93" i="23"/>
  <c r="T128" i="23"/>
  <c r="M144" i="23"/>
  <c r="G144" i="23"/>
  <c r="S144" i="23"/>
  <c r="D59" i="3"/>
  <c r="D44" i="3" s="1"/>
  <c r="T138" i="23"/>
  <c r="AG144" i="23"/>
  <c r="F94" i="23"/>
  <c r="V144" i="23"/>
  <c r="T127" i="23"/>
  <c r="T126" i="23"/>
  <c r="T123" i="23"/>
  <c r="T122" i="23"/>
  <c r="T121" i="23"/>
  <c r="T120" i="23"/>
  <c r="T119" i="23"/>
  <c r="T117" i="23"/>
  <c r="T139" i="23"/>
  <c r="T137" i="23"/>
  <c r="T130" i="23"/>
  <c r="F101" i="23"/>
  <c r="T143" i="23"/>
  <c r="T134" i="23"/>
  <c r="T133" i="23"/>
  <c r="T132" i="23"/>
  <c r="Z144" i="23"/>
  <c r="AB144" i="23"/>
  <c r="F100" i="23"/>
  <c r="D48" i="3"/>
  <c r="D64" i="3"/>
  <c r="F64" i="3" s="1"/>
  <c r="G64" i="3" s="1"/>
  <c r="D144" i="23"/>
  <c r="P144" i="23"/>
  <c r="D60" i="3"/>
  <c r="D45" i="3" s="1"/>
  <c r="F45" i="3" s="1"/>
  <c r="G45" i="3" s="1"/>
  <c r="D63" i="3"/>
  <c r="F63" i="3" s="1"/>
  <c r="G63" i="3" s="1"/>
  <c r="D61" i="3"/>
  <c r="F61" i="3" s="1"/>
  <c r="G61" i="3" s="1"/>
  <c r="D85" i="23"/>
  <c r="E85" i="23" s="1"/>
  <c r="F85" i="23" s="1"/>
  <c r="E74" i="23"/>
  <c r="AD117" i="23"/>
  <c r="C102" i="23"/>
  <c r="F88" i="23"/>
  <c r="F86" i="23"/>
  <c r="D62" i="3"/>
  <c r="F62" i="3" s="1"/>
  <c r="G62" i="3" s="1"/>
  <c r="D49" i="3"/>
  <c r="F49" i="3" s="1"/>
  <c r="G49" i="3" s="1"/>
  <c r="F90" i="23"/>
  <c r="F98" i="23"/>
  <c r="D47" i="3"/>
  <c r="F47" i="3" s="1"/>
  <c r="G47" i="3" s="1"/>
  <c r="D46" i="3"/>
  <c r="F86" i="3"/>
  <c r="D35" i="23"/>
  <c r="E40" i="4" l="1"/>
  <c r="C101" i="3" s="1"/>
  <c r="G262" i="7"/>
  <c r="G266" i="7" s="1"/>
  <c r="C102" i="3" s="1"/>
  <c r="F46" i="3"/>
  <c r="G46" i="3" s="1"/>
  <c r="F48" i="3"/>
  <c r="G48" i="3" s="1"/>
  <c r="G36" i="7"/>
  <c r="H37" i="6"/>
  <c r="H45" i="6"/>
  <c r="G38" i="7"/>
  <c r="G43" i="7" s="1"/>
  <c r="H17" i="6"/>
  <c r="H28" i="6" s="1"/>
  <c r="H47" i="6" s="1"/>
  <c r="E25" i="4"/>
  <c r="E28" i="4" s="1"/>
  <c r="D68" i="22"/>
  <c r="D69" i="22"/>
  <c r="D70" i="22"/>
  <c r="G12" i="7"/>
  <c r="G19" i="7" s="1"/>
  <c r="G45" i="7" s="1"/>
  <c r="G65" i="7" s="1"/>
  <c r="G143" i="7" s="1"/>
  <c r="D117" i="15"/>
  <c r="D128" i="15" s="1"/>
  <c r="D130" i="15" s="1"/>
  <c r="E84" i="3"/>
  <c r="E88" i="3" s="1"/>
  <c r="F112" i="15"/>
  <c r="C96" i="3"/>
  <c r="C121" i="3"/>
  <c r="F118" i="15"/>
  <c r="C129" i="3"/>
  <c r="D50" i="3"/>
  <c r="F50" i="3" s="1"/>
  <c r="G50" i="3" s="1"/>
  <c r="AO116" i="23"/>
  <c r="AO119" i="23" s="1"/>
  <c r="AO122" i="23" s="1"/>
  <c r="AO123" i="23" s="1"/>
  <c r="AO125" i="23" s="1"/>
  <c r="D65" i="3"/>
  <c r="F65" i="3" s="1"/>
  <c r="G65" i="3" s="1"/>
  <c r="T144" i="23"/>
  <c r="F59" i="3"/>
  <c r="G59" i="3" s="1"/>
  <c r="F44" i="3"/>
  <c r="G44" i="3" s="1"/>
  <c r="F74" i="23"/>
  <c r="E102" i="23"/>
  <c r="F102" i="23" s="1"/>
  <c r="D102" i="23"/>
  <c r="F60" i="3"/>
  <c r="G60" i="3" s="1"/>
  <c r="C103" i="3" l="1"/>
  <c r="C126" i="3"/>
  <c r="F117" i="15"/>
  <c r="F128" i="15" s="1"/>
  <c r="C119" i="3"/>
  <c r="E18" i="4"/>
  <c r="E21" i="4" s="1"/>
  <c r="E23" i="4" s="1"/>
  <c r="E44" i="4" s="1"/>
  <c r="C17" i="3" s="1"/>
  <c r="F84" i="3"/>
  <c r="F88" i="3" s="1"/>
  <c r="C34" i="3"/>
  <c r="F130" i="15" l="1"/>
  <c r="C135" i="3"/>
  <c r="D32" i="4"/>
  <c r="E35" i="4" s="1"/>
  <c r="E38"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tc={36C3EBC9-D425-49C4-88D9-7163D2A68669}</author>
    <author>Nieto, Eve</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tc={948D2B08-3475-4F45-923F-0CD64C7F35A4}</author>
    <author>tc={36C3EBC9-D425-49C5-88D9-7163D2A68669}</author>
  </authors>
  <commentList>
    <comment ref="B6" authorId="0" shapeId="0" xr:uid="{00000000-0006-0000-0200-000001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C6" authorId="1" shapeId="0" xr:uid="{00000000-0006-0000-0200-000002000000}">
      <text>
        <r>
          <rPr>
            <b/>
            <sz val="9"/>
            <color indexed="81"/>
            <rFont val="Tahoma"/>
            <family val="2"/>
          </rPr>
          <t>Nieto, Eve:</t>
        </r>
        <r>
          <rPr>
            <sz val="9"/>
            <color indexed="81"/>
            <rFont val="Tahoma"/>
            <family val="2"/>
          </rPr>
          <t xml:space="preserve">
</t>
        </r>
        <r>
          <rPr>
            <sz val="14"/>
            <color indexed="81"/>
            <rFont val="Tahoma"/>
            <family val="2"/>
          </rPr>
          <t>Source: FY 26-27 FCS ALLOCATION WORKSHEET
5.27.26 DRS</t>
        </r>
        <r>
          <rPr>
            <sz val="9"/>
            <color indexed="81"/>
            <rFont val="Tahoma"/>
            <family val="2"/>
          </rPr>
          <t xml:space="preserve">
</t>
        </r>
      </text>
    </comment>
    <comment ref="A40" authorId="1" shapeId="0" xr:uid="{00000000-0006-0000-0200-000003000000}">
      <text>
        <r>
          <rPr>
            <b/>
            <sz val="9"/>
            <color indexed="81"/>
            <rFont val="Tahoma"/>
            <family val="2"/>
          </rPr>
          <t>Nieto, Eve:</t>
        </r>
        <r>
          <rPr>
            <sz val="9"/>
            <color indexed="81"/>
            <rFont val="Tahoma"/>
            <family val="2"/>
          </rPr>
          <t xml:space="preserve">
</t>
        </r>
        <r>
          <rPr>
            <sz val="14"/>
            <color indexed="81"/>
            <rFont val="Tahoma"/>
            <family val="2"/>
          </rPr>
          <t>GAA APPROPRIATION 128 RECURRING AND NON RECURRING FUNDS.</t>
        </r>
        <r>
          <rPr>
            <sz val="9"/>
            <color indexed="81"/>
            <rFont val="Tahoma"/>
            <family val="2"/>
          </rPr>
          <t xml:space="preserve">
</t>
        </r>
        <r>
          <rPr>
            <sz val="14"/>
            <color indexed="81"/>
            <rFont val="Tahoma"/>
            <family val="2"/>
          </rPr>
          <t>EN 4.4.24</t>
        </r>
        <r>
          <rPr>
            <sz val="9"/>
            <color indexed="81"/>
            <rFont val="Tahoma"/>
            <family val="2"/>
          </rPr>
          <t xml:space="preserve">
</t>
        </r>
      </text>
    </comment>
    <comment ref="A66" authorId="2" shapeId="0" xr:uid="{00000000-0006-0000-0200-000005000000}">
      <text>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28.
</t>
      </text>
    </comment>
    <comment ref="A68" authorId="1" shapeId="0" xr:uid="{00000000-0006-0000-0200-000006000000}">
      <text>
        <r>
          <rPr>
            <b/>
            <sz val="14"/>
            <color indexed="81"/>
            <rFont val="Tahoma"/>
            <family val="2"/>
          </rPr>
          <t>Nieto, Eve:</t>
        </r>
        <r>
          <rPr>
            <sz val="14"/>
            <color indexed="81"/>
            <rFont val="Tahoma"/>
            <family val="2"/>
          </rPr>
          <t xml:space="preserve">
TCC Adults with Disb Program App#28
4.4.24</t>
        </r>
        <r>
          <rPr>
            <sz val="9"/>
            <color indexed="81"/>
            <rFont val="Tahoma"/>
            <family val="2"/>
          </rPr>
          <t xml:space="preserve">
</t>
        </r>
      </text>
    </comment>
    <comment ref="B73" authorId="3" shapeId="0" xr:uid="{00000000-0006-0000-0200-000007000000}">
      <text>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E73" authorId="4" shapeId="0" xr:uid="{00000000-0006-0000-0200-000008000000}">
      <text>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text>
    </comment>
    <comment ref="A111" authorId="5" shapeId="0" xr:uid="{00000000-0006-0000-0200-000009000000}">
      <text>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
      </text>
    </comment>
    <comment ref="T112" authorId="6" shapeId="0" xr:uid="{00000000-0006-0000-0200-00000A000000}">
      <text>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text>
    </comment>
    <comment ref="B115" authorId="7" shapeId="0" xr:uid="{00000000-0006-0000-0200-00000B000000}">
      <text>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text>
    </comment>
    <comment ref="E115" authorId="8" shapeId="0" xr:uid="{00000000-0006-0000-0200-00000C000000}">
      <text>
        <t>[Threaded comment]
Your version of Excel allows you to read this threaded comment; however, any edits to it will get removed if the file is opened in a newer version of Excel. Learn more: https://go.microsoft.com/fwlink/?linkid=870924
Comment:
    A &amp; P Resident, Cell B93-120
Resident A &amp; P Fee Paying FTE does not include non-Florida Resident FTE and Dual Enrolled FTE.</t>
      </text>
    </comment>
    <comment ref="F115" authorId="9" shapeId="0" xr:uid="{00000000-0006-0000-0200-00000D000000}">
      <text>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P54-81</t>
      </text>
    </comment>
    <comment ref="H115" authorId="10" shapeId="0" xr:uid="{00000000-0006-0000-0200-00000E000000}">
      <text>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text>
    </comment>
    <comment ref="I115" authorId="11" shapeId="0" xr:uid="{00000000-0006-0000-0200-00000F000000}">
      <text>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text>
    </comment>
    <comment ref="K115" authorId="12" shapeId="0" xr:uid="{00000000-0006-0000-0200-000010000000}">
      <text>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text>
    </comment>
    <comment ref="L115" authorId="13" shapeId="0" xr:uid="{00000000-0006-0000-0200-000011000000}">
      <text>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text>
    </comment>
    <comment ref="N115" authorId="14" shapeId="0" xr:uid="{00000000-0006-0000-0200-000012000000}">
      <text>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text>
    </comment>
    <comment ref="O115" authorId="15" shapeId="0" xr:uid="{00000000-0006-0000-0200-000013000000}">
      <text>
        <t>[Threaded comment]
Your version of Excel allows you to read this threaded comment; however, any edits to it will get removed if the file is opened in a newer version of Excel. Learn more: https://go.microsoft.com/fwlink/?linkid=870924
Comment:
    EPI Estimated Non-Florida Resident FTE, Cell W54</t>
      </text>
    </comment>
    <comment ref="Q115" authorId="16" shapeId="0" xr:uid="{00000000-0006-0000-0200-000014000000}">
      <text>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text>
    </comment>
    <comment ref="R115" authorId="17" shapeId="0" xr:uid="{00000000-0006-0000-0200-000015000000}">
      <text>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text>
    </comment>
    <comment ref="W115" authorId="18" shapeId="0" xr:uid="{00000000-0006-0000-0200-000016000000}">
      <text>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text>
    </comment>
    <comment ref="X115" authorId="19" shapeId="0" xr:uid="{00000000-0006-0000-0200-000017000000}">
      <text>
        <t xml:space="preserve">[Threaded comment]
Your version of Excel allows you to read this threaded comment; however, any edits to it will get removed if the file is opened in a newer version of Excel. Learn more: https://go.microsoft.com/fwlink/?linkid=870924
Comment:
    Voc. Prep FTE Total, Cell G54
</t>
      </text>
    </comment>
    <comment ref="Z115" authorId="1" shapeId="0" xr:uid="{00000000-0006-0000-0200-000018000000}">
      <text>
        <r>
          <rPr>
            <b/>
            <sz val="14"/>
            <color indexed="81"/>
            <rFont val="Tahoma"/>
            <family val="2"/>
          </rPr>
          <t>Nieto, Eve:</t>
        </r>
        <r>
          <rPr>
            <sz val="14"/>
            <color indexed="81"/>
            <rFont val="Tahoma"/>
            <family val="2"/>
          </rPr>
          <t xml:space="preserve">
Formulas in place.
 Complete columns AE and AF first. </t>
        </r>
      </text>
    </comment>
    <comment ref="AA115" authorId="20" shapeId="0" xr:uid="{00000000-0006-0000-0200-000019000000}">
      <text>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text>
    </comment>
    <comment ref="AE115" authorId="21" shapeId="0" xr:uid="{00000000-0006-0000-0200-00001A000000}">
      <text>
        <t xml:space="preserve">[Threaded comment]
Your version of Excel allows you to read this threaded comment; however, any edits to it will get removed if the file is opened in a newer version of Excel. Learn more: https://go.microsoft.com/fwlink/?linkid=870924
Comment:
    Adult Basic FTE, Cell H54
 </t>
      </text>
    </comment>
    <comment ref="AF115" authorId="22" shapeId="0" xr:uid="{00000000-0006-0000-0200-00001B000000}">
      <text>
        <t>[Threaded comment]
Your version of Excel allows you to read this threaded comment; however, any edits to it will get removed if the file is opened in a newer version of Excel. Learn more: https://go.microsoft.com/fwlink/?linkid=870924
Comment:
    Adult Second. &amp; GED  FTE, Cell I54</t>
      </text>
    </comment>
    <comment ref="AO117" authorId="23" shapeId="0" xr:uid="{00000000-0006-0000-0200-00001C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text>
    </comment>
    <comment ref="AO118" authorId="24" shapeId="0" xr:uid="{00000000-0006-0000-0200-00001D000000}">
      <text>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text>
    </comment>
    <comment ref="AO121" authorId="25" shapeId="0" xr:uid="{00000000-0006-0000-0200-00001E000000}">
      <text>
        <t>[Threaded comment]
Your version of Excel allows you to read this threaded comment; however, any edits to it will get removed if the file is opened in a newer version of Excel. Learn more: https://go.microsoft.com/fwlink/?linkid=870924
Comment:
    Fee Calculator File: This amount is from the FTE-2A Total column, Cell L82.</t>
      </text>
    </comment>
    <comment ref="B155" authorId="26" shapeId="0" xr:uid="{948D2B08-3475-4F45-923F-0CD64C7F35A4}">
      <text>
        <t xml:space="preserve">[Threaded comment]
Your version of Excel allows you to read this threaded comment; however, any edits to it will get removed if the file is opened in a newer version of Excel. Learn more: https://go.microsoft.com/fwlink/?linkid=870924
Comment:
    Using 2025-26 allocation since 2026-27 budget has not been approved.
</t>
      </text>
    </comment>
    <comment ref="B156" authorId="27" shapeId="0" xr:uid="{00000000-0006-0000-0200-00001F000000}">
      <text>
        <t xml:space="preserve">[Threaded comment]
Your version of Excel allows you to read this threaded comment; however, any edits to it will get removed if the file is opened in a newer version of Excel. Learn more: https://go.microsoft.com/fwlink/?linkid=870924
Comment:
    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
      </text>
    </comment>
    <comment ref="B190" authorId="1" shapeId="0" xr:uid="{65E6D97D-A536-4172-A2E3-7F590A27257E}">
      <text>
        <r>
          <rPr>
            <b/>
            <sz val="14"/>
            <color indexed="81"/>
            <rFont val="Tahoma"/>
            <family val="2"/>
          </rPr>
          <t>Nieto, Eve</t>
        </r>
        <r>
          <rPr>
            <b/>
            <sz val="9"/>
            <color indexed="81"/>
            <rFont val="Tahoma"/>
            <family val="2"/>
          </rPr>
          <t>:</t>
        </r>
        <r>
          <rPr>
            <sz val="9"/>
            <color indexed="81"/>
            <rFont val="Tahoma"/>
            <family val="2"/>
          </rPr>
          <t xml:space="preserve">
</t>
        </r>
        <r>
          <rPr>
            <sz val="14"/>
            <color indexed="81"/>
            <rFont val="Tahoma"/>
            <family val="2"/>
          </rPr>
          <t>Using 2025-26 PIPELINE allocation since 2026-27 budget has not been signed. 5.18.26</t>
        </r>
      </text>
    </comment>
    <comment ref="B191" authorId="1" shapeId="0" xr:uid="{00000000-0006-0000-0200-000020000000}">
      <text>
        <r>
          <rPr>
            <b/>
            <sz val="9"/>
            <color indexed="81"/>
            <rFont val="Tahoma"/>
            <family val="2"/>
          </rPr>
          <t>Nieto, Eve:</t>
        </r>
        <r>
          <rPr>
            <sz val="9"/>
            <color indexed="81"/>
            <rFont val="Tahoma"/>
            <family val="2"/>
          </rPr>
          <t xml:space="preserve">
</t>
        </r>
        <r>
          <rPr>
            <sz val="14"/>
            <color indexed="81"/>
            <rFont val="Tahoma"/>
            <family val="2"/>
          </rPr>
          <t>2025-26</t>
        </r>
        <r>
          <rPr>
            <sz val="12"/>
            <color indexed="81"/>
            <rFont val="Tahoma"/>
            <family val="2"/>
          </rPr>
          <t xml:space="preserve">GAA APPROPRIATION 131
EN 5.18.26
Hand enter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tc={C59C0FD2-0420-46F8-BA5D-9B1F5B311F31}</author>
    <author>tc={929E1006-F16D-4CDE-BD0D-80B88A081C3F}</author>
    <author>tc={78B00E4D-4A44-48B6-9998-D3F172A541B4}</author>
    <author>tc={B82D3A2A-092B-4169-B2AA-2D42D095B31B}</author>
  </authors>
  <commentList>
    <comment ref="D43" authorId="0" shapeId="0" xr:uid="{00000000-0006-0000-0300-000002000000}">
      <text>
        <t>[Threaded comment]
Your version of Excel allows you to read this threaded comment; however, any edits to it will get removed if the file is opened in a newer version of Excel. Learn more: https://go.microsoft.com/fwlink/?linkid=870924
Comment:
    VLOOKUP Tab - Cells A109 to S137</t>
      </text>
    </comment>
    <comment ref="G43" authorId="1" shapeId="0" xr:uid="{00000000-0006-0000-0300-000003000000}">
      <text>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text>
    </comment>
    <comment ref="D58" authorId="2" shapeId="0" xr:uid="{00000000-0006-0000-0300-000004000000}">
      <text>
        <t xml:space="preserve">[Threaded comment]
Your version of Excel allows you to read this threaded comment; however, any edits to it will get removed if the file is opened in a newer version of Excel. Learn more: https://go.microsoft.com/fwlink/?linkid=870924
Comment:
    VLOOKUP Tab - Cells 
A109 to S136
</t>
      </text>
    </comment>
    <comment ref="G58" authorId="3" shapeId="0" xr:uid="{00000000-0006-0000-0300-000005000000}">
      <text>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tc={B48468A9-3461-4F32-B791-2EFF870A63E9}</author>
  </authors>
  <commentList>
    <comment ref="G264" authorId="0" shapeId="0" xr:uid="{B48468A9-3461-4F32-B791-2EFF870A63E9}">
      <text>
        <t>[Threaded comment]
Your version of Excel allows you to read this threaded comment; however, any edits to it will get removed if the file is opened in a newer version of Excel. Learn more: https://go.microsoft.com/fwlink/?linkid=870924
Comment:
Reminder:  Enter G.L. 30800 as a negative.</t>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tc={BFEB41D0-4FCD-4690-8BF0-03EBD7F8142B}</author>
  </authors>
  <commentList>
    <comment ref="A15" authorId="0" shapeId="0" xr:uid="{00000000-0006-0000-0900-000001000000}">
      <text>
        <t xml:space="preserve">[Threaded comment]
Your version of Excel allows you to read this threaded comment; however, any edits to it will get removed if the file is opened in a newer version of Excel. Learn more: https://go.microsoft.com/fwlink/?linkid=870924
Comment:
    Pursuant to Rule 6A-14.029, FAC.
</t>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Nieto, Eve</author>
    <author>tc={C439E12A-A2BD-4B44-9D99-3AC88DA9BEC8}</author>
    <author>tc={4955338F-1120-4255-A902-FC2660602E1E}</author>
  </authors>
  <commentList>
    <comment ref="D3" authorId="0" shapeId="0" xr:uid="{00000000-0006-0000-0B00-000001000000}">
      <text>
        <r>
          <rPr>
            <b/>
            <sz val="12"/>
            <color indexed="81"/>
            <rFont val="Tahoma"/>
            <family val="2"/>
          </rPr>
          <t>Nieto, Eve:</t>
        </r>
        <r>
          <rPr>
            <sz val="12"/>
            <color indexed="81"/>
            <rFont val="Tahoma"/>
            <family val="2"/>
          </rPr>
          <t xml:space="preserve">
Comment:
    General Appropriations Act - Prior to the disbursement of funds in Specific Appropriations,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17" authorId="1" shapeId="0" xr:uid="{00000000-0006-0000-0B00-000002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text>
    </comment>
    <comment ref="D118" authorId="2" shapeId="0" xr:uid="{00000000-0006-0000-0B00-000003000000}">
      <text>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text>
    </comment>
  </commentList>
</comments>
</file>

<file path=xl/sharedStrings.xml><?xml version="1.0" encoding="utf-8"?>
<sst xmlns="http://schemas.openxmlformats.org/spreadsheetml/2006/main" count="1323" uniqueCount="796">
  <si>
    <t xml:space="preserve">THE FLORIDA COLLEGE SYSTEM </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</si>
  <si>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</si>
  <si>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</si>
  <si>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</si>
  <si>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</si>
  <si>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</si>
  <si>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</si>
  <si>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</si>
  <si>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GRANTS AND CONTRACTS FEDERAL GOVERNMENT - STIMULUS (HEERF) - STUDENT</t>
  </si>
  <si>
    <t xml:space="preserve">  </t>
  </si>
  <si>
    <t xml:space="preserve"> </t>
  </si>
  <si>
    <t>THE FLORIDA COLLEGE SYSTEM</t>
  </si>
  <si>
    <t>ANNUAL COLLEGE OPERATING BUDGET WORKBOOK FORMS</t>
  </si>
  <si>
    <t>Double Click to download a PDF of the document.</t>
  </si>
  <si>
    <t xml:space="preserve">VLOOKUP CHARTS - DO NOT DELETE - UPDATE EACH YEAR </t>
  </si>
  <si>
    <t>UPDATE COLUMNS HIGHLIGHTED IN YELLOW</t>
  </si>
  <si>
    <t xml:space="preserve"> FLORIDA COLLEGE SYSTEM PROGRAM FUND (FCSPF) APPROPRIATIONS </t>
  </si>
  <si>
    <t>COLLEGE NAME</t>
  </si>
  <si>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</si>
  <si>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</si>
  <si>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</si>
  <si>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</si>
  <si>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</si>
  <si>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</si>
  <si>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</si>
  <si>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</si>
  <si>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</si>
  <si>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</si>
  <si>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</si>
  <si>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</si>
  <si>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</si>
  <si>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</si>
  <si>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</si>
  <si>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</si>
  <si>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</si>
  <si>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</si>
  <si>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</si>
  <si>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</si>
  <si>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</si>
  <si>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</si>
  <si>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</si>
  <si>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</si>
  <si>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</si>
  <si>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</si>
  <si>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</si>
  <si>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</si>
  <si>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</si>
  <si>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</si>
  <si>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</si>
  <si>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Program/Project </t>
  </si>
  <si>
    <t xml:space="preserve">Recurring </t>
  </si>
  <si>
    <t>Nonrecurring</t>
  </si>
  <si>
    <t>Total</t>
  </si>
  <si>
    <t>The Special Projects Recurring and Nonrecurring amounts are included in the General Revenue appropriations, Column B above.</t>
  </si>
  <si>
    <t>UPDATE COLUMN B</t>
  </si>
  <si>
    <t>5% PROJECTED TUITION AND OUT-OF-STATE FEES</t>
  </si>
  <si>
    <t>PROJECTED FINANCIAL AID FEE COLLECTIONS BELOW $500,000?</t>
  </si>
  <si>
    <t>ADDITIONAL 2% PROJECTED FINANCIAL FEE COLLECTIONS</t>
  </si>
  <si>
    <t>TOTAL PROJECTED FINANCIAL AID FEES</t>
  </si>
  <si>
    <t>*********************************************************************************************************************************************************************************</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</si>
  <si>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</si>
  <si>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</si>
  <si>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</si>
  <si>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LOWER LEVEL</t>
  </si>
  <si>
    <t>TOTAL FEE PAYING</t>
  </si>
  <si>
    <t>FEE PAYING FTE TOTALS</t>
  </si>
  <si>
    <t>UPPER LEVEL</t>
  </si>
  <si>
    <t>CREDIT</t>
  </si>
  <si>
    <t>NON-CREDIT</t>
  </si>
  <si>
    <t>BACCALAUREATE</t>
  </si>
  <si>
    <t>A &amp; P</t>
  </si>
  <si>
    <t>PSV</t>
  </si>
  <si>
    <t>DEV ED</t>
  </si>
  <si>
    <t>EPI</t>
  </si>
  <si>
    <t>CAREER CERTIFICATE AND APPLIED TECHNOLOGY DIPLOMA</t>
  </si>
  <si>
    <t>VOC. PREP FTE/ADULT EDUCATION FTE ARE EXCLUDED</t>
  </si>
  <si>
    <t>ADULT EDUCATION</t>
  </si>
  <si>
    <t>VLOOKUP CHARTS - DO NOT DELETE</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</si>
  <si>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</si>
  <si>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</si>
  <si>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</si>
  <si>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</si>
  <si>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</si>
  <si>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</si>
  <si>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</si>
  <si>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</si>
  <si>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This amount should agree with the FTE-2A Report Total Fee Paying (Cell U121)</t>
  </si>
  <si>
    <t>DEV ED - Developmental Education (formerly College Prep).</t>
  </si>
  <si>
    <t>EPI - Educator Preparation Institute.</t>
  </si>
  <si>
    <t>CCATD - Career Certificate and Applied Technology Diploma (formerly Postsecondary Adult Vocational - PSAV)</t>
  </si>
  <si>
    <t>1.</t>
  </si>
  <si>
    <t>COLLEGE NAME:</t>
  </si>
  <si>
    <t>2.</t>
  </si>
  <si>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</si>
  <si>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</si>
  <si>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</si>
  <si>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</si>
  <si>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</si>
  <si>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</si>
  <si>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</si>
  <si>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</si>
  <si>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</si>
  <si>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</si>
  <si>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</si>
  <si>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</si>
  <si>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</si>
  <si>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</si>
  <si>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</si>
  <si>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</si>
  <si>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</si>
  <si>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</si>
  <si>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</si>
  <si>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</si>
  <si>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</si>
  <si>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</si>
  <si>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</si>
  <si>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</si>
  <si>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</si>
  <si>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</si>
  <si>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</si>
  <si>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</si>
  <si>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</si>
  <si>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</si>
  <si>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</si>
  <si>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</si>
  <si>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</si>
  <si>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</si>
  <si>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</si>
  <si>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</si>
  <si>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</si>
  <si>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</si>
  <si>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</si>
  <si>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</si>
  <si>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</si>
  <si>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</si>
  <si>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</si>
  <si>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</si>
  <si>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</si>
  <si>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</si>
  <si>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</si>
  <si>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</si>
  <si>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</si>
  <si>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</si>
  <si>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</si>
  <si>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</si>
  <si>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</si>
  <si>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</si>
  <si>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</si>
  <si>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</si>
  <si>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</si>
  <si>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</si>
  <si>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</si>
  <si>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</si>
  <si>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</si>
  <si>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</si>
  <si>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</si>
  <si>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11.</t>
  </si>
  <si>
    <t>Difference</t>
  </si>
  <si>
    <t>Amount budgeted in GLC 59300 for the Compensated Absence Expense</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</si>
  <si>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</si>
  <si>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</si>
  <si>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</si>
  <si>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</si>
  <si>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</si>
  <si>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14.</t>
  </si>
  <si>
    <t>Grand Total Expenditures and Total Sources of Funds</t>
  </si>
  <si>
    <t>EXHIBIT A</t>
  </si>
  <si>
    <t>COLLEGE OPERATING BUDGET</t>
  </si>
  <si>
    <t>ANNUAL BUDGET SUMMARY</t>
  </si>
  <si>
    <t>COLLEGE:</t>
  </si>
  <si>
    <t>CURRENT FUNDS - UNRESTRICTED</t>
  </si>
  <si>
    <r>
      <t>ADD AMOUNT EXPECTED TO BE FINANCED IN FUTURE YEARS (</t>
    </r>
    <r>
      <rPr>
        <i/>
        <sz val="16"/>
        <rFont val="Calibri"/>
        <family val="2"/>
        <scheme val="minor"/>
      </rPr>
      <t>USE PLUS SIGN</t>
    </r>
    <r>
      <rPr>
        <sz val="16"/>
        <rFont val="Calibri"/>
        <family val="2"/>
        <scheme val="minor"/>
      </rPr>
      <t>)</t>
    </r>
  </si>
  <si>
    <t>ADD:              REVENUES</t>
  </si>
  <si>
    <t xml:space="preserve">                       TRANSFERS IN</t>
  </si>
  <si>
    <t>TOTAL RECEIPTS</t>
  </si>
  <si>
    <t>TOTAL ESTIMATED AVAILABLE</t>
  </si>
  <si>
    <t>DEDUCT:      EXPENDITURES</t>
  </si>
  <si>
    <t xml:space="preserve">                       TRANSFERS OUT</t>
  </si>
  <si>
    <t>TOTAL DISBURSEMENTS</t>
  </si>
  <si>
    <t>TOTAL AVAILABLE LESS DISBURSEMENTS</t>
  </si>
  <si>
    <t>ADD ACCRUED LEAVE EXPENSE (GLC 59300)</t>
  </si>
  <si>
    <t xml:space="preserve">       (Includes GL's: 30200, 30300, 30400, 30500, 30600, 30700, 30900, and 31100)</t>
  </si>
  <si>
    <t xml:space="preserve">PERCENT OF ESTIMATED UNENCUMBERED FUND BALANCE </t>
  </si>
  <si>
    <t>CERTIFY BOARD OF TRUSTEES APPROVAL:</t>
  </si>
  <si>
    <t>COLLEGE PRESIDENT</t>
  </si>
  <si>
    <t>DATE</t>
  </si>
  <si>
    <t>EXHIBIT B</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</si>
  <si>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</si>
  <si>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</si>
  <si>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</si>
  <si>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</si>
  <si>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</si>
  <si>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</si>
  <si>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</si>
  <si>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</si>
  <si>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</si>
  <si>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</si>
  <si>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</si>
  <si>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</si>
  <si>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</si>
  <si>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</si>
  <si>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</si>
  <si>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</si>
  <si>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</si>
  <si>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</si>
  <si>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</si>
  <si>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</si>
  <si>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EXHIBIT C</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</si>
  <si>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</si>
  <si>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</si>
  <si>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</si>
  <si>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</si>
  <si>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</si>
  <si>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</si>
  <si>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</si>
  <si>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</si>
  <si>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</si>
  <si>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</si>
  <si>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</si>
  <si>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</si>
  <si>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</si>
  <si>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</si>
  <si>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</si>
  <si>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</si>
  <si>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</si>
  <si>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</si>
  <si>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</si>
  <si>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</si>
  <si>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</si>
  <si>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</si>
  <si>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</si>
  <si>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</si>
  <si>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</si>
  <si>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</si>
  <si>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</si>
  <si>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</si>
  <si>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</si>
  <si>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</si>
  <si>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</si>
  <si>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</si>
  <si>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</si>
  <si>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</si>
  <si>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</si>
  <si>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</si>
  <si>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</si>
  <si>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</si>
  <si>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</si>
  <si>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</si>
  <si>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PURPOSE OF TRANSFER</t>
  </si>
  <si>
    <t>AMOUNT</t>
  </si>
  <si>
    <t>FUND TRANSFERRED FROM</t>
  </si>
  <si>
    <t>FUND TRANSFERRED TO</t>
  </si>
  <si>
    <t>TOTAL TRANSFERS OUT</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</si>
  <si>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</si>
  <si>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</si>
  <si>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</si>
  <si>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</si>
  <si>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</si>
  <si>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</si>
  <si>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</si>
  <si>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</si>
  <si>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</si>
  <si>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</si>
  <si>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</si>
  <si>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</si>
  <si>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</si>
  <si>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</si>
  <si>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</si>
  <si>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</si>
  <si>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</si>
  <si>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</si>
  <si>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</si>
  <si>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</si>
  <si>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</si>
  <si>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</si>
  <si>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</si>
  <si>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</si>
  <si>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</si>
  <si>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</si>
  <si>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</si>
  <si>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</si>
  <si>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</si>
  <si>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</si>
  <si>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</si>
  <si>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</si>
  <si>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</si>
  <si>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</si>
  <si>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</si>
  <si>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</si>
  <si>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</si>
  <si>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</si>
  <si>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</si>
  <si>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</si>
  <si>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</si>
  <si>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</si>
  <si>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</si>
  <si>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</si>
  <si>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</si>
  <si>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</si>
  <si>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</si>
  <si>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</si>
  <si>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</si>
  <si>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</si>
  <si>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</si>
  <si>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</si>
  <si>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</si>
  <si>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</si>
  <si>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</si>
  <si>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</si>
  <si>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</si>
  <si>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</si>
  <si>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</si>
  <si>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</si>
  <si>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</si>
  <si>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</si>
  <si>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</si>
  <si>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</si>
  <si>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</si>
  <si>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</si>
  <si>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</si>
  <si>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</si>
  <si>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</si>
  <si>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</si>
  <si>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</si>
  <si>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</si>
  <si>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 xml:space="preserve">PERFORMANCE-BASED INCENTIVE FUNDING - FCSPF </t>
  </si>
  <si>
    <t>42150</t>
  </si>
  <si>
    <t>LICENSE TAG FEES APPROPRIATION</t>
  </si>
  <si>
    <t>42210</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</si>
  <si>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</si>
  <si>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</si>
  <si>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</si>
  <si>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</si>
  <si>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</si>
  <si>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</si>
  <si>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</si>
  <si>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</si>
  <si>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</si>
  <si>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</si>
  <si>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</si>
  <si>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</si>
  <si>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</si>
  <si>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</si>
  <si>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</si>
  <si>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</si>
  <si>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</si>
  <si>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</si>
  <si>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</si>
  <si>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</si>
  <si>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</si>
  <si>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</si>
  <si>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</si>
  <si>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</si>
  <si>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</si>
  <si>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</si>
  <si>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</si>
  <si>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46400</t>
  </si>
  <si>
    <t>OTHER SALES AND SERVICES</t>
  </si>
  <si>
    <t>46600</t>
  </si>
  <si>
    <t>TAXABLE SALES</t>
  </si>
  <si>
    <t>46700</t>
  </si>
  <si>
    <t>INTERDEPARTMENTAL SALES</t>
  </si>
  <si>
    <t>46900</t>
  </si>
  <si>
    <t>TOTAL SALES AND SVCS. DEPT.</t>
  </si>
  <si>
    <t>47100</t>
  </si>
  <si>
    <t>TOTAL ENDOWMENT INCOME</t>
  </si>
  <si>
    <t>OTHER REVENUES</t>
  </si>
  <si>
    <t>INTEREST AND DIVIDENDS</t>
  </si>
  <si>
    <t>48100</t>
  </si>
  <si>
    <t>GAIN OR LOSS ON INVESTMENTS</t>
  </si>
  <si>
    <t>48200</t>
  </si>
  <si>
    <t>FINES AND PENALTIES</t>
  </si>
  <si>
    <t>48700</t>
  </si>
  <si>
    <t>48900</t>
  </si>
  <si>
    <t>TOTAL OTHER REVENUES</t>
  </si>
  <si>
    <t>NON-REVENUE RECEIPTS</t>
  </si>
  <si>
    <t>MANDATORY TRANSFERS IN, FROM CURRENT FUNDS - UNRESTRICTED</t>
  </si>
  <si>
    <t>49110</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</si>
  <si>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</si>
  <si>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</si>
  <si>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</si>
  <si>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</si>
  <si>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</si>
  <si>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</si>
  <si>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</si>
  <si>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</si>
  <si>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</si>
  <si>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</si>
  <si>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</si>
  <si>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</si>
  <si>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</si>
  <si>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</si>
  <si>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</si>
  <si>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</si>
  <si>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</si>
  <si>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</si>
  <si>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</si>
  <si>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</si>
  <si>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</si>
  <si>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</si>
  <si>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</si>
  <si>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</si>
  <si>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</si>
  <si>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</si>
  <si>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</si>
  <si>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</si>
  <si>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</si>
  <si>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</si>
  <si>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</si>
  <si>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</si>
  <si>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</si>
  <si>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</si>
  <si>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</si>
  <si>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</si>
  <si>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</si>
  <si>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</si>
  <si>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</si>
  <si>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</si>
  <si>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</si>
  <si>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</si>
  <si>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</si>
  <si>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</si>
  <si>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</si>
  <si>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</si>
  <si>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</si>
  <si>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</si>
  <si>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</si>
  <si>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</si>
  <si>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</si>
  <si>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</si>
  <si>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</si>
  <si>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</si>
  <si>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</si>
  <si>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</si>
  <si>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</si>
  <si>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</si>
  <si>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</si>
  <si>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</si>
  <si>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</si>
  <si>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</si>
  <si>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</si>
  <si>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</si>
  <si>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</si>
  <si>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</si>
  <si>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</si>
  <si>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</si>
  <si>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</si>
  <si>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</si>
  <si>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</si>
  <si>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</si>
  <si>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</si>
  <si>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</si>
  <si>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</si>
  <si>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</si>
  <si>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</si>
  <si>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</si>
  <si>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</si>
  <si>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</si>
  <si>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</si>
  <si>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</si>
  <si>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</si>
  <si>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</si>
  <si>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</si>
  <si>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</si>
  <si>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</si>
  <si>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</si>
  <si>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</si>
  <si>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</si>
  <si>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</si>
  <si>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</si>
  <si>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</si>
  <si>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</si>
  <si>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</si>
  <si>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</si>
  <si>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</si>
  <si>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</si>
  <si>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</si>
  <si>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</si>
  <si>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</si>
  <si>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</si>
  <si>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</si>
  <si>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</si>
  <si>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</si>
  <si>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</si>
  <si>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</si>
  <si>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</si>
  <si>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</si>
  <si>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</si>
  <si>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</si>
  <si>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</si>
  <si>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</si>
  <si>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</si>
  <si>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OTHER SERVICES</t>
  </si>
  <si>
    <t>64500</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</si>
  <si>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</si>
  <si>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</si>
  <si>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</si>
  <si>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</si>
  <si>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</si>
  <si>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</si>
  <si>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</si>
  <si>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</si>
  <si>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</si>
  <si>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</si>
  <si>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</si>
  <si>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</si>
  <si>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</si>
  <si>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</si>
  <si>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</si>
  <si>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67500</t>
  </si>
  <si>
    <t>INDIRECT COST EXPENSE</t>
  </si>
  <si>
    <t>67600</t>
  </si>
  <si>
    <t>ADMINISTRATIVE COST POOL ALLOCATION</t>
  </si>
  <si>
    <t>67700</t>
  </si>
  <si>
    <t>SCHOLARSHIPS AND WAIVERS</t>
  </si>
  <si>
    <t>68000</t>
  </si>
  <si>
    <t>INTEREST ON DEBT</t>
  </si>
  <si>
    <t>68500</t>
  </si>
  <si>
    <t>PAYMENT ON DEBT PRINCIPAL</t>
  </si>
  <si>
    <t>69000</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</si>
  <si>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</si>
  <si>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</si>
  <si>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</si>
  <si>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</si>
  <si>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</si>
  <si>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</si>
  <si>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</si>
  <si>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</si>
  <si>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</si>
  <si>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</si>
  <si>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</si>
  <si>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</si>
  <si>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</si>
  <si>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</si>
  <si>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</si>
  <si>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</si>
  <si>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</si>
  <si>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</si>
  <si>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</si>
  <si>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</si>
  <si>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</si>
  <si>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</si>
  <si>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</si>
  <si>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</si>
  <si>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</si>
  <si>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</si>
  <si>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</si>
  <si>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</si>
  <si>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</si>
  <si>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</si>
  <si>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</si>
  <si>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</si>
  <si>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</si>
  <si>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</si>
  <si>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</si>
  <si>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</si>
  <si>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</si>
  <si>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</si>
  <si>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TOTAL ESTIMATED FUND BALANCE</t>
  </si>
  <si>
    <t>EXHIBIT  E</t>
  </si>
  <si>
    <t>SUMMARY OF BUDGETED EXPENDITURES BY FUNCTION</t>
  </si>
  <si>
    <t>CURRENT FUND-UNRESTRICTED</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</si>
  <si>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</si>
  <si>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</si>
  <si>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</si>
  <si>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</si>
  <si>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</si>
  <si>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</si>
  <si>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</si>
  <si>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</si>
  <si>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</si>
  <si>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</si>
  <si>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</si>
  <si>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</si>
  <si>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</si>
  <si>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</si>
  <si>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</si>
  <si>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</si>
  <si>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</si>
  <si>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</si>
  <si>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</si>
  <si>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</si>
  <si>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</si>
  <si>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</si>
  <si>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</si>
  <si>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</si>
  <si>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</si>
  <si>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</si>
  <si>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</si>
  <si>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</si>
  <si>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</si>
  <si>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</si>
  <si>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</si>
  <si>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</si>
  <si>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</si>
  <si>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</si>
  <si>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</si>
  <si>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</si>
  <si>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</si>
  <si>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</si>
  <si>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</si>
  <si>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</si>
  <si>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</si>
  <si>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</si>
  <si>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</si>
  <si>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</si>
  <si>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</si>
  <si>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</si>
  <si>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t>**PROVIDE A BRIEF EXPLANATION FOR ITEM NUMBER 4. ABOVE - OTHER GRANTS OR REVENUES:</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</si>
  <si>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</si>
  <si>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</si>
  <si>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</si>
  <si>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</si>
  <si>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</si>
  <si>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</si>
  <si>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</si>
  <si>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</si>
  <si>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</si>
  <si>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</si>
  <si>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</si>
  <si>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</si>
  <si>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</si>
  <si>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</si>
  <si>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</si>
  <si>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</si>
  <si>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</si>
  <si>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</si>
  <si>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</si>
  <si>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</si>
  <si>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</si>
  <si>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</si>
  <si>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</si>
  <si>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</si>
  <si>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</si>
  <si>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</si>
  <si>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</si>
  <si>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</si>
  <si>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</si>
  <si>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</si>
  <si>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</si>
  <si>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</si>
  <si>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</si>
  <si>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</si>
  <si>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</si>
  <si>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</si>
  <si>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</si>
  <si>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</si>
  <si>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</si>
  <si>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</si>
  <si>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</si>
  <si>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</si>
  <si>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</si>
  <si>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</si>
  <si>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</si>
  <si>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</si>
  <si>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</si>
  <si>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</si>
  <si>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</si>
  <si>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</si>
  <si>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</si>
  <si>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</si>
  <si>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</si>
  <si>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</si>
  <si>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</si>
  <si>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</si>
  <si>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</si>
  <si>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</si>
  <si>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</si>
  <si>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</si>
  <si>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</si>
  <si>
    <t>WORKFORCE/WAGES/GRANT PARTICIPANT SUPPORT COSTS</t>
  </si>
  <si>
    <t>Current</t>
  </si>
  <si>
    <t>Auxiliary</t>
  </si>
  <si>
    <r>
      <t xml:space="preserve">   4.   OTHER GRANTS OR REVENUES </t>
    </r>
    <r>
      <rPr>
        <b/>
        <sz val="18"/>
        <color theme="1"/>
        <rFont val="Calibri"/>
        <family val="2"/>
        <scheme val="minor"/>
      </rPr>
      <t>(PLEASE PROVIDE A BRIEF EXPLANATION IN THE SPACE BELOW FOR ITEM #4)**</t>
    </r>
  </si>
  <si>
    <t xml:space="preserve">Save the FTE-2A Report at: </t>
  </si>
  <si>
    <t>LEASE PAYMENTS (LONG-TERM/ASSET&lt;$5,000)</t>
  </si>
  <si>
    <t>UNINSURED LOSS RECOVERY</t>
  </si>
  <si>
    <t>DATA LICENSES - PERPETUAL</t>
  </si>
  <si>
    <t>FEE PAYING</t>
  </si>
  <si>
    <t>DO NOT DELETE (THIS CALCULATION CHECKS THE ACCURACY OF THE DATA EACH EACH YEAR)</t>
  </si>
  <si>
    <t>PIPELINE (GL Code 42130)</t>
  </si>
  <si>
    <t>SPECIAL APPROPRIATION - OTHER (TO INCLUDE PIPELINE)</t>
  </si>
  <si>
    <t>INSTRUCTIONAL - SABBATICAL</t>
  </si>
  <si>
    <t>NON-MANDATORY TRANSFERS IN</t>
  </si>
  <si>
    <t>MANDATORY TRANSFERS-OUT</t>
  </si>
  <si>
    <t>NON-MANDATORY TRANSFERS-OUT</t>
  </si>
  <si>
    <t xml:space="preserve">UTILITIES </t>
  </si>
  <si>
    <t>Difference -- The Estimated Unencumbered Fund Balance and the Total Available Fund Balance minus Encumbered Reserves should equal "zero" (0). If not, please verify that the amounts automatically populated in Cells C101 and C102 are reported correctly on Exhibits A and D.</t>
  </si>
  <si>
    <t>Cell C114 should be "zero (0)". If this cell is red, please verify that the amounts automatically populated in Cells C108, C109 and C112 are reported correctly.</t>
  </si>
  <si>
    <t>EXHIBIT G, Upper Level - Resident Student Fee Revenue (Cell D118) should agree with EXHIBIT C, Upper Level - Budgeted Fee Revenues (Cell H10).</t>
  </si>
  <si>
    <t>EXHIBIT G, Upper Level - Nonresident Student Fee Revenue (Cell D119)  should agree with EXHIBIT C, Upper Level - Budgeted Fee Revenues (Cell F19).</t>
  </si>
  <si>
    <r>
      <t xml:space="preserve">The Beginning and Ending Compensated Absence Reserve Balances should equal "zero (0)" in Cell C108, unless an amount was budgeted for the Compensated Absence Expense (GLC 59300) in Cell C112. </t>
    </r>
    <r>
      <rPr>
        <b/>
        <sz val="16"/>
        <color rgb="FFFF0000"/>
        <rFont val="Calibri"/>
        <family val="2"/>
        <scheme val="minor"/>
      </rPr>
      <t xml:space="preserve">Please note if there is a "Difference" in Cell C110, then the same amount should agree with the budgeted Compensated Absence Expense automatically populated in Cell C112. </t>
    </r>
  </si>
  <si>
    <t>2023-24 MAXIMUM DISCRETIONARY FEE PERCENTAGES</t>
  </si>
  <si>
    <t>THE PURPOSE OF THIS CHECK SHEET WILL ALLOW THE COLLEGE TO VERIFY THE OPERATING BUDGET DATA BEFORE SUBMITTING THE WORKBOOK TO THE BUDGET OFFICE</t>
  </si>
  <si>
    <t>Explanation: Do not press Enter until complete.</t>
  </si>
  <si>
    <t>EXPLANATION: Do not press Enter until complete.</t>
  </si>
  <si>
    <t>PERFORMANCE-BASED INCENTIVE PROGRAM (CATEGORICAL APPROPRIATIONS, INDUSTRY CERTIFICATIONS)</t>
  </si>
  <si>
    <t xml:space="preserve">IF YOU ENTER AN AMOUNT BELOW, YOU MUST ENTER THE APPROPRIATE FUND NUMBER IN THE "FUND TRANSFERRED FROM" COLUMN AND THE "FUND TRANSFERRED TO" COLUMN. PLEASE DO NOT LEAVE BLANK. </t>
  </si>
  <si>
    <t>UPDATE COLUMN HIGHLIGHTED IN YELLOW</t>
  </si>
  <si>
    <t>CAREER CERTIFICATE AND APPLIED TECHNOLOGY DIPLOMA (PSAV)</t>
  </si>
  <si>
    <t>Florida Southwestern State College</t>
  </si>
  <si>
    <t>Tallahassee State College</t>
  </si>
  <si>
    <t>Date Updated 4.4.24</t>
  </si>
  <si>
    <t>ADULTS WITH DISABILITIES APPROPRIATION  (PROVIDED FOR INFORMATION PURPOSES ONLY APPROPRIATION 28 NOT ADDED INTO GR ABOVE)</t>
  </si>
  <si>
    <t>DISTANCE LEARNING</t>
  </si>
  <si>
    <t>XXXXX</t>
  </si>
  <si>
    <t xml:space="preserve">Note:  </t>
  </si>
  <si>
    <t>DISTANCE LEARNING (2)</t>
  </si>
  <si>
    <t xml:space="preserve"> rates are in compliance with sections 1009.22 and 1009.23, Florida Statutes.</t>
  </si>
  <si>
    <t>credit hour for nonresident tuition and fees for distance learning. Such institutions may phase in this nonresident tuition rate by degree program.</t>
  </si>
  <si>
    <t>OTHER LICENSES</t>
  </si>
  <si>
    <t>LEASE PAYMENTS, CAPITALIZED</t>
  </si>
  <si>
    <r>
      <t xml:space="preserve">(2)HB 1285- Beginning with the 2024-25 academic year, </t>
    </r>
    <r>
      <rPr>
        <b/>
        <sz val="16"/>
        <rFont val="Calibri"/>
        <family val="2"/>
        <scheme val="minor"/>
      </rPr>
      <t>Miami Dade College, Polk State College</t>
    </r>
    <r>
      <rPr>
        <sz val="16"/>
        <rFont val="Calibri"/>
        <family val="2"/>
        <scheme val="minor"/>
      </rPr>
      <t xml:space="preserve">, and </t>
    </r>
    <r>
      <rPr>
        <b/>
        <sz val="16"/>
        <rFont val="Calibri"/>
        <family val="2"/>
        <scheme val="minor"/>
      </rPr>
      <t>Tallahassee State College</t>
    </r>
    <r>
      <rPr>
        <sz val="16"/>
        <rFont val="Calibri"/>
        <family val="2"/>
        <scheme val="minor"/>
      </rPr>
      <t xml:space="preserve"> are authorized to charge an amount not to exceed $290 per </t>
    </r>
  </si>
  <si>
    <t>TUITION - DUAL ENROLLMENT</t>
  </si>
  <si>
    <r>
      <t>EXHIBIT G, Grand Total Expenditures ( Row 113) should agree with Total Source of Funds (Row 129). There should be adequate sources of funds to cover the cost of the expenditures reported.</t>
    </r>
    <r>
      <rPr>
        <b/>
        <sz val="16"/>
        <color rgb="FFFF0000"/>
        <rFont val="Calibri"/>
        <family val="2"/>
        <scheme val="minor"/>
      </rPr>
      <t xml:space="preserve"> </t>
    </r>
    <r>
      <rPr>
        <sz val="16"/>
        <color rgb="FFFF0000"/>
        <rFont val="Calibri"/>
        <family val="2"/>
        <scheme val="minor"/>
      </rPr>
      <t xml:space="preserve">Below, </t>
    </r>
    <r>
      <rPr>
        <u/>
        <sz val="16"/>
        <color rgb="FFFF0000"/>
        <rFont val="Calibri"/>
        <family val="2"/>
        <scheme val="minor"/>
      </rPr>
      <t>Cell C135 will turn red</t>
    </r>
    <r>
      <rPr>
        <sz val="16"/>
        <color rgb="FFFF0000"/>
        <rFont val="Calibri"/>
        <family val="2"/>
        <scheme val="minor"/>
      </rPr>
      <t xml:space="preserve"> if the Grand Total Expenditures and the Total Source of Funds are not equal.</t>
    </r>
    <r>
      <rPr>
        <b/>
        <sz val="16"/>
        <color rgb="FFFF0000"/>
        <rFont val="Calibri"/>
        <family val="2"/>
        <scheme val="minor"/>
      </rPr>
      <t xml:space="preserve"> </t>
    </r>
    <r>
      <rPr>
        <b/>
        <i/>
        <sz val="16"/>
        <color rgb="FFFF0000"/>
        <rFont val="Calibri"/>
        <family val="2"/>
        <scheme val="minor"/>
      </rPr>
      <t>Make sure whole numbers are used in Exhibits C and G to prevent rounding issues.</t>
    </r>
    <r>
      <rPr>
        <b/>
        <sz val="16"/>
        <color rgb="FFFF0000"/>
        <rFont val="Calibri"/>
        <family val="2"/>
        <scheme val="minor"/>
      </rPr>
      <t xml:space="preserve"> </t>
    </r>
    <r>
      <rPr>
        <sz val="16"/>
        <color rgb="FFFF0000"/>
        <rFont val="Calibri"/>
        <family val="2"/>
        <scheme val="minor"/>
      </rPr>
      <t xml:space="preserve">Please provide an explanation in the box provided below. </t>
    </r>
  </si>
  <si>
    <t>CASH CONTRIBUTIONS AND GIFTS</t>
  </si>
  <si>
    <t>RENTAL REVENUE (SHORT TERM)</t>
  </si>
  <si>
    <t>ENDOWMENT INCOME-ADDITION TO PRINCIPAL</t>
  </si>
  <si>
    <t>MISCELLANEOUS REVENUES</t>
  </si>
  <si>
    <t>PROCEEDS FROM CAPITAL ASSETS &amp; RELATED LONG-TERM DEBT</t>
  </si>
  <si>
    <t>MATRICULATION BENEFITS &amp; REIMBURSEMENT</t>
  </si>
  <si>
    <t>RENTALS (SHORT TERM)</t>
  </si>
  <si>
    <t>NON-COMMODITY FOOD FOR RESALE</t>
  </si>
  <si>
    <t>EDUCATOR PREPARATION INSTITUTES &amp; ALTERNATIVE CERTIFICATION CURRICULUM</t>
  </si>
  <si>
    <t>2026-27 COLLEGE OPERATING BUDGET</t>
  </si>
  <si>
    <t xml:space="preserve"> FALL 2026-27 COLLEGE OPERATING BUDGET CHECK SHEET</t>
  </si>
  <si>
    <r>
      <t xml:space="preserve">The completed board-approved operating budget forms should be submitted electronically to collegereporting@fldoe.org, </t>
    </r>
    <r>
      <rPr>
        <b/>
        <u/>
        <sz val="16"/>
        <rFont val="Calibri"/>
        <family val="2"/>
        <scheme val="minor"/>
      </rPr>
      <t>no later than Tuesday, June 30, 2026, to receive the scheduled disbursement of funds on or around July 15, 2026</t>
    </r>
    <r>
      <rPr>
        <b/>
        <sz val="16"/>
        <rFont val="Calibri"/>
        <family val="2"/>
        <scheme val="minor"/>
      </rPr>
      <t>. However, if the board-approved operating budget is submitted after June 30,  but before Friday, July 17th, the college will  receive the July disbursement on or around Friday, July 24, 2026.</t>
    </r>
  </si>
  <si>
    <t>2026-27</t>
  </si>
  <si>
    <r>
      <t xml:space="preserve">Estimated Unencumbered Fund Balance - </t>
    </r>
    <r>
      <rPr>
        <b/>
        <sz val="16"/>
        <rFont val="Calibri"/>
        <family val="2"/>
        <scheme val="minor"/>
      </rPr>
      <t>As of June 30, 2026</t>
    </r>
  </si>
  <si>
    <r>
      <t xml:space="preserve">Total Available Fund Balance </t>
    </r>
    <r>
      <rPr>
        <b/>
        <sz val="16"/>
        <color indexed="8"/>
        <rFont val="Calibri"/>
        <family val="2"/>
        <scheme val="minor"/>
      </rPr>
      <t xml:space="preserve">June 30, 2026 </t>
    </r>
    <r>
      <rPr>
        <sz val="16"/>
        <color indexed="8"/>
        <rFont val="Calibri"/>
        <family val="2"/>
        <scheme val="minor"/>
      </rPr>
      <t>minus Encumbrances</t>
    </r>
  </si>
  <si>
    <r>
      <t xml:space="preserve">(Beginning Compensated Absence Reserve) - </t>
    </r>
    <r>
      <rPr>
        <b/>
        <sz val="16"/>
        <rFont val="Calibri"/>
        <family val="2"/>
        <scheme val="minor"/>
      </rPr>
      <t>As of July 1, 2026</t>
    </r>
  </si>
  <si>
    <r>
      <t xml:space="preserve">(Ending Compensated Absence Reserve) - </t>
    </r>
    <r>
      <rPr>
        <b/>
        <sz val="16"/>
        <rFont val="Calibri"/>
        <family val="2"/>
        <scheme val="minor"/>
      </rPr>
      <t>Estimated at June 30, 2027</t>
    </r>
  </si>
  <si>
    <t xml:space="preserve">2026-27 INSTRUCTIONS </t>
  </si>
  <si>
    <t xml:space="preserve"> FISCAL YEAR 2026-27</t>
  </si>
  <si>
    <t>BEGINNING FUND BALANCE - JULY 1, 2026:</t>
  </si>
  <si>
    <r>
      <t xml:space="preserve">ESTIMATED AFR FUND BALANCE - </t>
    </r>
    <r>
      <rPr>
        <b/>
        <sz val="16"/>
        <rFont val="Calibri"/>
        <family val="2"/>
        <scheme val="minor"/>
      </rPr>
      <t>JUNE 30, 2026</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</si>
  <si>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 xml:space="preserve">TOTAL RESERVE AND UNENCUMBERED FUND BALANCE - </t>
    </r>
    <r>
      <rPr>
        <b/>
        <sz val="16"/>
        <rFont val="Calibri"/>
        <family val="2"/>
        <scheme val="minor"/>
      </rPr>
      <t>JULY 1, 2026</t>
    </r>
  </si>
  <si>
    <t>ESTIMATED FUND BALANCE - JUNE 30, 2026:</t>
  </si>
  <si>
    <r>
      <t xml:space="preserve">TOTAL ESTIMATED RESERVE AND UNENCUMBERED FUND BALANCE - </t>
    </r>
    <r>
      <rPr>
        <b/>
        <sz val="16"/>
        <rFont val="Calibri"/>
        <family val="2"/>
        <scheme val="minor"/>
      </rPr>
      <t>JUNE 30, 2027</t>
    </r>
  </si>
  <si>
    <r>
      <t xml:space="preserve">LESS ESTIMATED AMOUNT EXPECTED TO BE FINANCED IN FUTURE YEARS (GLC 30800) - </t>
    </r>
    <r>
      <rPr>
        <b/>
        <sz val="16"/>
        <rFont val="Calibri"/>
        <family val="2"/>
        <scheme val="minor"/>
      </rPr>
      <t>JUNE 30, 2027</t>
    </r>
  </si>
  <si>
    <t>TOTAL ESTIMATED FUND BALANCE - JUNE 30, 2027</t>
  </si>
  <si>
    <r>
      <t>ESTIMATED UNENCUMBERED FUND BALANCE -</t>
    </r>
    <r>
      <rPr>
        <b/>
        <sz val="16"/>
        <rFont val="Calibri"/>
        <family val="2"/>
        <scheme val="minor"/>
      </rPr>
      <t xml:space="preserve"> JUNE 30, 2027</t>
    </r>
  </si>
  <si>
    <t>AS OF JUNE 30, 2027, TO ESTIMATED FUNDS AVAILABLE</t>
  </si>
  <si>
    <t xml:space="preserve">FALL 2026-27 STUDENT TUITION AND FEE RATES AND BLOCK TUITION </t>
  </si>
  <si>
    <t>(1) These Fees Are Not Required. The 2026-27 Fee Audit and Discretionary Fee calculations are provided at the end of the Workbook, to assist the college in verifying that the tuition and fee</t>
  </si>
  <si>
    <t>FALL 2026-27 BUDGET WORKSHEET FOR ESTIMATED STUDENT TUITION AND TRANSFERS</t>
  </si>
  <si>
    <t>FOR THE FISCAL YEAR 2026-27</t>
  </si>
  <si>
    <t>AMOUNT EXPECTED TO BE FINANCED IN FUTURE YEARS - ESTIMATED AS OF JUNE 30, 2027</t>
  </si>
  <si>
    <t>FISCAL YEAR 2026-27</t>
  </si>
  <si>
    <r>
      <t xml:space="preserve">* Exhibit G, Grand Total Expenditures (Row 112) should agree with Total Source of Funds (Row 128). There should be adequate sources of funds to cover the cost of the expenditures reported. However, if there is a difference reported in columns D thru F, Row 130, </t>
    </r>
    <r>
      <rPr>
        <b/>
        <u/>
        <sz val="18"/>
        <color rgb="FFFF0000"/>
        <rFont val="Calibri"/>
        <family val="2"/>
        <scheme val="minor"/>
      </rPr>
      <t>please provide a brief explanation in the box below and on the Check Sheet, Item #14.</t>
    </r>
    <r>
      <rPr>
        <b/>
        <u/>
        <sz val="18"/>
        <rFont val="Calibri"/>
        <family val="2"/>
        <scheme val="minor"/>
      </rPr>
      <t xml:space="preserve"> </t>
    </r>
  </si>
  <si>
    <t>*BRIEF EXPLANATION FOR THE DIFFERENCE REPORTED IN ROW 130, COLUMNS D THROUGH F.</t>
  </si>
  <si>
    <t>FALL 2026-27 TUITION INCREASED BY 0%</t>
  </si>
  <si>
    <t>UPDATE THE CELLS HIGHLIGHTED IN YELLOW USING THE SOURCE DATA AT:  J:\Finance\Fees\2025-26\Fee Calculator 2025-26(Using 2025-26 FTE-2A) FALL 2025 FEES 4.10.26.DRS.xlsx</t>
  </si>
  <si>
    <t>Hillsborough College</t>
  </si>
  <si>
    <t>Date Updated:   04.10.26;    BY:  EN</t>
  </si>
  <si>
    <t>DIVISION'S ESTIMATES BASED ON THE 2025-26 FTE-2A REPORT</t>
  </si>
  <si>
    <t>J:\Finance\Operating Budgets - current year\2026-27 OPERATING BUDGET\Forms and Instructions\Working Documents</t>
  </si>
  <si>
    <t>updated 4.10.26 EN</t>
  </si>
  <si>
    <t>2026-27 FINANCIAL AID FEES ADDITIONAL 2% CALCULATION</t>
  </si>
  <si>
    <t xml:space="preserve">2026-27 BASE BUDGET </t>
  </si>
  <si>
    <t xml:space="preserve"> TOTAL 2026-27 PROJECTED TUITION AND OUT-OF-STATE FEE REVENUE</t>
  </si>
  <si>
    <t>2026-27 SPECIAL PROJECTS</t>
  </si>
  <si>
    <t>Total 2025-26 Estimated FTE-2A Report</t>
  </si>
  <si>
    <t>This amount should agree with 2025-26 FTE-2A Report (Cell L82)</t>
  </si>
  <si>
    <t>THIS IS THE DIVISION'S ESTIMATES BASED ON THE 2025-26 ESTIMATED FTE-2A  REPORT</t>
  </si>
  <si>
    <t xml:space="preserve">Estimated Unencumbered Fund Balance as of June 30, 2026 (populated from EXHIBIT A) is equal to Total Available Fund Balance as of June 30, 2026 minus the Encumbered Reserves (populated from EXHIBIT D). </t>
  </si>
  <si>
    <t>ASB</t>
  </si>
  <si>
    <r>
      <t xml:space="preserve">FCSPF GENERAL REVENUE (GENERAL LEDGER CODE 42110) </t>
    </r>
    <r>
      <rPr>
        <vertAlign val="superscript"/>
        <sz val="16"/>
        <rFont val="Calibri"/>
        <family val="2"/>
      </rPr>
      <t>1,2,3</t>
    </r>
  </si>
  <si>
    <r>
      <rPr>
        <vertAlign val="superscript"/>
        <sz val="16"/>
        <rFont val="Calibri"/>
        <family val="2"/>
      </rPr>
      <t>2</t>
    </r>
    <r>
      <rPr>
        <vertAlign val="subscript"/>
        <sz val="20"/>
        <rFont val="Calibri"/>
        <family val="2"/>
      </rPr>
      <t xml:space="preserve">The 2026-27 General Revenue appropriations does not include the $30,000,000 appropriated for Performance Based Incentive Funding.  </t>
    </r>
  </si>
  <si>
    <r>
      <rPr>
        <vertAlign val="subscript"/>
        <sz val="16"/>
        <rFont val="Calibri"/>
        <family val="2"/>
        <scheme val="minor"/>
      </rPr>
      <t>3</t>
    </r>
    <r>
      <rPr>
        <vertAlign val="subscript"/>
        <sz val="20"/>
        <rFont val="Calibri"/>
        <family val="2"/>
        <scheme val="minor"/>
      </rPr>
      <t>The 2026-27 GR appropriation only includes recurring funds since a 2026-27 budget has not been signed.</t>
    </r>
  </si>
  <si>
    <t>Workforce Program Expansion - Welding Technology and Advanced Manufacturing (SF 3130)</t>
  </si>
  <si>
    <t>Critical Workforce Program Expansion (HF 1170)</t>
  </si>
  <si>
    <t>Specialized Equipment for Center for Aerospace and Advanced Technical Education (HF 2186)</t>
  </si>
  <si>
    <t>Equipping Applied Science Laboratories-Multiple Campuses (HF 3683)</t>
  </si>
  <si>
    <t>Artificial Intelligence Program Support (SF 2306)</t>
  </si>
  <si>
    <t>Institute for Freedom in the Americas (HF 2014)</t>
  </si>
  <si>
    <t>South Walton Center Hospitalitiy Program (HF 2437)</t>
  </si>
  <si>
    <t xml:space="preserve">Palm Beach State College </t>
  </si>
  <si>
    <t>Transportation Technology Expansion Project (HF2437)</t>
  </si>
  <si>
    <t>Nursing and Allied Health Advancement Institute -(HF1069)</t>
  </si>
  <si>
    <t>Expanding Military and Vererans Service Center</t>
  </si>
  <si>
    <t>Amplify @ SSC Advanced Manufacturing</t>
  </si>
  <si>
    <t>Prepared to Protect: EMS and Fire Readiness</t>
  </si>
  <si>
    <t>Rural Success and Readiness: Testing Center Modernization</t>
  </si>
  <si>
    <t>Applied Mental Health Certificate for First Responders</t>
  </si>
  <si>
    <t>Law Enforcement and Field Training Support</t>
  </si>
  <si>
    <t>Advanced Technology Center</t>
  </si>
  <si>
    <t xml:space="preserve">Regional Transportation Training Center </t>
  </si>
  <si>
    <t>STEM Stackable</t>
  </si>
  <si>
    <t>Updated:5.26.26 Needs final edit.</t>
  </si>
  <si>
    <t>Date Updated: 5.27.26</t>
  </si>
  <si>
    <t>Updated 5.27.26 EN</t>
  </si>
  <si>
    <t>Fund 1</t>
  </si>
  <si>
    <t>Fund 4</t>
  </si>
  <si>
    <t>Fund 3</t>
  </si>
  <si>
    <t>The credit hour difference is due to FY2026-27  enrollment projections based on prior year actuals.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</si>
</sst>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 numFmtId="172" formatCode="0_);\(0\)"/>
  </numFmts>
  <fonts count="184">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b/>
      <sz val="28"/>
      <color rgb="FFFF0000"/>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u/>
      <sz val="10"/>
      <color theme="10"/>
      <name val="Arial"/>
      <family val="2"/>
    </font>
    <font>
      <u/>
      <sz val="10"/>
      <color theme="11"/>
      <name val="Arial"/>
      <family val="2"/>
    </font>
    <font>
      <sz val="9"/>
      <color indexed="81"/>
      <name val="Tahoma"/>
      <family val="2"/>
    </font>
    <font>
      <b/>
      <sz val="9"/>
      <color indexed="81"/>
      <name val="Tahoma"/>
      <family val="2"/>
    </font>
    <font>
      <b/>
      <sz val="16"/>
      <color theme="3"/>
      <name val="Calibri"/>
      <family val="2"/>
      <scheme val="minor"/>
    </font>
    <font>
      <b/>
      <sz val="14"/>
      <color theme="3"/>
      <name val="Calibri"/>
      <family val="2"/>
      <scheme val="minor"/>
    </font>
    <font>
      <b/>
      <sz val="12"/>
      <color indexed="81"/>
      <name val="Tahoma"/>
      <family val="2"/>
    </font>
    <font>
      <sz val="12"/>
      <color indexed="81"/>
      <name val="Tahoma"/>
      <family val="2"/>
    </font>
    <font>
      <b/>
      <sz val="18"/>
      <color theme="3"/>
      <name val="Calibri"/>
      <family val="2"/>
      <scheme val="minor"/>
    </font>
    <font>
      <b/>
      <sz val="16"/>
      <color rgb="FF002060"/>
      <name val="Calibri"/>
      <family val="2"/>
      <scheme val="minor"/>
    </font>
    <font>
      <sz val="16"/>
      <color rgb="FF002060"/>
      <name val="Calibri"/>
      <family val="2"/>
      <scheme val="minor"/>
    </font>
    <font>
      <b/>
      <sz val="24"/>
      <name val="Calibri"/>
      <family val="2"/>
      <scheme val="minor"/>
    </font>
    <font>
      <b/>
      <sz val="10"/>
      <name val="Calibri"/>
      <family val="2"/>
      <scheme val="minor"/>
    </font>
    <font>
      <b/>
      <sz val="14"/>
      <color indexed="81"/>
      <name val="Tahoma"/>
      <family val="2"/>
    </font>
    <font>
      <sz val="14"/>
      <color indexed="81"/>
      <name val="Tahoma"/>
      <family val="2"/>
    </font>
    <font>
      <sz val="18"/>
      <name val="Arial"/>
      <family val="2"/>
    </font>
    <font>
      <strike/>
      <sz val="18"/>
      <name val="Arial"/>
      <family val="2"/>
    </font>
    <font>
      <b/>
      <i/>
      <sz val="16"/>
      <color rgb="FFFF0000"/>
      <name val="Calibri"/>
      <family val="2"/>
      <scheme val="minor"/>
    </font>
    <font>
      <u/>
      <sz val="16"/>
      <color rgb="FFFF0000"/>
      <name val="Calibri"/>
      <family val="2"/>
      <scheme val="minor"/>
    </font>
    <font>
      <vertAlign val="superscript"/>
      <sz val="16"/>
      <name val="Calibri"/>
      <family val="2"/>
    </font>
    <font>
      <vertAlign val="subscript"/>
      <sz val="20"/>
      <name val="Calibri"/>
      <family val="2"/>
    </font>
    <font>
      <vertAlign val="subscript"/>
      <sz val="20"/>
      <name val="Calibri"/>
      <family val="2"/>
      <scheme val="minor"/>
    </font>
    <font>
      <vertAlign val="subscript"/>
      <sz val="16"/>
      <name val="Calibri"/>
      <family val="2"/>
      <scheme val="minor"/>
    </font>
  </fonts>
  <fills count="8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theme="0"/>
        <bgColor indexed="64"/>
      </patternFill>
    </fill>
    <fill>
      <patternFill patternType="solid">
        <fgColor rgb="FFFF7C80"/>
        <bgColor indexed="64"/>
      </patternFill>
    </fill>
    <fill>
      <patternFill patternType="solid">
        <fgColor theme="9" tint="0.79998168889431442"/>
        <bgColor indexed="64"/>
      </patternFill>
    </fill>
  </fills>
  <borders count="31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right style="medium">
        <color auto="1"/>
      </right>
      <top style="thin">
        <color auto="1"/>
      </top>
      <bottom style="thin">
        <color auto="1"/>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bottom style="thin">
        <color auto="1"/>
      </bottom>
      <diagonal/>
    </border>
    <border>
      <left/>
      <right style="thin">
        <color auto="1"/>
      </right>
      <top/>
      <bottom style="thin">
        <color indexed="8"/>
      </bottom>
      <diagonal/>
    </border>
    <border>
      <left style="thin">
        <color theme="1"/>
      </left>
      <right/>
      <top style="thin">
        <color auto="1"/>
      </top>
      <bottom style="thin">
        <color auto="1"/>
      </bottom>
      <diagonal/>
    </border>
    <border>
      <left/>
      <right style="thin">
        <color indexed="8"/>
      </right>
      <top/>
      <bottom style="thin">
        <color indexed="8"/>
      </bottom>
      <diagonal/>
    </border>
    <border>
      <left style="thin">
        <color theme="1"/>
      </left>
      <right/>
      <top/>
      <bottom style="thin">
        <color indexed="8"/>
      </bottom>
      <diagonal/>
    </border>
    <border>
      <left/>
      <right/>
      <top/>
      <bottom style="thin">
        <color indexed="8"/>
      </bottom>
      <diagonal/>
    </border>
    <border>
      <left style="thin">
        <color indexed="8"/>
      </left>
      <right style="thin">
        <color indexed="8"/>
      </right>
      <top/>
      <bottom style="thin">
        <color auto="1"/>
      </bottom>
      <diagonal/>
    </border>
    <border>
      <left style="thin">
        <color auto="1"/>
      </left>
      <right style="thin">
        <color auto="1"/>
      </right>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theme="1"/>
      </left>
      <right style="medium">
        <color auto="1"/>
      </right>
      <top/>
      <bottom style="thin">
        <color auto="1"/>
      </bottom>
      <diagonal/>
    </border>
    <border>
      <left style="medium">
        <color auto="1"/>
      </left>
      <right style="medium">
        <color auto="1"/>
      </right>
      <top style="thin">
        <color auto="1"/>
      </top>
      <bottom style="medium">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thin">
        <color indexed="8"/>
      </left>
      <right style="thin">
        <color indexed="8"/>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style="thin">
        <color indexed="8"/>
      </left>
      <right style="medium">
        <color theme="1"/>
      </right>
      <top style="thin">
        <color indexed="8"/>
      </top>
      <bottom/>
      <diagonal/>
    </border>
    <border>
      <left/>
      <right/>
      <top style="thin">
        <color indexed="8"/>
      </top>
      <bottom style="thin">
        <color indexed="8"/>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
      <left style="medium">
        <color auto="1"/>
      </left>
      <right style="medium">
        <color auto="1"/>
      </right>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diagonal/>
    </border>
    <border>
      <left style="medium">
        <color indexed="64"/>
      </left>
      <right style="thin">
        <color indexed="64"/>
      </right>
      <top/>
      <bottom style="thin">
        <color indexed="64"/>
      </bottom>
      <diagonal/>
    </border>
    <border>
      <left style="thin">
        <color theme="1"/>
      </left>
      <right/>
      <top style="thin">
        <color auto="1"/>
      </top>
      <bottom style="thin">
        <color theme="1"/>
      </bottom>
      <diagonal/>
    </border>
    <border>
      <left/>
      <right/>
      <top style="thin">
        <color auto="1"/>
      </top>
      <bottom style="thin">
        <color theme="1"/>
      </bottom>
      <diagonal/>
    </border>
    <border>
      <left style="thin">
        <color theme="1"/>
      </left>
      <right/>
      <top style="thin">
        <color theme="1"/>
      </top>
      <bottom style="thin">
        <color auto="1"/>
      </bottom>
      <diagonal/>
    </border>
    <border>
      <left/>
      <right/>
      <top style="thin">
        <color theme="1"/>
      </top>
      <bottom style="thin">
        <color auto="1"/>
      </bottom>
      <diagonal/>
    </border>
    <border>
      <left style="thin">
        <color indexed="8"/>
      </left>
      <right style="thin">
        <color indexed="64"/>
      </right>
      <top/>
      <bottom style="thin">
        <color indexed="8"/>
      </bottom>
      <diagonal/>
    </border>
    <border>
      <left style="thin">
        <color indexed="8"/>
      </left>
      <right style="thin">
        <color indexed="8"/>
      </right>
      <top/>
      <bottom style="thin">
        <color indexed="64"/>
      </bottom>
      <diagonal/>
    </border>
    <border>
      <left style="medium">
        <color theme="1"/>
      </left>
      <right/>
      <top style="medium">
        <color theme="1"/>
      </top>
      <bottom style="medium">
        <color indexed="64"/>
      </bottom>
      <diagonal/>
    </border>
    <border>
      <left/>
      <right/>
      <top style="medium">
        <color theme="1"/>
      </top>
      <bottom style="medium">
        <color indexed="64"/>
      </bottom>
      <diagonal/>
    </border>
    <border>
      <left/>
      <right style="medium">
        <color theme="1"/>
      </right>
      <top style="medium">
        <color theme="1"/>
      </top>
      <bottom style="medium">
        <color indexed="64"/>
      </bottom>
      <diagonal/>
    </border>
    <border>
      <left style="medium">
        <color theme="1"/>
      </left>
      <right/>
      <top style="medium">
        <color indexed="8"/>
      </top>
      <bottom style="medium">
        <color indexed="64"/>
      </bottom>
      <diagonal/>
    </border>
    <border>
      <left/>
      <right/>
      <top style="medium">
        <color indexed="8"/>
      </top>
      <bottom style="medium">
        <color indexed="64"/>
      </bottom>
      <diagonal/>
    </border>
    <border>
      <left/>
      <right style="medium">
        <color theme="1"/>
      </right>
      <top style="medium">
        <color indexed="8"/>
      </top>
      <bottom style="medium">
        <color indexed="64"/>
      </bottom>
      <diagonal/>
    </border>
    <border>
      <left style="medium">
        <color indexed="64"/>
      </left>
      <right style="medium">
        <color indexed="64"/>
      </right>
      <top style="thin">
        <color indexed="64"/>
      </top>
      <bottom style="medium">
        <color auto="1"/>
      </bottom>
      <diagonal/>
    </border>
    <border>
      <left style="medium">
        <color auto="1"/>
      </left>
      <right style="medium">
        <color auto="1"/>
      </right>
      <top/>
      <bottom style="thin">
        <color auto="1"/>
      </bottom>
      <diagonal/>
    </border>
    <border>
      <left style="medium">
        <color auto="1"/>
      </left>
      <right style="medium">
        <color auto="1"/>
      </right>
      <top/>
      <bottom style="medium">
        <color auto="1"/>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auto="1"/>
      </left>
      <right style="medium">
        <color auto="1"/>
      </right>
      <top/>
      <bottom style="medium">
        <color auto="1"/>
      </bottom>
      <diagonal/>
    </border>
  </borders>
  <cellStyleXfs count="49353">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43" fillId="20" borderId="77" applyNumberFormat="0" applyAlignment="0" applyProtection="0"/>
    <xf numFmtId="0" fontId="30" fillId="20" borderId="77" applyNumberFormat="0" applyAlignment="0" applyProtection="0"/>
    <xf numFmtId="0" fontId="30" fillId="20" borderId="77" applyNumberFormat="0" applyAlignment="0" applyProtection="0"/>
    <xf numFmtId="0" fontId="43" fillId="20" borderId="69" applyNumberFormat="0" applyAlignment="0" applyProtection="0"/>
    <xf numFmtId="0" fontId="30" fillId="20" borderId="69" applyNumberFormat="0" applyAlignment="0" applyProtection="0"/>
    <xf numFmtId="0" fontId="30" fillId="20" borderId="69"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85" applyNumberFormat="0" applyAlignment="0" applyProtection="0"/>
    <xf numFmtId="0" fontId="28" fillId="7" borderId="73" applyNumberFormat="0" applyAlignment="0" applyProtection="0"/>
    <xf numFmtId="0" fontId="50" fillId="7" borderId="73" applyNumberFormat="0" applyAlignment="0" applyProtection="0"/>
    <xf numFmtId="0" fontId="50" fillId="7" borderId="85" applyNumberFormat="0" applyAlignment="0" applyProtection="0"/>
    <xf numFmtId="44" fontId="13" fillId="0" borderId="0" applyFont="0" applyFill="0" applyBorder="0" applyAlignment="0" applyProtection="0"/>
    <xf numFmtId="0" fontId="50" fillId="7" borderId="77" applyNumberFormat="0" applyAlignment="0" applyProtection="0"/>
    <xf numFmtId="0" fontId="28" fillId="7" borderId="77" applyNumberFormat="0" applyAlignment="0" applyProtection="0"/>
    <xf numFmtId="0" fontId="50" fillId="7" borderId="69" applyNumberFormat="0" applyAlignment="0" applyProtection="0"/>
    <xf numFmtId="0" fontId="28" fillId="7" borderId="69" applyNumberFormat="0" applyAlignment="0" applyProtection="0"/>
    <xf numFmtId="0" fontId="30" fillId="20" borderId="85" applyNumberFormat="0" applyAlignment="0" applyProtection="0"/>
    <xf numFmtId="0" fontId="30" fillId="20" borderId="85" applyNumberFormat="0" applyAlignment="0" applyProtection="0"/>
    <xf numFmtId="0" fontId="30" fillId="20" borderId="73" applyNumberFormat="0" applyAlignment="0" applyProtection="0"/>
    <xf numFmtId="0" fontId="30" fillId="20" borderId="73" applyNumberFormat="0" applyAlignment="0" applyProtection="0"/>
    <xf numFmtId="0" fontId="43" fillId="20" borderId="73" applyNumberFormat="0" applyAlignment="0" applyProtection="0"/>
    <xf numFmtId="0" fontId="43" fillId="20" borderId="85" applyNumberFormat="0" applyAlignment="0" applyProtection="0"/>
    <xf numFmtId="0" fontId="11" fillId="0" borderId="0"/>
    <xf numFmtId="0" fontId="11" fillId="0" borderId="0"/>
    <xf numFmtId="0" fontId="11" fillId="0" borderId="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4"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13" fillId="23" borderId="70" applyNumberFormat="0" applyFont="0" applyAlignment="0" applyProtection="0"/>
    <xf numFmtId="0" fontId="53" fillId="20" borderId="71" applyNumberFormat="0" applyAlignment="0" applyProtection="0"/>
    <xf numFmtId="0" fontId="29" fillId="20" borderId="71" applyNumberFormat="0" applyAlignment="0" applyProtection="0"/>
    <xf numFmtId="0" fontId="29" fillId="20" borderId="71" applyNumberForma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9" fontId="13" fillId="0" borderId="0" applyFont="0" applyFill="0" applyBorder="0" applyAlignment="0" applyProtection="0"/>
    <xf numFmtId="0" fontId="13" fillId="23" borderId="78" applyNumberFormat="0" applyFont="0" applyAlignment="0" applyProtection="0"/>
    <xf numFmtId="0" fontId="13" fillId="23" borderId="78" applyNumberFormat="0" applyFont="0" applyAlignment="0" applyProtection="0"/>
    <xf numFmtId="0" fontId="54" fillId="0" borderId="72" applyNumberFormat="0" applyFill="0" applyAlignment="0" applyProtection="0"/>
    <xf numFmtId="0" fontId="35" fillId="0" borderId="72" applyNumberFormat="0" applyFill="0" applyAlignment="0" applyProtection="0"/>
    <xf numFmtId="0" fontId="35" fillId="0" borderId="72"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4"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13" fillId="23" borderId="74" applyNumberFormat="0" applyFont="0" applyAlignment="0" applyProtection="0"/>
    <xf numFmtId="0" fontId="53" fillId="20" borderId="75" applyNumberFormat="0" applyAlignment="0" applyProtection="0"/>
    <xf numFmtId="0" fontId="29" fillId="20" borderId="75" applyNumberFormat="0" applyAlignment="0" applyProtection="0"/>
    <xf numFmtId="0" fontId="29" fillId="20" borderId="75" applyNumberForma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4" fillId="0" borderId="76" applyNumberFormat="0" applyFill="0" applyAlignment="0" applyProtection="0"/>
    <xf numFmtId="0" fontId="35" fillId="0" borderId="76" applyNumberFormat="0" applyFill="0" applyAlignment="0" applyProtection="0"/>
    <xf numFmtId="0" fontId="35" fillId="0" borderId="76"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4"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13" fillId="23" borderId="78" applyNumberFormat="0" applyFont="0" applyAlignment="0" applyProtection="0"/>
    <xf numFmtId="0" fontId="53" fillId="20" borderId="79" applyNumberFormat="0" applyAlignment="0" applyProtection="0"/>
    <xf numFmtId="0" fontId="29" fillId="20" borderId="79" applyNumberFormat="0" applyAlignment="0" applyProtection="0"/>
    <xf numFmtId="0" fontId="29" fillId="20" borderId="79" applyNumberFormat="0" applyAlignment="0" applyProtection="0"/>
    <xf numFmtId="0" fontId="54" fillId="0" borderId="80" applyNumberFormat="0" applyFill="0" applyAlignment="0" applyProtection="0"/>
    <xf numFmtId="0" fontId="35" fillId="0" borderId="80" applyNumberFormat="0" applyFill="0" applyAlignment="0" applyProtection="0"/>
    <xf numFmtId="0" fontId="35" fillId="0" borderId="80" applyNumberFormat="0" applyFill="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4"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13" fillId="23" borderId="86" applyNumberFormat="0" applyFont="0" applyAlignment="0" applyProtection="0"/>
    <xf numFmtId="0" fontId="53" fillId="20" borderId="87" applyNumberFormat="0" applyAlignment="0" applyProtection="0"/>
    <xf numFmtId="0" fontId="29" fillId="20" borderId="87" applyNumberFormat="0" applyAlignment="0" applyProtection="0"/>
    <xf numFmtId="0" fontId="29" fillId="20" borderId="87" applyNumberFormat="0" applyAlignment="0" applyProtection="0"/>
    <xf numFmtId="0" fontId="54" fillId="0" borderId="88" applyNumberFormat="0" applyFill="0" applyAlignment="0" applyProtection="0"/>
    <xf numFmtId="0" fontId="35" fillId="0" borderId="88" applyNumberFormat="0" applyFill="0" applyAlignment="0" applyProtection="0"/>
    <xf numFmtId="0" fontId="35" fillId="0" borderId="88"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2" applyNumberFormat="0" applyAlignment="0" applyProtection="0"/>
    <xf numFmtId="0" fontId="30" fillId="20" borderId="92" applyNumberFormat="0" applyAlignment="0" applyProtection="0"/>
    <xf numFmtId="0" fontId="30" fillId="20" borderId="92" applyNumberFormat="0" applyAlignment="0" applyProtection="0"/>
    <xf numFmtId="0" fontId="50" fillId="7" borderId="92" applyNumberFormat="0" applyAlignment="0" applyProtection="0"/>
    <xf numFmtId="0" fontId="28" fillId="7" borderId="92" applyNumberFormat="0" applyAlignment="0" applyProtection="0"/>
    <xf numFmtId="0" fontId="10" fillId="0" borderId="0"/>
    <xf numFmtId="0" fontId="10" fillId="0" borderId="0"/>
    <xf numFmtId="0" fontId="10"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4"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53" fillId="20" borderId="94" applyNumberFormat="0" applyAlignment="0" applyProtection="0"/>
    <xf numFmtId="0" fontId="29" fillId="20" borderId="94" applyNumberFormat="0" applyAlignment="0" applyProtection="0"/>
    <xf numFmtId="0" fontId="29" fillId="20" borderId="94" applyNumberFormat="0" applyAlignment="0" applyProtection="0"/>
    <xf numFmtId="0" fontId="54" fillId="0" borderId="95" applyNumberFormat="0" applyFill="0" applyAlignment="0" applyProtection="0"/>
    <xf numFmtId="0" fontId="35" fillId="0" borderId="95" applyNumberFormat="0" applyFill="0" applyAlignment="0" applyProtection="0"/>
    <xf numFmtId="0" fontId="35" fillId="0" borderId="95" applyNumberFormat="0" applyFill="0" applyAlignment="0" applyProtection="0"/>
    <xf numFmtId="0" fontId="9" fillId="0" borderId="0"/>
    <xf numFmtId="0" fontId="9" fillId="0" borderId="0"/>
    <xf numFmtId="0" fontId="9" fillId="0" borderId="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0" fontId="13" fillId="23" borderId="93"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96" applyNumberFormat="0" applyAlignment="0" applyProtection="0"/>
    <xf numFmtId="0" fontId="30" fillId="20" borderId="96" applyNumberFormat="0" applyAlignment="0" applyProtection="0"/>
    <xf numFmtId="0" fontId="30" fillId="20" borderId="96" applyNumberFormat="0" applyAlignment="0" applyProtection="0"/>
    <xf numFmtId="0" fontId="50" fillId="7" borderId="96" applyNumberFormat="0" applyAlignment="0" applyProtection="0"/>
    <xf numFmtId="0" fontId="28" fillId="7" borderId="96" applyNumberFormat="0" applyAlignment="0" applyProtection="0"/>
    <xf numFmtId="0" fontId="9" fillId="0" borderId="0"/>
    <xf numFmtId="0" fontId="9" fillId="0" borderId="0"/>
    <xf numFmtId="0" fontId="9"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4"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53" fillId="20" borderId="98" applyNumberFormat="0" applyAlignment="0" applyProtection="0"/>
    <xf numFmtId="0" fontId="29" fillId="20" borderId="98" applyNumberFormat="0" applyAlignment="0" applyProtection="0"/>
    <xf numFmtId="0" fontId="29" fillId="20" borderId="98" applyNumberFormat="0" applyAlignment="0" applyProtection="0"/>
    <xf numFmtId="0" fontId="54" fillId="0" borderId="99" applyNumberFormat="0" applyFill="0" applyAlignment="0" applyProtection="0"/>
    <xf numFmtId="0" fontId="35" fillId="0" borderId="99" applyNumberFormat="0" applyFill="0" applyAlignment="0" applyProtection="0"/>
    <xf numFmtId="0" fontId="35" fillId="0" borderId="99"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06" applyNumberFormat="0" applyAlignment="0" applyProtection="0"/>
    <xf numFmtId="0" fontId="30" fillId="20" borderId="106" applyNumberFormat="0" applyAlignment="0" applyProtection="0"/>
    <xf numFmtId="0" fontId="30" fillId="20" borderId="106" applyNumberFormat="0" applyAlignment="0" applyProtection="0"/>
    <xf numFmtId="0" fontId="50" fillId="7" borderId="106" applyNumberFormat="0" applyAlignment="0" applyProtection="0"/>
    <xf numFmtId="0" fontId="28" fillId="7" borderId="106" applyNumberFormat="0" applyAlignment="0" applyProtection="0"/>
    <xf numFmtId="0" fontId="6" fillId="0" borderId="0"/>
    <xf numFmtId="0" fontId="6" fillId="0" borderId="0"/>
    <xf numFmtId="0" fontId="6" fillId="0" borderId="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4"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13" fillId="23" borderId="107" applyNumberFormat="0" applyFont="0" applyAlignment="0" applyProtection="0"/>
    <xf numFmtId="0" fontId="53" fillId="20" borderId="108" applyNumberFormat="0" applyAlignment="0" applyProtection="0"/>
    <xf numFmtId="0" fontId="29" fillId="20" borderId="108" applyNumberFormat="0" applyAlignment="0" applyProtection="0"/>
    <xf numFmtId="0" fontId="29" fillId="20" borderId="108" applyNumberFormat="0" applyAlignment="0" applyProtection="0"/>
    <xf numFmtId="0" fontId="54" fillId="0" borderId="109" applyNumberFormat="0" applyFill="0" applyAlignment="0" applyProtection="0"/>
    <xf numFmtId="0" fontId="35" fillId="0" borderId="109" applyNumberFormat="0" applyFill="0" applyAlignment="0" applyProtection="0"/>
    <xf numFmtId="0" fontId="35" fillId="0" borderId="109"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0" fontId="13" fillId="23" borderId="97"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28"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50" fillId="7" borderId="110" applyNumberFormat="0" applyAlignment="0" applyProtection="0"/>
    <xf numFmtId="0" fontId="28" fillId="7"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43" fillId="20" borderId="110" applyNumberFormat="0" applyAlignment="0" applyProtection="0"/>
    <xf numFmtId="0" fontId="43" fillId="20"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0" applyNumberFormat="0" applyAlignment="0" applyProtection="0"/>
    <xf numFmtId="0" fontId="30" fillId="20" borderId="110" applyNumberFormat="0" applyAlignment="0" applyProtection="0"/>
    <xf numFmtId="0" fontId="30" fillId="20" borderId="110" applyNumberFormat="0" applyAlignment="0" applyProtection="0"/>
    <xf numFmtId="0" fontId="50" fillId="7" borderId="110" applyNumberFormat="0" applyAlignment="0" applyProtection="0"/>
    <xf numFmtId="0" fontId="28" fillId="7" borderId="110" applyNumberFormat="0" applyAlignment="0" applyProtection="0"/>
    <xf numFmtId="0" fontId="5" fillId="0" borderId="0"/>
    <xf numFmtId="0" fontId="5" fillId="0" borderId="0"/>
    <xf numFmtId="0" fontId="5" fillId="0" borderId="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4"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13" fillId="23" borderId="111" applyNumberFormat="0" applyFont="0" applyAlignment="0" applyProtection="0"/>
    <xf numFmtId="0" fontId="53" fillId="20" borderId="112" applyNumberFormat="0" applyAlignment="0" applyProtection="0"/>
    <xf numFmtId="0" fontId="29" fillId="20" borderId="112" applyNumberFormat="0" applyAlignment="0" applyProtection="0"/>
    <xf numFmtId="0" fontId="29" fillId="20" borderId="112" applyNumberFormat="0" applyAlignment="0" applyProtection="0"/>
    <xf numFmtId="0" fontId="54" fillId="0" borderId="113" applyNumberFormat="0" applyFill="0" applyAlignment="0" applyProtection="0"/>
    <xf numFmtId="0" fontId="35" fillId="0" borderId="113" applyNumberFormat="0" applyFill="0" applyAlignment="0" applyProtection="0"/>
    <xf numFmtId="0" fontId="35" fillId="0" borderId="113" applyNumberFormat="0" applyFill="0" applyAlignment="0" applyProtection="0"/>
    <xf numFmtId="0" fontId="5" fillId="0" borderId="0"/>
    <xf numFmtId="0" fontId="77" fillId="0" borderId="0" applyNumberFormat="0" applyFill="0" applyBorder="0" applyAlignment="0" applyProtection="0"/>
    <xf numFmtId="0" fontId="79" fillId="46"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79" fillId="50"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79" fillId="5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79" fillId="58"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2"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79" fillId="66"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79" fillId="47"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51"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79" fillId="55"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79"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79" fillId="63"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79" fillId="67"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0" fillId="48"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0" fillId="52" borderId="0" applyNumberFormat="0" applyBorder="0" applyAlignment="0" applyProtection="0"/>
    <xf numFmtId="0" fontId="80" fillId="56"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0" fillId="60"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4" borderId="0" applyNumberFormat="0" applyBorder="0" applyAlignment="0" applyProtection="0"/>
    <xf numFmtId="0" fontId="80" fillId="68"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0" fillId="45"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0" fillId="49"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0" fillId="53"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0" fillId="57"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0" fillId="61" borderId="0" applyNumberFormat="0" applyBorder="0" applyAlignment="0" applyProtection="0"/>
    <xf numFmtId="0" fontId="80" fillId="65" borderId="0" applyNumberFormat="0" applyBorder="0" applyAlignment="0" applyProtection="0"/>
    <xf numFmtId="0" fontId="81" fillId="39"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2" fillId="42" borderId="132" applyNumberFormat="0" applyAlignment="0" applyProtection="0"/>
    <xf numFmtId="0" fontId="83" fillId="43" borderId="135"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4" fillId="0" borderId="0" applyNumberFormat="0" applyFill="0" applyBorder="0" applyAlignment="0" applyProtection="0"/>
    <xf numFmtId="0" fontId="85" fillId="38" borderId="0" applyNumberFormat="0" applyBorder="0" applyAlignment="0" applyProtection="0"/>
    <xf numFmtId="0" fontId="86" fillId="0" borderId="129"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87" fillId="0" borderId="130"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88" fillId="0" borderId="131"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88"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78" fillId="0" borderId="0" applyNumberFormat="0" applyFill="0" applyBorder="0" applyAlignment="0" applyProtection="0">
      <alignment vertical="top"/>
      <protection locked="0"/>
    </xf>
    <xf numFmtId="0" fontId="89" fillId="41" borderId="132" applyNumberFormat="0" applyAlignment="0" applyProtection="0"/>
    <xf numFmtId="0" fontId="90" fillId="0" borderId="134" applyNumberFormat="0" applyFill="0" applyAlignment="0" applyProtection="0"/>
    <xf numFmtId="0" fontId="91" fillId="40"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79"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1"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64" fillId="44" borderId="136" applyNumberFormat="0" applyFont="0" applyAlignment="0" applyProtection="0"/>
    <xf numFmtId="0" fontId="92" fillId="42" borderId="133"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3" fillId="0" borderId="137" applyNumberFormat="0" applyFill="0" applyAlignment="0" applyProtection="0"/>
    <xf numFmtId="0" fontId="94"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28"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50" fillId="7" borderId="138" applyNumberFormat="0" applyAlignment="0" applyProtection="0"/>
    <xf numFmtId="0" fontId="28" fillId="7"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43" fillId="20" borderId="138" applyNumberFormat="0" applyAlignment="0" applyProtection="0"/>
    <xf numFmtId="0" fontId="43" fillId="20"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38" applyNumberFormat="0" applyAlignment="0" applyProtection="0"/>
    <xf numFmtId="0" fontId="30" fillId="20" borderId="138" applyNumberFormat="0" applyAlignment="0" applyProtection="0"/>
    <xf numFmtId="0" fontId="30" fillId="20" borderId="138" applyNumberFormat="0" applyAlignment="0" applyProtection="0"/>
    <xf numFmtId="0" fontId="50" fillId="7" borderId="138" applyNumberFormat="0" applyAlignment="0" applyProtection="0"/>
    <xf numFmtId="0" fontId="28" fillId="7" borderId="138" applyNumberFormat="0" applyAlignment="0" applyProtection="0"/>
    <xf numFmtId="0" fontId="3" fillId="0" borderId="0"/>
    <xf numFmtId="0" fontId="3" fillId="0" borderId="0"/>
    <xf numFmtId="0" fontId="3" fillId="0" borderId="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4"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13" fillId="23" borderId="139" applyNumberFormat="0" applyFont="0" applyAlignment="0" applyProtection="0"/>
    <xf numFmtId="0" fontId="53" fillId="20" borderId="140" applyNumberFormat="0" applyAlignment="0" applyProtection="0"/>
    <xf numFmtId="0" fontId="29" fillId="20" borderId="140" applyNumberFormat="0" applyAlignment="0" applyProtection="0"/>
    <xf numFmtId="0" fontId="29" fillId="20" borderId="140" applyNumberFormat="0" applyAlignment="0" applyProtection="0"/>
    <xf numFmtId="0" fontId="54" fillId="0" borderId="141" applyNumberFormat="0" applyFill="0" applyAlignment="0" applyProtection="0"/>
    <xf numFmtId="0" fontId="35" fillId="0" borderId="141" applyNumberFormat="0" applyFill="0" applyAlignment="0" applyProtection="0"/>
    <xf numFmtId="0" fontId="35" fillId="0" borderId="141"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05"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2" fillId="0" borderId="0"/>
    <xf numFmtId="43" fontId="133" fillId="0" borderId="0" applyFont="0" applyFill="0" applyBorder="0" applyAlignment="0" applyProtection="0"/>
    <xf numFmtId="44" fontId="133" fillId="0" borderId="0" applyFont="0" applyFill="0" applyBorder="0" applyAlignment="0" applyProtection="0"/>
    <xf numFmtId="9" fontId="133" fillId="0" borderId="0" applyFont="0" applyFill="0" applyBorder="0" applyAlignment="0" applyProtection="0"/>
    <xf numFmtId="0" fontId="161" fillId="0" borderId="0" applyNumberFormat="0" applyFill="0" applyBorder="0" applyAlignment="0" applyProtection="0"/>
    <xf numFmtId="0" fontId="162" fillId="0" borderId="0" applyNumberFormat="0" applyFill="0" applyBorder="0" applyAlignment="0" applyProtection="0"/>
    <xf numFmtId="0" fontId="161" fillId="0" borderId="0" applyNumberFormat="0" applyFill="0" applyBorder="0" applyAlignment="0" applyProtection="0"/>
  </cellStyleXfs>
  <cellXfs count="1176">
    <xf numFmtId="0" fontId="0" fillId="0" borderId="0" xfId="0"/>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xf numFmtId="4" fontId="18" fillId="0" borderId="0" xfId="0" applyNumberFormat="1" applyFont="1"/>
    <xf numFmtId="4" fontId="18" fillId="0" borderId="17" xfId="0" applyNumberFormat="1" applyFont="1" applyBorder="1" applyAlignment="1">
      <alignment horizontal="center" wrapText="1"/>
    </xf>
    <xf numFmtId="0" fontId="65" fillId="0" borderId="0" xfId="0" applyFont="1" applyAlignment="1">
      <alignment vertical="top"/>
    </xf>
    <xf numFmtId="4" fontId="66" fillId="0" borderId="0" xfId="0" applyNumberFormat="1" applyFont="1" applyAlignment="1">
      <alignment horizontal="center"/>
    </xf>
    <xf numFmtId="0" fontId="67" fillId="0" borderId="0" xfId="0" applyFont="1"/>
    <xf numFmtId="0" fontId="68" fillId="0" borderId="0" xfId="0" applyFont="1"/>
    <xf numFmtId="0" fontId="67" fillId="0" borderId="19" xfId="0" applyFont="1" applyBorder="1"/>
    <xf numFmtId="0" fontId="70" fillId="0" borderId="0" xfId="0" applyFont="1" applyAlignment="1">
      <alignment horizontal="center"/>
    </xf>
    <xf numFmtId="3" fontId="68" fillId="0" borderId="43" xfId="0" applyNumberFormat="1" applyFont="1" applyBorder="1"/>
    <xf numFmtId="0" fontId="70" fillId="0" borderId="0" xfId="0" applyFont="1" applyAlignment="1">
      <alignment horizontal="center" wrapText="1"/>
    </xf>
    <xf numFmtId="0" fontId="67" fillId="0" borderId="0" xfId="0" applyFont="1" applyAlignment="1">
      <alignment horizontal="left"/>
    </xf>
    <xf numFmtId="0" fontId="70" fillId="0" borderId="19" xfId="0" applyFont="1" applyBorder="1" applyAlignment="1">
      <alignment horizontal="center" wrapText="1"/>
    </xf>
    <xf numFmtId="0" fontId="70" fillId="0" borderId="23" xfId="0" applyFont="1" applyBorder="1" applyAlignment="1">
      <alignment horizontal="center" wrapText="1"/>
    </xf>
    <xf numFmtId="0" fontId="70" fillId="0" borderId="44" xfId="0" applyFont="1" applyBorder="1" applyAlignment="1">
      <alignment horizontal="center" wrapText="1"/>
    </xf>
    <xf numFmtId="0" fontId="70" fillId="0" borderId="40" xfId="0" applyFont="1" applyBorder="1" applyAlignment="1">
      <alignment horizontal="center" wrapText="1"/>
    </xf>
    <xf numFmtId="3" fontId="68" fillId="0" borderId="42" xfId="0" applyNumberFormat="1" applyFont="1" applyBorder="1"/>
    <xf numFmtId="0" fontId="70" fillId="0" borderId="0" xfId="0" applyFont="1"/>
    <xf numFmtId="0" fontId="71" fillId="0" borderId="0" xfId="0" applyFont="1"/>
    <xf numFmtId="0" fontId="70" fillId="0" borderId="83" xfId="0" applyFont="1" applyBorder="1"/>
    <xf numFmtId="0" fontId="68" fillId="0" borderId="0" xfId="0" applyFont="1" applyAlignment="1">
      <alignment horizontal="center"/>
    </xf>
    <xf numFmtId="0" fontId="70" fillId="0" borderId="0" xfId="0" applyFont="1" applyAlignment="1">
      <alignment wrapText="1"/>
    </xf>
    <xf numFmtId="0" fontId="70" fillId="0" borderId="81" xfId="0" applyFont="1" applyBorder="1" applyAlignment="1">
      <alignment wrapText="1"/>
    </xf>
    <xf numFmtId="0" fontId="70" fillId="0" borderId="83" xfId="0" applyFont="1" applyBorder="1" applyAlignment="1">
      <alignment wrapText="1"/>
    </xf>
    <xf numFmtId="0" fontId="70" fillId="0" borderId="82" xfId="0" applyFont="1" applyBorder="1" applyAlignment="1">
      <alignment wrapText="1"/>
    </xf>
    <xf numFmtId="0" fontId="68" fillId="0" borderId="47" xfId="0" applyFont="1" applyBorder="1" applyAlignment="1">
      <alignment horizontal="center"/>
    </xf>
    <xf numFmtId="0" fontId="70" fillId="0" borderId="102" xfId="0" applyFont="1" applyBorder="1" applyAlignment="1">
      <alignment horizontal="center"/>
    </xf>
    <xf numFmtId="0" fontId="70" fillId="0" borderId="81" xfId="0" applyFont="1" applyBorder="1" applyAlignment="1">
      <alignment horizontal="center" wrapText="1"/>
    </xf>
    <xf numFmtId="0" fontId="70" fillId="0" borderId="82" xfId="0" applyFont="1" applyBorder="1" applyAlignment="1">
      <alignment horizontal="center" wrapText="1"/>
    </xf>
    <xf numFmtId="0" fontId="70" fillId="0" borderId="41" xfId="0" applyFont="1" applyBorder="1"/>
    <xf numFmtId="170" fontId="70" fillId="0" borderId="0" xfId="181" applyNumberFormat="1" applyFont="1" applyFill="1" applyBorder="1"/>
    <xf numFmtId="170" fontId="70" fillId="0" borderId="0" xfId="181" applyNumberFormat="1" applyFont="1" applyFill="1"/>
    <xf numFmtId="0" fontId="76" fillId="31" borderId="0" xfId="0" applyFont="1" applyFill="1"/>
    <xf numFmtId="0" fontId="70" fillId="0" borderId="81" xfId="0" applyFont="1" applyBorder="1" applyAlignment="1">
      <alignment horizontal="center"/>
    </xf>
    <xf numFmtId="0" fontId="69" fillId="0" borderId="19" xfId="0" applyFont="1" applyBorder="1" applyAlignment="1">
      <alignment horizontal="center"/>
    </xf>
    <xf numFmtId="0" fontId="70" fillId="0" borderId="19" xfId="0" applyFont="1" applyBorder="1" applyAlignment="1">
      <alignment horizontal="center"/>
    </xf>
    <xf numFmtId="0" fontId="95" fillId="0" borderId="19" xfId="0" applyFont="1" applyBorder="1" applyAlignment="1">
      <alignment horizontal="left" wrapText="1"/>
    </xf>
    <xf numFmtId="3" fontId="68" fillId="0" borderId="0" xfId="0" applyNumberFormat="1" applyFont="1"/>
    <xf numFmtId="0" fontId="70" fillId="0" borderId="19" xfId="495" applyFont="1" applyBorder="1" applyAlignment="1">
      <alignment horizontal="center" wrapText="1"/>
    </xf>
    <xf numFmtId="3" fontId="71" fillId="0" borderId="19" xfId="495" applyNumberFormat="1" applyFont="1" applyBorder="1" applyAlignment="1">
      <alignment horizontal="center"/>
    </xf>
    <xf numFmtId="10" fontId="71" fillId="0" borderId="82" xfId="495" applyNumberFormat="1" applyFont="1" applyBorder="1" applyAlignment="1">
      <alignment horizontal="center"/>
    </xf>
    <xf numFmtId="0" fontId="69" fillId="0" borderId="29" xfId="0" applyFont="1" applyBorder="1" applyAlignment="1">
      <alignment horizontal="center"/>
    </xf>
    <xf numFmtId="0" fontId="73" fillId="0" borderId="0" xfId="0" applyFont="1" applyAlignment="1">
      <alignment wrapText="1"/>
    </xf>
    <xf numFmtId="166" fontId="68" fillId="36" borderId="34" xfId="0" applyNumberFormat="1" applyFont="1" applyFill="1" applyBorder="1"/>
    <xf numFmtId="0" fontId="98" fillId="0" borderId="19" xfId="0" applyFont="1" applyBorder="1" applyAlignment="1">
      <alignment horizontal="center"/>
    </xf>
    <xf numFmtId="3" fontId="70" fillId="70" borderId="17" xfId="0" applyNumberFormat="1" applyFont="1" applyFill="1" applyBorder="1"/>
    <xf numFmtId="0" fontId="70" fillId="0" borderId="16" xfId="0" applyFont="1" applyBorder="1" applyAlignment="1">
      <alignment horizontal="center"/>
    </xf>
    <xf numFmtId="0" fontId="70" fillId="70" borderId="83" xfId="0" applyFont="1" applyFill="1" applyBorder="1" applyAlignment="1">
      <alignment horizontal="center"/>
    </xf>
    <xf numFmtId="0" fontId="70" fillId="70" borderId="83" xfId="0" applyFont="1" applyFill="1" applyBorder="1" applyAlignment="1">
      <alignment wrapText="1"/>
    </xf>
    <xf numFmtId="3" fontId="73" fillId="0" borderId="0" xfId="0" applyNumberFormat="1" applyFont="1" applyAlignment="1">
      <alignment wrapText="1"/>
    </xf>
    <xf numFmtId="0" fontId="70" fillId="0" borderId="21" xfId="0" applyFont="1" applyBorder="1" applyAlignment="1">
      <alignment horizontal="center" wrapText="1"/>
    </xf>
    <xf numFmtId="0" fontId="69" fillId="0" borderId="81" xfId="0" applyFont="1" applyBorder="1" applyAlignment="1">
      <alignment horizontal="center"/>
    </xf>
    <xf numFmtId="0" fontId="67" fillId="0" borderId="81" xfId="0" applyFont="1" applyBorder="1"/>
    <xf numFmtId="0" fontId="67" fillId="0" borderId="83" xfId="0" applyFont="1" applyBorder="1"/>
    <xf numFmtId="0" fontId="100" fillId="0" borderId="19" xfId="0" applyFont="1" applyBorder="1"/>
    <xf numFmtId="3" fontId="100" fillId="0" borderId="37" xfId="0" applyNumberFormat="1" applyFont="1" applyBorder="1"/>
    <xf numFmtId="166" fontId="100" fillId="69" borderId="14" xfId="0" applyNumberFormat="1" applyFont="1" applyFill="1" applyBorder="1"/>
    <xf numFmtId="166" fontId="100" fillId="36" borderId="23" xfId="0" applyNumberFormat="1" applyFont="1" applyFill="1" applyBorder="1"/>
    <xf numFmtId="0" fontId="101" fillId="0" borderId="0" xfId="0" applyFont="1"/>
    <xf numFmtId="166" fontId="100" fillId="70" borderId="101" xfId="0" applyNumberFormat="1" applyFont="1" applyFill="1" applyBorder="1"/>
    <xf numFmtId="3" fontId="100" fillId="0" borderId="0" xfId="0" applyNumberFormat="1" applyFont="1"/>
    <xf numFmtId="0" fontId="69" fillId="0" borderId="0" xfId="0" applyFont="1" applyAlignment="1">
      <alignment horizontal="center"/>
    </xf>
    <xf numFmtId="0" fontId="67" fillId="0" borderId="82" xfId="0" applyFont="1" applyBorder="1"/>
    <xf numFmtId="3" fontId="68" fillId="36" borderId="150" xfId="0" applyNumberFormat="1" applyFont="1" applyFill="1" applyBorder="1"/>
    <xf numFmtId="3" fontId="68" fillId="36" borderId="151" xfId="0" applyNumberFormat="1" applyFont="1" applyFill="1" applyBorder="1"/>
    <xf numFmtId="0" fontId="70" fillId="0" borderId="22" xfId="0" applyFont="1" applyBorder="1" applyAlignment="1">
      <alignment horizontal="center" wrapText="1"/>
    </xf>
    <xf numFmtId="0" fontId="96" fillId="0" borderId="0" xfId="17654" applyFont="1"/>
    <xf numFmtId="0" fontId="102" fillId="0" borderId="0" xfId="17654" applyFont="1"/>
    <xf numFmtId="169" fontId="104" fillId="70" borderId="0" xfId="17654" applyNumberFormat="1" applyFont="1" applyFill="1"/>
    <xf numFmtId="3" fontId="70" fillId="0" borderId="23" xfId="0" applyNumberFormat="1" applyFont="1" applyBorder="1" applyAlignment="1">
      <alignment horizontal="center"/>
    </xf>
    <xf numFmtId="168" fontId="68" fillId="36" borderId="149" xfId="0" applyNumberFormat="1" applyFont="1" applyFill="1" applyBorder="1"/>
    <xf numFmtId="0" fontId="107" fillId="0" borderId="0" xfId="663" applyFont="1"/>
    <xf numFmtId="0" fontId="106" fillId="0" borderId="15" xfId="0" applyFont="1" applyBorder="1"/>
    <xf numFmtId="0" fontId="106" fillId="0" borderId="0" xfId="0" applyFont="1"/>
    <xf numFmtId="0" fontId="68" fillId="0" borderId="0" xfId="663" applyFont="1"/>
    <xf numFmtId="0" fontId="67" fillId="0" borderId="0" xfId="0" applyFont="1" applyAlignment="1">
      <alignment vertical="center" wrapText="1"/>
    </xf>
    <xf numFmtId="0" fontId="71" fillId="0" borderId="0" xfId="530" applyFont="1" applyAlignment="1">
      <alignment horizontal="right"/>
    </xf>
    <xf numFmtId="0" fontId="74" fillId="0" borderId="0" xfId="0" applyFont="1"/>
    <xf numFmtId="0" fontId="70" fillId="0" borderId="0" xfId="0" applyFont="1" applyAlignment="1">
      <alignment horizontal="left" wrapText="1"/>
    </xf>
    <xf numFmtId="0" fontId="68" fillId="0" borderId="0" xfId="0" applyFont="1" applyAlignment="1">
      <alignment wrapText="1"/>
    </xf>
    <xf numFmtId="49" fontId="71" fillId="0" borderId="0" xfId="0" applyNumberFormat="1" applyFont="1" applyAlignment="1">
      <alignment horizontal="left"/>
    </xf>
    <xf numFmtId="0" fontId="72" fillId="0" borderId="0" xfId="0" applyFont="1"/>
    <xf numFmtId="3" fontId="74" fillId="0" borderId="0" xfId="0" applyNumberFormat="1" applyFont="1"/>
    <xf numFmtId="0" fontId="71" fillId="0" borderId="0" xfId="0" applyFont="1" applyAlignment="1">
      <alignment horizontal="left" vertical="center"/>
    </xf>
    <xf numFmtId="49" fontId="70" fillId="0" borderId="0" xfId="0" applyNumberFormat="1" applyFont="1"/>
    <xf numFmtId="0" fontId="110" fillId="0" borderId="0" xfId="0" applyFont="1"/>
    <xf numFmtId="49" fontId="71" fillId="0" borderId="0" xfId="0" applyNumberFormat="1" applyFont="1"/>
    <xf numFmtId="49" fontId="74" fillId="0" borderId="0" xfId="0" applyNumberFormat="1" applyFont="1"/>
    <xf numFmtId="0" fontId="72" fillId="0" borderId="0" xfId="0" quotePrefix="1" applyFont="1"/>
    <xf numFmtId="165" fontId="74" fillId="0" borderId="0" xfId="0" applyNumberFormat="1" applyFont="1"/>
    <xf numFmtId="43" fontId="74" fillId="0" borderId="0" xfId="0" applyNumberFormat="1" applyFont="1"/>
    <xf numFmtId="0" fontId="68" fillId="0" borderId="116" xfId="0" applyFont="1" applyBorder="1"/>
    <xf numFmtId="0" fontId="70" fillId="0" borderId="117" xfId="0" applyFont="1" applyBorder="1" applyAlignment="1">
      <alignment horizontal="center"/>
    </xf>
    <xf numFmtId="0" fontId="68" fillId="0" borderId="118" xfId="0" applyFont="1" applyBorder="1"/>
    <xf numFmtId="0" fontId="68" fillId="0" borderId="119" xfId="0" applyFont="1" applyBorder="1"/>
    <xf numFmtId="49" fontId="71" fillId="0" borderId="120" xfId="0" applyNumberFormat="1" applyFont="1" applyBorder="1" applyAlignment="1">
      <alignment horizontal="center"/>
    </xf>
    <xf numFmtId="0" fontId="71" fillId="0" borderId="10" xfId="0" applyFont="1" applyBorder="1" applyAlignment="1">
      <alignment horizontal="center"/>
    </xf>
    <xf numFmtId="0" fontId="71" fillId="0" borderId="115" xfId="0" applyFont="1" applyBorder="1" applyAlignment="1">
      <alignment horizontal="center"/>
    </xf>
    <xf numFmtId="0" fontId="71" fillId="0" borderId="44" xfId="0" applyFont="1" applyBorder="1" applyAlignment="1">
      <alignment horizontal="center"/>
    </xf>
    <xf numFmtId="0" fontId="70" fillId="0" borderId="120" xfId="0" applyFont="1" applyBorder="1" applyAlignment="1">
      <alignment horizontal="center"/>
    </xf>
    <xf numFmtId="0" fontId="71" fillId="0" borderId="121" xfId="0" applyFont="1" applyBorder="1" applyAlignment="1">
      <alignment horizontal="center"/>
    </xf>
    <xf numFmtId="37" fontId="68" fillId="0" borderId="122" xfId="0" applyNumberFormat="1" applyFont="1" applyBorder="1"/>
    <xf numFmtId="3" fontId="74" fillId="0" borderId="30" xfId="192" quotePrefix="1" applyNumberFormat="1" applyFont="1" applyFill="1" applyBorder="1" applyAlignment="1" applyProtection="1"/>
    <xf numFmtId="3" fontId="74" fillId="0" borderId="31" xfId="181" applyNumberFormat="1" applyFont="1" applyBorder="1" applyProtection="1"/>
    <xf numFmtId="10" fontId="74" fillId="0" borderId="18" xfId="3292" quotePrefix="1" applyNumberFormat="1" applyFont="1" applyFill="1" applyBorder="1" applyAlignment="1" applyProtection="1">
      <alignment horizontal="right"/>
    </xf>
    <xf numFmtId="167" fontId="74" fillId="0" borderId="123" xfId="3292" applyNumberFormat="1" applyFont="1" applyBorder="1" applyAlignment="1" applyProtection="1">
      <alignment horizontal="right"/>
    </xf>
    <xf numFmtId="0" fontId="68" fillId="0" borderId="120" xfId="0" applyFont="1" applyBorder="1"/>
    <xf numFmtId="3" fontId="74" fillId="0" borderId="115" xfId="181" applyNumberFormat="1" applyFont="1" applyBorder="1" applyProtection="1"/>
    <xf numFmtId="0" fontId="70" fillId="0" borderId="124" xfId="0" applyFont="1" applyBorder="1"/>
    <xf numFmtId="3" fontId="71" fillId="0" borderId="90" xfId="181" applyNumberFormat="1" applyFont="1" applyFill="1" applyBorder="1" applyAlignment="1" applyProtection="1"/>
    <xf numFmtId="3" fontId="71" fillId="0" borderId="91" xfId="181" applyNumberFormat="1" applyFont="1" applyBorder="1" applyProtection="1"/>
    <xf numFmtId="10" fontId="71" fillId="0" borderId="89" xfId="3292" quotePrefix="1" applyNumberFormat="1" applyFont="1" applyFill="1" applyBorder="1" applyAlignment="1" applyProtection="1">
      <alignment horizontal="right"/>
    </xf>
    <xf numFmtId="167" fontId="71" fillId="0" borderId="125" xfId="3292" applyNumberFormat="1" applyFont="1" applyBorder="1" applyAlignment="1" applyProtection="1">
      <alignment horizontal="right"/>
    </xf>
    <xf numFmtId="9" fontId="74" fillId="0" borderId="0" xfId="3292" applyFont="1" applyProtection="1"/>
    <xf numFmtId="4" fontId="74" fillId="0" borderId="0" xfId="3292" quotePrefix="1" applyNumberFormat="1" applyFont="1" applyFill="1" applyBorder="1" applyAlignment="1" applyProtection="1">
      <alignment horizontal="right"/>
    </xf>
    <xf numFmtId="49" fontId="71" fillId="0" borderId="126" xfId="0" applyNumberFormat="1" applyFont="1" applyBorder="1" applyAlignment="1">
      <alignment horizontal="center"/>
    </xf>
    <xf numFmtId="0" fontId="71" fillId="0" borderId="24" xfId="0" applyFont="1" applyBorder="1" applyAlignment="1">
      <alignment horizontal="center"/>
    </xf>
    <xf numFmtId="0" fontId="71" fillId="0" borderId="25" xfId="0" applyFont="1" applyBorder="1" applyAlignment="1">
      <alignment horizontal="center"/>
    </xf>
    <xf numFmtId="0" fontId="71" fillId="0" borderId="127" xfId="0" applyFont="1" applyBorder="1" applyAlignment="1">
      <alignment horizontal="center"/>
    </xf>
    <xf numFmtId="3" fontId="74" fillId="0" borderId="27" xfId="181" applyNumberFormat="1" applyFont="1" applyBorder="1" applyProtection="1"/>
    <xf numFmtId="3" fontId="74" fillId="0" borderId="10" xfId="181" applyNumberFormat="1" applyFont="1" applyBorder="1" applyProtection="1"/>
    <xf numFmtId="37" fontId="71" fillId="0" borderId="28" xfId="181" applyNumberFormat="1" applyFont="1" applyBorder="1" applyProtection="1"/>
    <xf numFmtId="3" fontId="71" fillId="0" borderId="26" xfId="181" applyNumberFormat="1" applyFont="1" applyBorder="1" applyProtection="1"/>
    <xf numFmtId="10" fontId="71" fillId="0" borderId="32" xfId="3292" quotePrefix="1" applyNumberFormat="1" applyFont="1" applyFill="1" applyBorder="1" applyAlignment="1" applyProtection="1">
      <alignment horizontal="right"/>
    </xf>
    <xf numFmtId="167" fontId="71" fillId="0" borderId="128" xfId="3292" applyNumberFormat="1" applyFont="1" applyBorder="1" applyAlignment="1" applyProtection="1">
      <alignment horizontal="right"/>
    </xf>
    <xf numFmtId="0" fontId="112" fillId="0" borderId="0" xfId="0" applyFont="1"/>
    <xf numFmtId="0" fontId="113" fillId="0" borderId="0" xfId="0" applyFont="1"/>
    <xf numFmtId="0" fontId="114" fillId="0" borderId="0" xfId="0" applyFont="1"/>
    <xf numFmtId="49" fontId="71" fillId="0" borderId="0" xfId="0" applyNumberFormat="1" applyFont="1" applyAlignment="1">
      <alignment vertical="top"/>
    </xf>
    <xf numFmtId="37" fontId="74" fillId="24" borderId="0" xfId="0" quotePrefix="1" applyNumberFormat="1" applyFont="1" applyFill="1" applyAlignment="1">
      <alignment horizontal="right"/>
    </xf>
    <xf numFmtId="0" fontId="71" fillId="0" borderId="103" xfId="0" applyFont="1" applyBorder="1" applyAlignment="1">
      <alignment horizontal="center"/>
    </xf>
    <xf numFmtId="0" fontId="71" fillId="0" borderId="36" xfId="0" applyFont="1" applyBorder="1" applyAlignment="1">
      <alignment horizontal="center" wrapText="1"/>
    </xf>
    <xf numFmtId="37" fontId="74" fillId="0" borderId="104" xfId="0" applyNumberFormat="1" applyFont="1" applyBorder="1"/>
    <xf numFmtId="0" fontId="71" fillId="0" borderId="105" xfId="0" applyFont="1" applyBorder="1"/>
    <xf numFmtId="37" fontId="74" fillId="24" borderId="37" xfId="0" applyNumberFormat="1" applyFont="1" applyFill="1" applyBorder="1" applyAlignment="1">
      <alignment horizontal="right"/>
    </xf>
    <xf numFmtId="164" fontId="68" fillId="0" borderId="0" xfId="0" applyNumberFormat="1" applyFont="1"/>
    <xf numFmtId="0" fontId="115" fillId="0" borderId="0" xfId="0" applyFont="1"/>
    <xf numFmtId="0" fontId="69" fillId="0" borderId="0" xfId="0" applyFont="1"/>
    <xf numFmtId="49" fontId="70" fillId="0" borderId="0" xfId="0" applyNumberFormat="1" applyFont="1" applyAlignment="1">
      <alignment horizontal="left" vertical="top"/>
    </xf>
    <xf numFmtId="49" fontId="70" fillId="0" borderId="0" xfId="0" applyNumberFormat="1" applyFont="1" applyAlignment="1">
      <alignment horizontal="left"/>
    </xf>
    <xf numFmtId="49" fontId="68" fillId="0" borderId="0" xfId="0" applyNumberFormat="1" applyFont="1"/>
    <xf numFmtId="0" fontId="74" fillId="24" borderId="0" xfId="0" applyFont="1" applyFill="1"/>
    <xf numFmtId="49" fontId="70" fillId="0" borderId="0" xfId="0" applyNumberFormat="1" applyFont="1" applyAlignment="1">
      <alignment vertical="top"/>
    </xf>
    <xf numFmtId="37" fontId="68" fillId="0" borderId="0" xfId="0" applyNumberFormat="1" applyFont="1"/>
    <xf numFmtId="0" fontId="70" fillId="0" borderId="0" xfId="0" applyFont="1" applyAlignment="1">
      <alignment vertical="top"/>
    </xf>
    <xf numFmtId="4" fontId="67" fillId="0" borderId="62" xfId="0" quotePrefix="1" applyNumberFormat="1" applyFont="1" applyBorder="1" applyAlignment="1">
      <alignment horizontal="center"/>
    </xf>
    <xf numFmtId="0" fontId="116" fillId="0" borderId="0" xfId="0" applyFont="1"/>
    <xf numFmtId="4" fontId="67" fillId="0" borderId="62" xfId="0" applyNumberFormat="1" applyFont="1" applyBorder="1" applyAlignment="1">
      <alignment horizontal="center"/>
    </xf>
    <xf numFmtId="4" fontId="67" fillId="0" borderId="0" xfId="0" applyNumberFormat="1" applyFont="1" applyAlignment="1">
      <alignment horizontal="center"/>
    </xf>
    <xf numFmtId="0" fontId="68" fillId="0" borderId="0" xfId="0" applyFont="1" applyAlignment="1" applyProtection="1">
      <alignment vertical="top"/>
      <protection locked="0"/>
    </xf>
    <xf numFmtId="168" fontId="68" fillId="0" borderId="0" xfId="0" applyNumberFormat="1" applyFont="1"/>
    <xf numFmtId="37" fontId="68" fillId="0" borderId="0" xfId="181" applyNumberFormat="1" applyFont="1" applyBorder="1" applyProtection="1"/>
    <xf numFmtId="37" fontId="68" fillId="0" borderId="0" xfId="181" applyNumberFormat="1" applyFont="1" applyProtection="1"/>
    <xf numFmtId="3" fontId="68" fillId="0" borderId="0" xfId="181" applyNumberFormat="1" applyFont="1" applyProtection="1"/>
    <xf numFmtId="5" fontId="68" fillId="0" borderId="0" xfId="0" applyNumberFormat="1" applyFont="1" applyAlignment="1">
      <alignment horizontal="right"/>
    </xf>
    <xf numFmtId="3" fontId="115" fillId="0" borderId="0" xfId="183" applyNumberFormat="1" applyFont="1" applyBorder="1" applyProtection="1">
      <protection locked="0"/>
    </xf>
    <xf numFmtId="5" fontId="68" fillId="0" borderId="0" xfId="181" applyNumberFormat="1" applyFont="1" applyBorder="1" applyProtection="1"/>
    <xf numFmtId="5" fontId="68" fillId="0" borderId="0" xfId="181" applyNumberFormat="1" applyFont="1" applyProtection="1"/>
    <xf numFmtId="165" fontId="68" fillId="0" borderId="0" xfId="181" applyNumberFormat="1" applyFont="1" applyFill="1" applyProtection="1"/>
    <xf numFmtId="165" fontId="68" fillId="0" borderId="0" xfId="181" applyNumberFormat="1" applyFont="1" applyProtection="1"/>
    <xf numFmtId="165" fontId="70" fillId="0" borderId="0" xfId="192" applyNumberFormat="1" applyFont="1" applyAlignment="1" applyProtection="1">
      <alignment horizontal="center"/>
    </xf>
    <xf numFmtId="165" fontId="68" fillId="0" borderId="0" xfId="192" applyNumberFormat="1" applyFont="1" applyProtection="1"/>
    <xf numFmtId="5" fontId="68" fillId="0" borderId="0" xfId="181" applyNumberFormat="1" applyFont="1" applyFill="1" applyBorder="1" applyProtection="1"/>
    <xf numFmtId="5" fontId="68" fillId="0" borderId="0" xfId="181" quotePrefix="1" applyNumberFormat="1" applyFont="1" applyFill="1" applyBorder="1" applyProtection="1"/>
    <xf numFmtId="0" fontId="96" fillId="0" borderId="0" xfId="0" applyFont="1"/>
    <xf numFmtId="0" fontId="70" fillId="0" borderId="0" xfId="0" applyFont="1" applyAlignment="1">
      <alignment horizontal="right"/>
    </xf>
    <xf numFmtId="0" fontId="118" fillId="0" borderId="0" xfId="0" applyFont="1"/>
    <xf numFmtId="0" fontId="119" fillId="0" borderId="0" xfId="0" applyFont="1"/>
    <xf numFmtId="0" fontId="103" fillId="0" borderId="0" xfId="0" applyFont="1"/>
    <xf numFmtId="0" fontId="122" fillId="0" borderId="0" xfId="0" applyFont="1" applyAlignment="1">
      <alignment horizontal="left" wrapText="1"/>
    </xf>
    <xf numFmtId="0" fontId="125" fillId="0" borderId="0" xfId="0" applyFont="1"/>
    <xf numFmtId="37" fontId="96" fillId="0" borderId="0" xfId="0" applyNumberFormat="1" applyFont="1"/>
    <xf numFmtId="37" fontId="96" fillId="0" borderId="10" xfId="0" applyNumberFormat="1" applyFont="1" applyBorder="1"/>
    <xf numFmtId="37" fontId="96" fillId="0" borderId="11" xfId="0" applyNumberFormat="1" applyFont="1" applyBorder="1"/>
    <xf numFmtId="49" fontId="96" fillId="0" borderId="10" xfId="0" applyNumberFormat="1" applyFont="1" applyBorder="1" applyAlignment="1">
      <alignment horizontal="right"/>
    </xf>
    <xf numFmtId="37" fontId="96" fillId="0" borderId="10" xfId="0" applyNumberFormat="1" applyFont="1" applyBorder="1" applyAlignment="1">
      <alignment horizontal="right"/>
    </xf>
    <xf numFmtId="0" fontId="96" fillId="0" borderId="0" xfId="0" applyFont="1" applyAlignment="1">
      <alignment vertical="center"/>
    </xf>
    <xf numFmtId="3" fontId="96" fillId="24" borderId="11" xfId="181" applyNumberFormat="1" applyFont="1" applyFill="1" applyBorder="1" applyAlignment="1" applyProtection="1">
      <alignment horizontal="right"/>
    </xf>
    <xf numFmtId="5" fontId="124" fillId="24" borderId="11" xfId="0" applyNumberFormat="1" applyFont="1" applyFill="1" applyBorder="1" applyAlignment="1">
      <alignment horizontal="right"/>
    </xf>
    <xf numFmtId="37" fontId="96" fillId="24" borderId="11" xfId="0" applyNumberFormat="1" applyFont="1" applyFill="1" applyBorder="1" applyAlignment="1">
      <alignment horizontal="right"/>
    </xf>
    <xf numFmtId="37" fontId="123" fillId="24" borderId="11" xfId="0" applyNumberFormat="1" applyFont="1" applyFill="1" applyBorder="1" applyAlignment="1">
      <alignment horizontal="right"/>
    </xf>
    <xf numFmtId="37" fontId="96" fillId="24" borderId="11" xfId="181" applyNumberFormat="1" applyFont="1" applyFill="1" applyBorder="1" applyAlignment="1" applyProtection="1">
      <alignment horizontal="right"/>
    </xf>
    <xf numFmtId="37" fontId="126" fillId="0" borderId="0" xfId="0" applyNumberFormat="1" applyFont="1"/>
    <xf numFmtId="37" fontId="96" fillId="0" borderId="10" xfId="0" quotePrefix="1" applyNumberFormat="1" applyFont="1" applyBorder="1" applyAlignment="1">
      <alignment horizontal="right"/>
    </xf>
    <xf numFmtId="164" fontId="96" fillId="0" borderId="10" xfId="0" applyNumberFormat="1" applyFont="1" applyBorder="1" applyAlignment="1">
      <alignment horizontal="right"/>
    </xf>
    <xf numFmtId="37" fontId="96" fillId="24" borderId="10" xfId="0" applyNumberFormat="1" applyFont="1" applyFill="1" applyBorder="1" applyAlignment="1">
      <alignment horizontal="right"/>
    </xf>
    <xf numFmtId="37" fontId="123" fillId="0" borderId="10" xfId="0" applyNumberFormat="1" applyFont="1" applyBorder="1" applyAlignment="1">
      <alignment horizontal="right"/>
    </xf>
    <xf numFmtId="5" fontId="96" fillId="0" borderId="0" xfId="0" applyNumberFormat="1" applyFont="1"/>
    <xf numFmtId="37" fontId="96" fillId="0" borderId="11" xfId="0" applyNumberFormat="1" applyFont="1" applyBorder="1" applyAlignment="1">
      <alignment horizontal="right"/>
    </xf>
    <xf numFmtId="37" fontId="123" fillId="24" borderId="10" xfId="0" applyNumberFormat="1" applyFont="1" applyFill="1" applyBorder="1" applyAlignment="1">
      <alignment horizontal="right"/>
    </xf>
    <xf numFmtId="0" fontId="96" fillId="0" borderId="10" xfId="0" applyFont="1" applyBorder="1" applyAlignment="1">
      <alignment horizontal="right"/>
    </xf>
    <xf numFmtId="37" fontId="127" fillId="24" borderId="10" xfId="0" applyNumberFormat="1" applyFont="1" applyFill="1" applyBorder="1" applyAlignment="1">
      <alignment horizontal="right"/>
    </xf>
    <xf numFmtId="37" fontId="123" fillId="24" borderId="10" xfId="0" applyNumberFormat="1" applyFont="1" applyFill="1" applyBorder="1"/>
    <xf numFmtId="49" fontId="96" fillId="0" borderId="10" xfId="0" quotePrefix="1" applyNumberFormat="1" applyFont="1" applyBorder="1" applyAlignment="1">
      <alignment horizontal="right"/>
    </xf>
    <xf numFmtId="37" fontId="103" fillId="0" borderId="0" xfId="0" applyNumberFormat="1" applyFont="1" applyAlignment="1">
      <alignment horizontal="fill"/>
    </xf>
    <xf numFmtId="37" fontId="124" fillId="24" borderId="10" xfId="0" applyNumberFormat="1" applyFont="1" applyFill="1" applyBorder="1" applyAlignment="1">
      <alignment horizontal="fill"/>
    </xf>
    <xf numFmtId="37" fontId="129" fillId="0" borderId="0" xfId="0" applyNumberFormat="1" applyFont="1"/>
    <xf numFmtId="37" fontId="96" fillId="25" borderId="0" xfId="0" applyNumberFormat="1" applyFont="1" applyFill="1"/>
    <xf numFmtId="37" fontId="129" fillId="25" borderId="0" xfId="0" applyNumberFormat="1" applyFont="1" applyFill="1"/>
    <xf numFmtId="0" fontId="127" fillId="0" borderId="0" xfId="0" applyFont="1"/>
    <xf numFmtId="37" fontId="96" fillId="24" borderId="10" xfId="0" applyNumberFormat="1" applyFont="1" applyFill="1" applyBorder="1"/>
    <xf numFmtId="37" fontId="130" fillId="0" borderId="0" xfId="0" applyNumberFormat="1" applyFont="1"/>
    <xf numFmtId="37" fontId="130" fillId="0" borderId="0" xfId="0" applyNumberFormat="1" applyFont="1" applyAlignment="1">
      <alignment horizontal="right"/>
    </xf>
    <xf numFmtId="37" fontId="130" fillId="24" borderId="0" xfId="0" applyNumberFormat="1" applyFont="1" applyFill="1"/>
    <xf numFmtId="0" fontId="130" fillId="0" borderId="0" xfId="0" applyFont="1"/>
    <xf numFmtId="5" fontId="124" fillId="74" borderId="11" xfId="0" applyNumberFormat="1" applyFont="1" applyFill="1" applyBorder="1" applyAlignment="1">
      <alignment horizontal="right"/>
    </xf>
    <xf numFmtId="5" fontId="124" fillId="74" borderId="10" xfId="0" applyNumberFormat="1" applyFont="1" applyFill="1" applyBorder="1" applyAlignment="1">
      <alignment horizontal="right"/>
    </xf>
    <xf numFmtId="37" fontId="103" fillId="0" borderId="11" xfId="0" applyNumberFormat="1" applyFont="1" applyBorder="1" applyAlignment="1">
      <alignment horizontal="fill"/>
    </xf>
    <xf numFmtId="0" fontId="120" fillId="0" borderId="0" xfId="0" applyFont="1"/>
    <xf numFmtId="0" fontId="104" fillId="0" borderId="0" xfId="0" applyFont="1"/>
    <xf numFmtId="0" fontId="135" fillId="0" borderId="0" xfId="0" applyFont="1"/>
    <xf numFmtId="0" fontId="100" fillId="0" borderId="0" xfId="0" applyFont="1" applyAlignment="1">
      <alignment vertical="center" wrapText="1"/>
    </xf>
    <xf numFmtId="3" fontId="123" fillId="0" borderId="0" xfId="0" applyNumberFormat="1" applyFont="1"/>
    <xf numFmtId="0" fontId="124" fillId="0" borderId="0" xfId="0" applyFont="1" applyAlignment="1">
      <alignment horizontal="left"/>
    </xf>
    <xf numFmtId="0" fontId="123" fillId="0" borderId="0" xfId="0" applyFont="1"/>
    <xf numFmtId="0" fontId="71" fillId="0" borderId="0" xfId="0" applyFont="1" applyAlignment="1">
      <alignment horizontal="center"/>
    </xf>
    <xf numFmtId="0" fontId="134" fillId="30" borderId="19" xfId="0" applyFont="1" applyFill="1" applyBorder="1" applyAlignment="1">
      <alignment horizontal="center" wrapText="1"/>
    </xf>
    <xf numFmtId="0" fontId="134" fillId="30" borderId="20" xfId="0" applyFont="1" applyFill="1" applyBorder="1" applyAlignment="1">
      <alignment horizontal="center" wrapText="1"/>
    </xf>
    <xf numFmtId="0" fontId="101" fillId="0" borderId="35" xfId="0" applyFont="1" applyBorder="1"/>
    <xf numFmtId="168" fontId="101" fillId="0" borderId="34" xfId="0" applyNumberFormat="1" applyFont="1" applyBorder="1"/>
    <xf numFmtId="37" fontId="100" fillId="26" borderId="147" xfId="0" applyNumberFormat="1" applyFont="1" applyFill="1" applyBorder="1" applyAlignment="1">
      <alignment horizontal="fill"/>
    </xf>
    <xf numFmtId="37" fontId="100" fillId="26" borderId="67" xfId="0" applyNumberFormat="1" applyFont="1" applyFill="1" applyBorder="1" applyAlignment="1">
      <alignment horizontal="fill"/>
    </xf>
    <xf numFmtId="37" fontId="100" fillId="0" borderId="0" xfId="0" applyNumberFormat="1" applyFont="1" applyAlignment="1">
      <alignment horizontal="fill"/>
    </xf>
    <xf numFmtId="165" fontId="100" fillId="0" borderId="0" xfId="181" applyNumberFormat="1" applyFont="1" applyFill="1" applyBorder="1" applyAlignment="1" applyProtection="1">
      <alignment horizontal="fill"/>
    </xf>
    <xf numFmtId="37" fontId="101" fillId="35" borderId="19" xfId="0" applyNumberFormat="1" applyFont="1" applyFill="1" applyBorder="1" applyAlignment="1">
      <alignment horizontal="right"/>
    </xf>
    <xf numFmtId="165" fontId="101" fillId="35" borderId="19" xfId="181" applyNumberFormat="1" applyFont="1" applyFill="1" applyBorder="1" applyProtection="1"/>
    <xf numFmtId="0" fontId="101" fillId="0" borderId="56" xfId="0" applyFont="1" applyBorder="1"/>
    <xf numFmtId="0" fontId="101" fillId="0" borderId="34" xfId="0" applyFont="1" applyBorder="1" applyAlignment="1">
      <alignment horizontal="center"/>
    </xf>
    <xf numFmtId="37" fontId="71" fillId="25" borderId="0" xfId="0" applyNumberFormat="1" applyFont="1" applyFill="1" applyAlignment="1">
      <alignment horizontal="fill"/>
    </xf>
    <xf numFmtId="165" fontId="71" fillId="25" borderId="0" xfId="181" applyNumberFormat="1" applyFont="1" applyFill="1" applyBorder="1" applyAlignment="1" applyProtection="1">
      <alignment horizontal="fill"/>
    </xf>
    <xf numFmtId="37" fontId="134" fillId="0" borderId="0" xfId="0" applyNumberFormat="1" applyFont="1" applyAlignment="1">
      <alignment horizontal="fill"/>
    </xf>
    <xf numFmtId="0" fontId="68" fillId="0" borderId="0" xfId="0" applyFont="1" applyAlignment="1">
      <alignment horizontal="right"/>
    </xf>
    <xf numFmtId="37" fontId="100" fillId="0" borderId="0" xfId="0" applyNumberFormat="1" applyFont="1" applyAlignment="1">
      <alignment horizontal="left"/>
    </xf>
    <xf numFmtId="37" fontId="101" fillId="0" borderId="0" xfId="0" applyNumberFormat="1" applyFont="1"/>
    <xf numFmtId="168" fontId="100" fillId="0" borderId="0" xfId="378" applyNumberFormat="1" applyFont="1" applyFill="1" applyBorder="1" applyProtection="1"/>
    <xf numFmtId="5" fontId="136" fillId="32" borderId="0" xfId="0" applyNumberFormat="1" applyFont="1" applyFill="1"/>
    <xf numFmtId="44" fontId="68" fillId="0" borderId="0" xfId="378" applyFont="1" applyAlignment="1" applyProtection="1"/>
    <xf numFmtId="44" fontId="68" fillId="0" borderId="0" xfId="378" applyFont="1" applyFill="1" applyAlignment="1" applyProtection="1"/>
    <xf numFmtId="44" fontId="118" fillId="0" borderId="0" xfId="378" applyFont="1" applyAlignment="1" applyProtection="1"/>
    <xf numFmtId="44" fontId="118" fillId="0" borderId="0" xfId="378" applyFont="1" applyFill="1" applyAlignment="1" applyProtection="1"/>
    <xf numFmtId="0" fontId="118" fillId="0" borderId="0" xfId="530" applyFont="1"/>
    <xf numFmtId="37" fontId="137" fillId="30" borderId="19" xfId="0" applyNumberFormat="1" applyFont="1" applyFill="1" applyBorder="1"/>
    <xf numFmtId="168" fontId="99" fillId="30" borderId="21" xfId="378" applyNumberFormat="1" applyFont="1" applyFill="1" applyBorder="1" applyProtection="1"/>
    <xf numFmtId="168" fontId="99" fillId="30" borderId="23" xfId="378" applyNumberFormat="1" applyFont="1" applyFill="1" applyBorder="1" applyProtection="1"/>
    <xf numFmtId="168" fontId="99" fillId="30" borderId="22" xfId="378" applyNumberFormat="1" applyFont="1" applyFill="1" applyBorder="1" applyProtection="1"/>
    <xf numFmtId="0" fontId="101" fillId="0" borderId="84" xfId="0" applyFont="1" applyBorder="1"/>
    <xf numFmtId="0" fontId="101" fillId="75" borderId="34" xfId="0" applyFont="1" applyFill="1" applyBorder="1"/>
    <xf numFmtId="37" fontId="99" fillId="30" borderId="29" xfId="0" applyNumberFormat="1" applyFont="1" applyFill="1" applyBorder="1"/>
    <xf numFmtId="37" fontId="137" fillId="30" borderId="29" xfId="0" applyNumberFormat="1" applyFont="1" applyFill="1" applyBorder="1"/>
    <xf numFmtId="168" fontId="99" fillId="30" borderId="19" xfId="378" applyNumberFormat="1" applyFont="1" applyFill="1" applyBorder="1" applyProtection="1"/>
    <xf numFmtId="37" fontId="137" fillId="76" borderId="19" xfId="0" applyNumberFormat="1" applyFont="1" applyFill="1" applyBorder="1" applyAlignment="1">
      <alignment horizontal="right"/>
    </xf>
    <xf numFmtId="37" fontId="99" fillId="30" borderId="47" xfId="0" applyNumberFormat="1" applyFont="1" applyFill="1" applyBorder="1"/>
    <xf numFmtId="37" fontId="137" fillId="30" borderId="47" xfId="0" applyNumberFormat="1" applyFont="1" applyFill="1" applyBorder="1"/>
    <xf numFmtId="168" fontId="99" fillId="30" borderId="47" xfId="378" applyNumberFormat="1" applyFont="1" applyFill="1" applyBorder="1" applyProtection="1"/>
    <xf numFmtId="37" fontId="99" fillId="73" borderId="19" xfId="0" applyNumberFormat="1" applyFont="1" applyFill="1" applyBorder="1" applyAlignment="1">
      <alignment horizontal="fill"/>
    </xf>
    <xf numFmtId="3" fontId="99" fillId="73" borderId="19" xfId="181" applyNumberFormat="1" applyFont="1" applyFill="1" applyBorder="1" applyAlignment="1" applyProtection="1">
      <alignment horizontal="fill"/>
    </xf>
    <xf numFmtId="44" fontId="137" fillId="30" borderId="19" xfId="378" applyFont="1" applyFill="1" applyBorder="1" applyProtection="1"/>
    <xf numFmtId="37" fontId="99" fillId="73" borderId="81" xfId="0" applyNumberFormat="1" applyFont="1" applyFill="1" applyBorder="1" applyAlignment="1">
      <alignment horizontal="fill"/>
    </xf>
    <xf numFmtId="37" fontId="99" fillId="73" borderId="82" xfId="0" applyNumberFormat="1" applyFont="1" applyFill="1" applyBorder="1" applyAlignment="1">
      <alignment horizontal="fill"/>
    </xf>
    <xf numFmtId="0" fontId="70" fillId="0" borderId="0" xfId="663" applyFont="1" applyAlignment="1">
      <alignment horizontal="center"/>
    </xf>
    <xf numFmtId="0" fontId="118" fillId="0" borderId="0" xfId="663" applyFont="1"/>
    <xf numFmtId="0" fontId="104" fillId="0" borderId="0" xfId="663" applyFont="1"/>
    <xf numFmtId="44" fontId="104" fillId="0" borderId="0" xfId="378" applyFont="1" applyFill="1" applyBorder="1" applyAlignment="1" applyProtection="1">
      <alignment horizontal="right"/>
    </xf>
    <xf numFmtId="0" fontId="104" fillId="0" borderId="0" xfId="663" applyFont="1" applyAlignment="1">
      <alignment horizontal="left"/>
    </xf>
    <xf numFmtId="39" fontId="118" fillId="0" borderId="0" xfId="663" applyNumberFormat="1" applyFont="1" applyAlignment="1">
      <alignment wrapText="1"/>
    </xf>
    <xf numFmtId="0" fontId="118" fillId="0" borderId="0" xfId="663" applyFont="1" applyAlignment="1">
      <alignment wrapText="1"/>
    </xf>
    <xf numFmtId="0" fontId="118" fillId="0" borderId="0" xfId="663" applyFont="1" applyAlignment="1">
      <alignment horizontal="left"/>
    </xf>
    <xf numFmtId="44" fontId="104" fillId="0" borderId="0" xfId="378" applyFont="1" applyFill="1" applyBorder="1" applyProtection="1"/>
    <xf numFmtId="0" fontId="99" fillId="0" borderId="0" xfId="0" applyFont="1"/>
    <xf numFmtId="0" fontId="137" fillId="0" borderId="0" xfId="0" applyFont="1"/>
    <xf numFmtId="0" fontId="100" fillId="0" borderId="0" xfId="0" applyFont="1" applyAlignment="1">
      <alignment horizontal="right"/>
    </xf>
    <xf numFmtId="0" fontId="70" fillId="30" borderId="19" xfId="0" applyFont="1" applyFill="1" applyBorder="1" applyAlignment="1">
      <alignment horizontal="center"/>
    </xf>
    <xf numFmtId="0" fontId="70" fillId="72" borderId="19" xfId="0" applyFont="1" applyFill="1" applyBorder="1"/>
    <xf numFmtId="0" fontId="68" fillId="72" borderId="19" xfId="0" applyFont="1" applyFill="1" applyBorder="1"/>
    <xf numFmtId="0" fontId="68" fillId="30" borderId="19" xfId="530" applyFont="1" applyFill="1" applyBorder="1"/>
    <xf numFmtId="0" fontId="70" fillId="0" borderId="19" xfId="0" applyFont="1" applyBorder="1"/>
    <xf numFmtId="168" fontId="70" fillId="0" borderId="19" xfId="0" applyNumberFormat="1" applyFont="1" applyBorder="1" applyAlignment="1">
      <alignment horizontal="right"/>
    </xf>
    <xf numFmtId="0" fontId="70" fillId="29" borderId="19" xfId="0" applyFont="1" applyFill="1" applyBorder="1"/>
    <xf numFmtId="0" fontId="70" fillId="30" borderId="19" xfId="0" applyFont="1" applyFill="1" applyBorder="1"/>
    <xf numFmtId="0" fontId="70" fillId="30" borderId="100" xfId="0" applyFont="1" applyFill="1" applyBorder="1" applyAlignment="1">
      <alignment horizontal="center" wrapText="1"/>
    </xf>
    <xf numFmtId="0" fontId="70" fillId="30" borderId="20" xfId="0" applyFont="1" applyFill="1" applyBorder="1" applyAlignment="1">
      <alignment horizontal="center" wrapText="1"/>
    </xf>
    <xf numFmtId="0" fontId="68" fillId="73" borderId="100" xfId="530" applyFont="1" applyFill="1" applyBorder="1"/>
    <xf numFmtId="0" fontId="68" fillId="73" borderId="33" xfId="530" applyFont="1" applyFill="1" applyBorder="1"/>
    <xf numFmtId="4" fontId="68" fillId="73" borderId="100" xfId="530" applyNumberFormat="1" applyFont="1" applyFill="1" applyBorder="1"/>
    <xf numFmtId="3" fontId="68" fillId="73" borderId="100" xfId="530" applyNumberFormat="1" applyFont="1" applyFill="1" applyBorder="1"/>
    <xf numFmtId="0" fontId="68" fillId="0" borderId="100" xfId="0" applyFont="1" applyBorder="1"/>
    <xf numFmtId="0" fontId="70" fillId="0" borderId="100" xfId="0" applyFont="1" applyBorder="1"/>
    <xf numFmtId="3" fontId="70" fillId="0" borderId="100" xfId="0" applyNumberFormat="1" applyFont="1" applyBorder="1"/>
    <xf numFmtId="4" fontId="70" fillId="0" borderId="100" xfId="0" applyNumberFormat="1" applyFont="1" applyBorder="1"/>
    <xf numFmtId="168" fontId="70" fillId="0" borderId="100" xfId="0" applyNumberFormat="1" applyFont="1" applyBorder="1"/>
    <xf numFmtId="0" fontId="70" fillId="30" borderId="19" xfId="0" applyFont="1" applyFill="1" applyBorder="1" applyAlignment="1">
      <alignment horizontal="center" wrapText="1"/>
    </xf>
    <xf numFmtId="3" fontId="68" fillId="0" borderId="0" xfId="181" applyNumberFormat="1" applyFont="1" applyBorder="1" applyProtection="1"/>
    <xf numFmtId="0" fontId="68" fillId="73" borderId="19" xfId="530" applyFont="1" applyFill="1" applyBorder="1"/>
    <xf numFmtId="4" fontId="68" fillId="73" borderId="19" xfId="530" applyNumberFormat="1" applyFont="1" applyFill="1" applyBorder="1"/>
    <xf numFmtId="3" fontId="68" fillId="73" borderId="19" xfId="530" applyNumberFormat="1" applyFont="1" applyFill="1" applyBorder="1"/>
    <xf numFmtId="3" fontId="70" fillId="0" borderId="0" xfId="0" applyNumberFormat="1" applyFont="1"/>
    <xf numFmtId="0" fontId="70" fillId="0" borderId="23" xfId="0" applyFont="1" applyBorder="1"/>
    <xf numFmtId="3" fontId="70" fillId="0" borderId="23" xfId="0" applyNumberFormat="1" applyFont="1" applyBorder="1"/>
    <xf numFmtId="168" fontId="70" fillId="0" borderId="19" xfId="0" applyNumberFormat="1" applyFont="1" applyBorder="1"/>
    <xf numFmtId="0" fontId="68" fillId="30" borderId="19" xfId="0" applyFont="1" applyFill="1" applyBorder="1" applyAlignment="1">
      <alignment horizontal="center"/>
    </xf>
    <xf numFmtId="0" fontId="68" fillId="0" borderId="19" xfId="0" applyFont="1" applyBorder="1"/>
    <xf numFmtId="3" fontId="70" fillId="0" borderId="19" xfId="0" applyNumberFormat="1" applyFont="1" applyBorder="1"/>
    <xf numFmtId="4" fontId="70" fillId="0" borderId="19" xfId="0" applyNumberFormat="1" applyFont="1" applyBorder="1"/>
    <xf numFmtId="168" fontId="70" fillId="0" borderId="19" xfId="181" applyNumberFormat="1" applyFont="1" applyBorder="1" applyProtection="1"/>
    <xf numFmtId="0" fontId="70" fillId="29" borderId="23" xfId="0" applyFont="1" applyFill="1" applyBorder="1"/>
    <xf numFmtId="0" fontId="70" fillId="71" borderId="23" xfId="0" applyFont="1" applyFill="1" applyBorder="1"/>
    <xf numFmtId="0" fontId="70" fillId="30" borderId="23" xfId="0" applyFont="1" applyFill="1" applyBorder="1" applyAlignment="1">
      <alignment horizontal="center" wrapText="1"/>
    </xf>
    <xf numFmtId="0" fontId="70" fillId="30" borderId="23" xfId="0" applyFont="1" applyFill="1" applyBorder="1" applyAlignment="1">
      <alignment horizontal="center"/>
    </xf>
    <xf numFmtId="0" fontId="70" fillId="30" borderId="47" xfId="0" applyFont="1" applyFill="1" applyBorder="1" applyAlignment="1">
      <alignment horizontal="center" wrapText="1"/>
    </xf>
    <xf numFmtId="0" fontId="68" fillId="0" borderId="23" xfId="0" applyFont="1" applyBorder="1"/>
    <xf numFmtId="4" fontId="70" fillId="0" borderId="23" xfId="0" applyNumberFormat="1" applyFont="1" applyBorder="1"/>
    <xf numFmtId="168" fontId="70" fillId="0" borderId="23" xfId="0" applyNumberFormat="1" applyFont="1" applyBorder="1"/>
    <xf numFmtId="0" fontId="70" fillId="0" borderId="29" xfId="0" applyFont="1" applyBorder="1"/>
    <xf numFmtId="0" fontId="70" fillId="0" borderId="22" xfId="0" applyFont="1" applyBorder="1"/>
    <xf numFmtId="0" fontId="68" fillId="0" borderId="0" xfId="0" applyFont="1" applyAlignment="1">
      <alignment vertical="top"/>
    </xf>
    <xf numFmtId="0" fontId="101" fillId="0" borderId="0" xfId="0" applyFont="1" applyAlignment="1">
      <alignment horizontal="centerContinuous"/>
    </xf>
    <xf numFmtId="0" fontId="100" fillId="0" borderId="0" xfId="181" applyNumberFormat="1" applyFont="1" applyBorder="1" applyAlignment="1" applyProtection="1"/>
    <xf numFmtId="10" fontId="101" fillId="0" borderId="0" xfId="0" applyNumberFormat="1" applyFont="1"/>
    <xf numFmtId="5" fontId="101" fillId="0" borderId="0" xfId="0" applyNumberFormat="1" applyFont="1"/>
    <xf numFmtId="0" fontId="99" fillId="0" borderId="0" xfId="0" applyFont="1" applyAlignment="1">
      <alignment horizontal="right"/>
    </xf>
    <xf numFmtId="0" fontId="134" fillId="0" borderId="0" xfId="0" applyFont="1" applyAlignment="1">
      <alignment horizontal="right"/>
    </xf>
    <xf numFmtId="0" fontId="99" fillId="0" borderId="0" xfId="0" applyFont="1" applyAlignment="1">
      <alignment horizontal="left"/>
    </xf>
    <xf numFmtId="0" fontId="70" fillId="0" borderId="22" xfId="0" applyFont="1" applyBorder="1" applyAlignment="1">
      <alignment horizontal="center"/>
    </xf>
    <xf numFmtId="4" fontId="68" fillId="0" borderId="16" xfId="181" applyNumberFormat="1" applyFont="1" applyBorder="1" applyProtection="1"/>
    <xf numFmtId="4" fontId="68" fillId="0" borderId="23" xfId="181" applyNumberFormat="1" applyFont="1" applyBorder="1" applyProtection="1"/>
    <xf numFmtId="4" fontId="68" fillId="30" borderId="82" xfId="181" applyNumberFormat="1" applyFont="1" applyFill="1" applyBorder="1" applyProtection="1"/>
    <xf numFmtId="4" fontId="68" fillId="0" borderId="29" xfId="181" applyNumberFormat="1" applyFont="1" applyBorder="1" applyProtection="1"/>
    <xf numFmtId="0" fontId="70" fillId="30" borderId="81" xfId="0" applyFont="1" applyFill="1" applyBorder="1"/>
    <xf numFmtId="4" fontId="68" fillId="0" borderId="34" xfId="181" applyNumberFormat="1" applyFont="1" applyBorder="1" applyProtection="1"/>
    <xf numFmtId="4" fontId="68" fillId="0" borderId="0" xfId="0" applyNumberFormat="1" applyFont="1"/>
    <xf numFmtId="4" fontId="74" fillId="0" borderId="34" xfId="0" applyNumberFormat="1" applyFont="1" applyBorder="1"/>
    <xf numFmtId="4" fontId="68" fillId="0" borderId="34" xfId="181" applyNumberFormat="1" applyFont="1" applyFill="1" applyBorder="1" applyProtection="1"/>
    <xf numFmtId="0" fontId="70" fillId="30" borderId="82" xfId="0" applyFont="1" applyFill="1" applyBorder="1"/>
    <xf numFmtId="0" fontId="70" fillId="0" borderId="17" xfId="0" applyFont="1" applyBorder="1" applyAlignment="1">
      <alignment horizontal="center"/>
    </xf>
    <xf numFmtId="4" fontId="143" fillId="0" borderId="34" xfId="0" applyNumberFormat="1" applyFont="1" applyBorder="1"/>
    <xf numFmtId="4" fontId="68" fillId="0" borderId="23" xfId="181" applyNumberFormat="1" applyFont="1" applyFill="1" applyBorder="1" applyProtection="1"/>
    <xf numFmtId="4" fontId="70" fillId="0" borderId="0" xfId="0" applyNumberFormat="1" applyFont="1"/>
    <xf numFmtId="10" fontId="68" fillId="0" borderId="0" xfId="0" applyNumberFormat="1" applyFont="1"/>
    <xf numFmtId="168" fontId="70" fillId="30" borderId="83" xfId="0" applyNumberFormat="1" applyFont="1" applyFill="1" applyBorder="1"/>
    <xf numFmtId="0" fontId="70" fillId="30" borderId="82" xfId="0" applyFont="1" applyFill="1" applyBorder="1" applyAlignment="1">
      <alignment horizontal="center"/>
    </xf>
    <xf numFmtId="168" fontId="70" fillId="30" borderId="82" xfId="0" applyNumberFormat="1" applyFont="1" applyFill="1" applyBorder="1"/>
    <xf numFmtId="168" fontId="70" fillId="30" borderId="19" xfId="0" applyNumberFormat="1" applyFont="1" applyFill="1" applyBorder="1"/>
    <xf numFmtId="0" fontId="70" fillId="0" borderId="159" xfId="0" applyFont="1" applyBorder="1"/>
    <xf numFmtId="4" fontId="70" fillId="30" borderId="19" xfId="0" applyNumberFormat="1" applyFont="1" applyFill="1" applyBorder="1"/>
    <xf numFmtId="4" fontId="68" fillId="0" borderId="56" xfId="181" applyNumberFormat="1" applyFont="1" applyFill="1" applyBorder="1" applyProtection="1"/>
    <xf numFmtId="4" fontId="68" fillId="0" borderId="16" xfId="181" applyNumberFormat="1" applyFont="1" applyFill="1" applyBorder="1" applyProtection="1"/>
    <xf numFmtId="4" fontId="68" fillId="0" borderId="22" xfId="181" applyNumberFormat="1" applyFont="1" applyFill="1" applyBorder="1" applyProtection="1"/>
    <xf numFmtId="4" fontId="68" fillId="0" borderId="56" xfId="181" applyNumberFormat="1" applyFont="1" applyBorder="1" applyProtection="1"/>
    <xf numFmtId="4" fontId="70" fillId="30" borderId="19" xfId="181" applyNumberFormat="1" applyFont="1" applyFill="1" applyBorder="1" applyAlignment="1" applyProtection="1">
      <alignment horizontal="center"/>
    </xf>
    <xf numFmtId="4" fontId="68" fillId="30" borderId="19" xfId="181" applyNumberFormat="1" applyFont="1" applyFill="1" applyBorder="1" applyProtection="1"/>
    <xf numFmtId="4" fontId="68" fillId="0" borderId="160" xfId="181" applyNumberFormat="1" applyFont="1" applyBorder="1" applyProtection="1"/>
    <xf numFmtId="0" fontId="70" fillId="71" borderId="29" xfId="0" applyFont="1" applyFill="1" applyBorder="1"/>
    <xf numFmtId="0" fontId="70" fillId="71" borderId="19" xfId="0" applyFont="1" applyFill="1" applyBorder="1"/>
    <xf numFmtId="0" fontId="96" fillId="0" borderId="29" xfId="0" applyFont="1" applyBorder="1"/>
    <xf numFmtId="168" fontId="144" fillId="0" borderId="16" xfId="0" applyNumberFormat="1" applyFont="1" applyBorder="1"/>
    <xf numFmtId="3" fontId="144" fillId="0" borderId="16" xfId="0" applyNumberFormat="1" applyFont="1" applyBorder="1"/>
    <xf numFmtId="0" fontId="96" fillId="30" borderId="81" xfId="0" applyFont="1" applyFill="1" applyBorder="1"/>
    <xf numFmtId="0" fontId="96" fillId="30" borderId="19" xfId="0" applyFont="1" applyFill="1" applyBorder="1"/>
    <xf numFmtId="0" fontId="96" fillId="30" borderId="82" xfId="0" applyFont="1" applyFill="1" applyBorder="1"/>
    <xf numFmtId="0" fontId="100" fillId="0" borderId="0" xfId="0" applyFont="1"/>
    <xf numFmtId="166" fontId="100" fillId="0" borderId="0" xfId="0" applyNumberFormat="1" applyFont="1"/>
    <xf numFmtId="166" fontId="100" fillId="0" borderId="101" xfId="0" applyNumberFormat="1" applyFont="1" applyBorder="1"/>
    <xf numFmtId="3" fontId="68" fillId="77" borderId="43" xfId="0" applyNumberFormat="1" applyFont="1" applyFill="1" applyBorder="1"/>
    <xf numFmtId="0" fontId="68" fillId="0" borderId="155" xfId="0" applyFont="1" applyBorder="1"/>
    <xf numFmtId="0" fontId="100" fillId="0" borderId="23" xfId="0" applyFont="1" applyBorder="1"/>
    <xf numFmtId="166" fontId="100" fillId="32" borderId="81" xfId="0" applyNumberFormat="1" applyFont="1" applyFill="1" applyBorder="1"/>
    <xf numFmtId="166" fontId="100" fillId="32" borderId="14" xfId="0" applyNumberFormat="1" applyFont="1" applyFill="1" applyBorder="1"/>
    <xf numFmtId="0" fontId="70" fillId="70" borderId="14" xfId="0" applyFont="1" applyFill="1" applyBorder="1" applyAlignment="1">
      <alignment horizontal="center" wrapText="1"/>
    </xf>
    <xf numFmtId="0" fontId="68" fillId="0" borderId="29" xfId="0" applyFont="1" applyBorder="1"/>
    <xf numFmtId="0" fontId="146" fillId="0" borderId="0" xfId="0" applyFont="1"/>
    <xf numFmtId="170" fontId="116" fillId="31" borderId="0" xfId="181" applyNumberFormat="1" applyFont="1" applyFill="1" applyBorder="1"/>
    <xf numFmtId="43" fontId="116" fillId="31" borderId="0" xfId="181" applyFont="1" applyFill="1"/>
    <xf numFmtId="0" fontId="145" fillId="0" borderId="162" xfId="0" applyFont="1" applyBorder="1" applyAlignment="1">
      <alignment vertical="center"/>
    </xf>
    <xf numFmtId="0" fontId="145" fillId="0" borderId="161" xfId="0" applyFont="1" applyBorder="1" applyAlignment="1">
      <alignment vertical="center"/>
    </xf>
    <xf numFmtId="0" fontId="100" fillId="0" borderId="38" xfId="0" applyFont="1" applyBorder="1"/>
    <xf numFmtId="10" fontId="71" fillId="36" borderId="67" xfId="495" applyNumberFormat="1" applyFont="1" applyFill="1" applyBorder="1" applyAlignment="1">
      <alignment horizontal="center"/>
    </xf>
    <xf numFmtId="0" fontId="67" fillId="0" borderId="19" xfId="0" applyFont="1" applyBorder="1" applyAlignment="1">
      <alignment wrapText="1"/>
    </xf>
    <xf numFmtId="168" fontId="100" fillId="0" borderId="0" xfId="0" applyNumberFormat="1" applyFont="1"/>
    <xf numFmtId="166" fontId="68" fillId="36" borderId="56" xfId="0" applyNumberFormat="1" applyFont="1" applyFill="1" applyBorder="1"/>
    <xf numFmtId="166" fontId="100" fillId="36" borderId="82" xfId="0" applyNumberFormat="1" applyFont="1" applyFill="1" applyBorder="1"/>
    <xf numFmtId="166" fontId="100" fillId="36" borderId="19" xfId="0" applyNumberFormat="1" applyFont="1" applyFill="1" applyBorder="1"/>
    <xf numFmtId="166" fontId="100" fillId="36" borderId="14" xfId="0" applyNumberFormat="1" applyFont="1" applyFill="1" applyBorder="1"/>
    <xf numFmtId="166" fontId="100" fillId="36" borderId="12" xfId="0" applyNumberFormat="1" applyFont="1" applyFill="1" applyBorder="1"/>
    <xf numFmtId="166" fontId="68" fillId="36" borderId="147" xfId="0" applyNumberFormat="1" applyFont="1" applyFill="1" applyBorder="1"/>
    <xf numFmtId="166" fontId="100" fillId="36" borderId="34" xfId="0" applyNumberFormat="1" applyFont="1" applyFill="1" applyBorder="1"/>
    <xf numFmtId="166" fontId="68" fillId="36" borderId="16" xfId="0" applyNumberFormat="1" applyFont="1" applyFill="1" applyBorder="1"/>
    <xf numFmtId="168" fontId="100" fillId="36" borderId="154" xfId="0" applyNumberFormat="1" applyFont="1" applyFill="1" applyBorder="1"/>
    <xf numFmtId="166" fontId="100" fillId="32" borderId="19" xfId="0" applyNumberFormat="1" applyFont="1" applyFill="1" applyBorder="1"/>
    <xf numFmtId="166" fontId="100" fillId="32" borderId="63" xfId="0" applyNumberFormat="1" applyFont="1" applyFill="1" applyBorder="1"/>
    <xf numFmtId="166" fontId="100" fillId="32" borderId="83" xfId="0" applyNumberFormat="1" applyFont="1" applyFill="1" applyBorder="1"/>
    <xf numFmtId="166" fontId="100" fillId="32" borderId="13" xfId="0" applyNumberFormat="1" applyFont="1" applyFill="1" applyBorder="1"/>
    <xf numFmtId="166" fontId="100" fillId="32" borderId="146" xfId="0" applyNumberFormat="1" applyFont="1" applyFill="1" applyBorder="1"/>
    <xf numFmtId="0" fontId="145" fillId="0" borderId="163" xfId="0" applyFont="1" applyBorder="1" applyAlignment="1">
      <alignment vertical="center"/>
    </xf>
    <xf numFmtId="0" fontId="68" fillId="0" borderId="17" xfId="0" applyFont="1" applyBorder="1"/>
    <xf numFmtId="165" fontId="68" fillId="0" borderId="0" xfId="181" applyNumberFormat="1" applyFont="1"/>
    <xf numFmtId="165" fontId="68" fillId="0" borderId="0" xfId="0" applyNumberFormat="1" applyFont="1"/>
    <xf numFmtId="168" fontId="68" fillId="0" borderId="68" xfId="0" applyNumberFormat="1" applyFont="1" applyBorder="1"/>
    <xf numFmtId="168" fontId="68" fillId="0" borderId="36" xfId="0" applyNumberFormat="1" applyFont="1" applyBorder="1"/>
    <xf numFmtId="168" fontId="100" fillId="0" borderId="37" xfId="0" applyNumberFormat="1" applyFont="1" applyBorder="1"/>
    <xf numFmtId="168" fontId="100" fillId="0" borderId="46" xfId="0" applyNumberFormat="1" applyFont="1" applyBorder="1"/>
    <xf numFmtId="0" fontId="103" fillId="30" borderId="19" xfId="0" applyFont="1" applyFill="1" applyBorder="1" applyAlignment="1">
      <alignment horizontal="center"/>
    </xf>
    <xf numFmtId="0" fontId="103" fillId="30" borderId="19" xfId="0" applyFont="1" applyFill="1" applyBorder="1" applyAlignment="1">
      <alignment horizontal="center" wrapText="1"/>
    </xf>
    <xf numFmtId="0" fontId="96" fillId="0" borderId="34" xfId="0" applyFont="1" applyBorder="1"/>
    <xf numFmtId="0" fontId="96" fillId="0" borderId="34" xfId="0" applyFont="1" applyBorder="1" applyAlignment="1">
      <alignment horizontal="center"/>
    </xf>
    <xf numFmtId="0" fontId="120" fillId="73" borderId="19" xfId="0" applyFont="1" applyFill="1" applyBorder="1"/>
    <xf numFmtId="0" fontId="96" fillId="0" borderId="15" xfId="0" applyFont="1" applyBorder="1" applyAlignment="1">
      <alignment horizontal="center"/>
    </xf>
    <xf numFmtId="0" fontId="103" fillId="29" borderId="19" xfId="0" applyFont="1" applyFill="1" applyBorder="1"/>
    <xf numFmtId="0" fontId="103" fillId="0" borderId="19" xfId="0" applyFont="1" applyBorder="1"/>
    <xf numFmtId="0" fontId="103" fillId="0" borderId="21" xfId="0" applyFont="1" applyBorder="1"/>
    <xf numFmtId="0" fontId="103" fillId="0" borderId="23" xfId="0" applyFont="1" applyBorder="1"/>
    <xf numFmtId="168" fontId="103" fillId="0" borderId="22" xfId="0" applyNumberFormat="1" applyFont="1" applyBorder="1"/>
    <xf numFmtId="3" fontId="119" fillId="0" borderId="0" xfId="0" applyNumberFormat="1" applyFont="1"/>
    <xf numFmtId="168" fontId="100" fillId="32" borderId="152" xfId="0" applyNumberFormat="1" applyFont="1" applyFill="1" applyBorder="1"/>
    <xf numFmtId="168" fontId="100" fillId="32" borderId="153" xfId="0" applyNumberFormat="1" applyFont="1" applyFill="1" applyBorder="1"/>
    <xf numFmtId="165" fontId="100" fillId="0" borderId="0" xfId="181" applyNumberFormat="1" applyFont="1" applyFill="1" applyBorder="1"/>
    <xf numFmtId="0" fontId="72" fillId="0" borderId="0" xfId="0" applyFont="1" applyAlignment="1">
      <alignment horizontal="left"/>
    </xf>
    <xf numFmtId="165" fontId="67" fillId="0" borderId="0" xfId="181" applyNumberFormat="1" applyFont="1" applyFill="1"/>
    <xf numFmtId="3" fontId="73" fillId="0" borderId="0" xfId="0" applyNumberFormat="1" applyFont="1"/>
    <xf numFmtId="49" fontId="71" fillId="0" borderId="0" xfId="0" applyNumberFormat="1" applyFont="1" applyAlignment="1">
      <alignment horizontal="left" vertical="top"/>
    </xf>
    <xf numFmtId="0" fontId="149" fillId="0" borderId="0" xfId="0" applyFont="1"/>
    <xf numFmtId="4" fontId="150" fillId="32" borderId="34" xfId="0" applyNumberFormat="1" applyFont="1" applyFill="1" applyBorder="1" applyProtection="1">
      <protection locked="0"/>
    </xf>
    <xf numFmtId="0" fontId="68" fillId="30" borderId="19" xfId="0" applyFont="1" applyFill="1" applyBorder="1"/>
    <xf numFmtId="0" fontId="68" fillId="30" borderId="82" xfId="0" applyFont="1" applyFill="1" applyBorder="1"/>
    <xf numFmtId="3" fontId="151" fillId="32" borderId="66" xfId="0" applyNumberFormat="1" applyFont="1" applyFill="1" applyBorder="1" applyProtection="1">
      <protection locked="0"/>
    </xf>
    <xf numFmtId="3" fontId="151" fillId="32" borderId="65" xfId="0" applyNumberFormat="1" applyFont="1" applyFill="1" applyBorder="1" applyProtection="1">
      <protection locked="0"/>
    </xf>
    <xf numFmtId="3" fontId="151" fillId="32" borderId="29" xfId="0" applyNumberFormat="1" applyFont="1" applyFill="1" applyBorder="1" applyProtection="1">
      <protection locked="0"/>
    </xf>
    <xf numFmtId="3" fontId="151" fillId="32" borderId="23" xfId="0" applyNumberFormat="1" applyFont="1" applyFill="1" applyBorder="1" applyProtection="1">
      <protection locked="0"/>
    </xf>
    <xf numFmtId="37" fontId="151" fillId="33" borderId="10" xfId="0" applyNumberFormat="1" applyFont="1" applyFill="1" applyBorder="1" applyAlignment="1" applyProtection="1">
      <alignment horizontal="right"/>
      <protection locked="0"/>
    </xf>
    <xf numFmtId="37" fontId="151" fillId="32" borderId="10" xfId="0" applyNumberFormat="1" applyFont="1" applyFill="1" applyBorder="1" applyAlignment="1" applyProtection="1">
      <alignment horizontal="right"/>
      <protection locked="0"/>
    </xf>
    <xf numFmtId="37" fontId="151" fillId="33" borderId="10" xfId="0" applyNumberFormat="1" applyFont="1" applyFill="1" applyBorder="1" applyProtection="1">
      <protection locked="0"/>
    </xf>
    <xf numFmtId="168" fontId="151" fillId="32" borderId="0" xfId="0" applyNumberFormat="1" applyFont="1" applyFill="1" applyProtection="1">
      <protection locked="0"/>
    </xf>
    <xf numFmtId="168" fontId="151" fillId="32" borderId="29" xfId="0" applyNumberFormat="1" applyFont="1" applyFill="1" applyBorder="1" applyProtection="1">
      <protection locked="0"/>
    </xf>
    <xf numFmtId="3" fontId="151" fillId="32" borderId="0" xfId="0" applyNumberFormat="1" applyFont="1" applyFill="1" applyProtection="1">
      <protection locked="0"/>
    </xf>
    <xf numFmtId="3" fontId="151" fillId="32" borderId="47" xfId="0" applyNumberFormat="1" applyFont="1" applyFill="1" applyBorder="1" applyProtection="1">
      <protection locked="0"/>
    </xf>
    <xf numFmtId="168" fontId="152" fillId="32" borderId="34" xfId="0" applyNumberFormat="1" applyFont="1" applyFill="1" applyBorder="1" applyProtection="1">
      <protection locked="0"/>
    </xf>
    <xf numFmtId="49" fontId="68" fillId="0" borderId="0" xfId="0" applyNumberFormat="1" applyFont="1" applyAlignment="1" applyProtection="1">
      <alignment horizontal="left" vertical="top" wrapText="1"/>
      <protection locked="0"/>
    </xf>
    <xf numFmtId="0" fontId="154" fillId="0" borderId="0" xfId="0" applyFont="1"/>
    <xf numFmtId="0" fontId="70" fillId="0" borderId="159" xfId="0" applyFont="1" applyBorder="1" applyAlignment="1">
      <alignment horizontal="center"/>
    </xf>
    <xf numFmtId="0" fontId="148" fillId="0" borderId="0" xfId="0" applyFont="1"/>
    <xf numFmtId="0" fontId="70" fillId="0" borderId="0" xfId="0" applyFont="1" applyAlignment="1">
      <alignment horizontal="left" vertical="top"/>
    </xf>
    <xf numFmtId="166" fontId="68" fillId="32" borderId="51" xfId="0" applyNumberFormat="1" applyFont="1" applyFill="1" applyBorder="1"/>
    <xf numFmtId="166" fontId="68" fillId="32" borderId="50" xfId="0" applyNumberFormat="1" applyFont="1" applyFill="1" applyBorder="1"/>
    <xf numFmtId="171" fontId="68" fillId="32" borderId="144" xfId="182" applyNumberFormat="1" applyFont="1" applyFill="1" applyBorder="1"/>
    <xf numFmtId="171" fontId="68" fillId="32" borderId="51" xfId="182" applyNumberFormat="1" applyFont="1" applyFill="1" applyBorder="1"/>
    <xf numFmtId="171" fontId="68" fillId="32" borderId="50" xfId="182" applyNumberFormat="1" applyFont="1" applyFill="1" applyBorder="1"/>
    <xf numFmtId="171" fontId="68" fillId="32" borderId="0" xfId="182" applyNumberFormat="1" applyFont="1" applyFill="1"/>
    <xf numFmtId="169" fontId="74" fillId="32" borderId="29" xfId="17654" applyNumberFormat="1" applyFont="1" applyFill="1" applyBorder="1"/>
    <xf numFmtId="166" fontId="68" fillId="32" borderId="34" xfId="182" applyNumberFormat="1" applyFont="1" applyFill="1" applyBorder="1"/>
    <xf numFmtId="166" fontId="74" fillId="32" borderId="34" xfId="17654" applyNumberFormat="1" applyFont="1" applyFill="1" applyBorder="1"/>
    <xf numFmtId="170" fontId="70" fillId="32" borderId="0" xfId="181" applyNumberFormat="1" applyFont="1" applyFill="1" applyBorder="1"/>
    <xf numFmtId="0" fontId="157" fillId="0" borderId="0" xfId="0" applyFont="1"/>
    <xf numFmtId="0" fontId="157" fillId="32" borderId="0" xfId="0" applyFont="1" applyFill="1"/>
    <xf numFmtId="0" fontId="68" fillId="32" borderId="0" xfId="0" applyFont="1" applyFill="1"/>
    <xf numFmtId="3" fontId="68" fillId="32" borderId="23" xfId="0" applyNumberFormat="1" applyFont="1" applyFill="1" applyBorder="1"/>
    <xf numFmtId="168" fontId="100" fillId="32" borderId="23" xfId="0" applyNumberFormat="1" applyFont="1" applyFill="1" applyBorder="1"/>
    <xf numFmtId="0" fontId="70" fillId="0" borderId="0" xfId="17654" applyFont="1"/>
    <xf numFmtId="165" fontId="96" fillId="0" borderId="0" xfId="0" applyNumberFormat="1" applyFont="1" applyAlignment="1">
      <alignment wrapText="1"/>
    </xf>
    <xf numFmtId="43" fontId="96" fillId="0" borderId="0" xfId="181" applyFont="1" applyAlignment="1">
      <alignment wrapText="1"/>
    </xf>
    <xf numFmtId="0" fontId="14" fillId="0" borderId="0" xfId="720" applyFont="1" applyAlignment="1">
      <alignment vertical="top" wrapText="1"/>
    </xf>
    <xf numFmtId="0" fontId="107" fillId="0" borderId="0" xfId="720" applyFont="1" applyAlignment="1">
      <alignment vertical="top" wrapText="1"/>
    </xf>
    <xf numFmtId="0" fontId="148" fillId="37" borderId="0" xfId="49346" applyFont="1" applyFill="1" applyAlignment="1">
      <alignment horizontal="center" wrapText="1"/>
    </xf>
    <xf numFmtId="0" fontId="99" fillId="0" borderId="0" xfId="0" applyFont="1" applyAlignment="1">
      <alignment horizontal="center" wrapText="1"/>
    </xf>
    <xf numFmtId="0" fontId="120" fillId="73" borderId="83" xfId="0" applyFont="1" applyFill="1" applyBorder="1"/>
    <xf numFmtId="0" fontId="120" fillId="73" borderId="81" xfId="0" applyFont="1" applyFill="1" applyBorder="1"/>
    <xf numFmtId="0" fontId="96" fillId="0" borderId="147" xfId="0" applyFont="1" applyBorder="1" applyAlignment="1">
      <alignment horizontal="center"/>
    </xf>
    <xf numFmtId="0" fontId="103" fillId="29" borderId="81" xfId="0" applyFont="1" applyFill="1" applyBorder="1"/>
    <xf numFmtId="0" fontId="103" fillId="29" borderId="83" xfId="0" applyFont="1" applyFill="1" applyBorder="1"/>
    <xf numFmtId="0" fontId="103" fillId="29" borderId="82" xfId="0" applyFont="1" applyFill="1" applyBorder="1"/>
    <xf numFmtId="0" fontId="103" fillId="0" borderId="81" xfId="0" applyFont="1" applyBorder="1"/>
    <xf numFmtId="168" fontId="103" fillId="0" borderId="82" xfId="0" applyNumberFormat="1" applyFont="1" applyBorder="1"/>
    <xf numFmtId="0" fontId="99" fillId="0" borderId="0" xfId="0" applyFont="1" applyAlignment="1">
      <alignment wrapText="1"/>
    </xf>
    <xf numFmtId="0" fontId="99" fillId="0" borderId="0" xfId="0" applyFont="1" applyAlignment="1">
      <alignment horizontal="center"/>
    </xf>
    <xf numFmtId="0" fontId="148" fillId="0" borderId="0" xfId="49346" applyFont="1" applyAlignment="1">
      <alignment wrapText="1"/>
    </xf>
    <xf numFmtId="37" fontId="96" fillId="0" borderId="165" xfId="0" applyNumberFormat="1" applyFont="1" applyBorder="1"/>
    <xf numFmtId="37" fontId="103" fillId="0" borderId="165" xfId="0" applyNumberFormat="1" applyFont="1" applyBorder="1"/>
    <xf numFmtId="37" fontId="123" fillId="0" borderId="165" xfId="0" applyNumberFormat="1" applyFont="1" applyBorder="1"/>
    <xf numFmtId="37" fontId="123" fillId="0" borderId="0" xfId="0" applyNumberFormat="1" applyFont="1"/>
    <xf numFmtId="37" fontId="96" fillId="24" borderId="165" xfId="0" applyNumberFormat="1" applyFont="1" applyFill="1" applyBorder="1"/>
    <xf numFmtId="37" fontId="96" fillId="24" borderId="0" xfId="0" applyNumberFormat="1" applyFont="1" applyFill="1"/>
    <xf numFmtId="37" fontId="96" fillId="0" borderId="0" xfId="0" applyNumberFormat="1" applyFont="1" applyAlignment="1">
      <alignment horizontal="right"/>
    </xf>
    <xf numFmtId="37" fontId="127" fillId="24" borderId="115" xfId="0" applyNumberFormat="1" applyFont="1" applyFill="1" applyBorder="1" applyAlignment="1">
      <alignment horizontal="right"/>
    </xf>
    <xf numFmtId="0" fontId="96" fillId="0" borderId="165" xfId="0" applyFont="1" applyBorder="1"/>
    <xf numFmtId="37" fontId="128" fillId="0" borderId="0" xfId="0" applyNumberFormat="1" applyFont="1"/>
    <xf numFmtId="37" fontId="103" fillId="0" borderId="165" xfId="0" applyNumberFormat="1" applyFont="1" applyBorder="1" applyAlignment="1">
      <alignment horizontal="fill"/>
    </xf>
    <xf numFmtId="37" fontId="96" fillId="25" borderId="165" xfId="0" applyNumberFormat="1" applyFont="1" applyFill="1" applyBorder="1"/>
    <xf numFmtId="0" fontId="103" fillId="0" borderId="165" xfId="0" applyFont="1" applyBorder="1"/>
    <xf numFmtId="37" fontId="103" fillId="0" borderId="166" xfId="0" applyNumberFormat="1" applyFont="1" applyBorder="1"/>
    <xf numFmtId="37" fontId="96" fillId="0" borderId="62" xfId="0" applyNumberFormat="1" applyFont="1" applyBorder="1"/>
    <xf numFmtId="37" fontId="96" fillId="0" borderId="62" xfId="0" applyNumberFormat="1" applyFont="1" applyBorder="1" applyAlignment="1">
      <alignment horizontal="right"/>
    </xf>
    <xf numFmtId="37" fontId="103" fillId="0" borderId="169" xfId="0" applyNumberFormat="1" applyFont="1" applyBorder="1"/>
    <xf numFmtId="37" fontId="103" fillId="0" borderId="168" xfId="0" applyNumberFormat="1" applyFont="1" applyBorder="1"/>
    <xf numFmtId="37" fontId="103" fillId="0" borderId="168" xfId="0" applyNumberFormat="1" applyFont="1" applyBorder="1" applyAlignment="1">
      <alignment horizontal="center" wrapText="1"/>
    </xf>
    <xf numFmtId="37" fontId="103" fillId="0" borderId="164" xfId="0" applyNumberFormat="1" applyFont="1" applyBorder="1" applyAlignment="1">
      <alignment horizontal="center" wrapText="1"/>
    </xf>
    <xf numFmtId="37" fontId="96" fillId="0" borderId="171" xfId="0" applyNumberFormat="1" applyFont="1" applyBorder="1" applyAlignment="1">
      <alignment horizontal="right"/>
    </xf>
    <xf numFmtId="5" fontId="124" fillId="74" borderId="167" xfId="0" applyNumberFormat="1" applyFont="1" applyFill="1" applyBorder="1"/>
    <xf numFmtId="37" fontId="103" fillId="0" borderId="172" xfId="0" applyNumberFormat="1" applyFont="1" applyBorder="1"/>
    <xf numFmtId="37" fontId="96" fillId="0" borderId="173" xfId="0" applyNumberFormat="1" applyFont="1" applyBorder="1"/>
    <xf numFmtId="37" fontId="96" fillId="0" borderId="174" xfId="0" applyNumberFormat="1" applyFont="1" applyBorder="1" applyAlignment="1">
      <alignment horizontal="right"/>
    </xf>
    <xf numFmtId="5" fontId="103" fillId="74" borderId="174" xfId="0" applyNumberFormat="1" applyFont="1" applyFill="1" applyBorder="1"/>
    <xf numFmtId="5" fontId="124" fillId="74" borderId="175" xfId="0" applyNumberFormat="1" applyFont="1" applyFill="1" applyBorder="1" applyAlignment="1">
      <alignment horizontal="right"/>
    </xf>
    <xf numFmtId="0" fontId="129" fillId="0" borderId="0" xfId="0" applyFont="1"/>
    <xf numFmtId="0" fontId="96" fillId="0" borderId="62" xfId="0" applyFont="1" applyBorder="1"/>
    <xf numFmtId="37" fontId="103" fillId="30" borderId="169" xfId="0" applyNumberFormat="1" applyFont="1" applyFill="1" applyBorder="1"/>
    <xf numFmtId="37" fontId="96" fillId="30" borderId="168" xfId="0" applyNumberFormat="1" applyFont="1" applyFill="1" applyBorder="1"/>
    <xf numFmtId="37" fontId="96" fillId="30" borderId="170" xfId="0" applyNumberFormat="1" applyFont="1" applyFill="1" applyBorder="1"/>
    <xf numFmtId="37" fontId="96" fillId="30" borderId="164" xfId="0" applyNumberFormat="1" applyFont="1" applyFill="1" applyBorder="1"/>
    <xf numFmtId="0" fontId="160" fillId="0" borderId="0" xfId="0" applyFont="1" applyAlignment="1">
      <alignment vertical="top" wrapText="1"/>
    </xf>
    <xf numFmtId="0" fontId="70" fillId="0" borderId="47" xfId="0" applyFont="1" applyBorder="1" applyAlignment="1">
      <alignment horizontal="center"/>
    </xf>
    <xf numFmtId="0" fontId="70" fillId="30" borderId="47" xfId="0" applyFont="1" applyFill="1" applyBorder="1"/>
    <xf numFmtId="0" fontId="70" fillId="71" borderId="47" xfId="0" applyFont="1" applyFill="1" applyBorder="1"/>
    <xf numFmtId="4" fontId="143" fillId="0" borderId="47" xfId="0" applyNumberFormat="1" applyFont="1" applyBorder="1"/>
    <xf numFmtId="0" fontId="68" fillId="0" borderId="176" xfId="0" applyFont="1" applyBorder="1"/>
    <xf numFmtId="0" fontId="68" fillId="0" borderId="176" xfId="0" applyFont="1" applyBorder="1" applyAlignment="1">
      <alignment horizontal="center"/>
    </xf>
    <xf numFmtId="3" fontId="150" fillId="32" borderId="176" xfId="17654" applyNumberFormat="1" applyFont="1" applyFill="1" applyBorder="1" applyAlignment="1" applyProtection="1">
      <alignment horizontal="right"/>
      <protection locked="0"/>
    </xf>
    <xf numFmtId="4" fontId="68" fillId="0" borderId="176" xfId="0" applyNumberFormat="1" applyFont="1" applyBorder="1"/>
    <xf numFmtId="3" fontId="70" fillId="0" borderId="83" xfId="0" applyNumberFormat="1" applyFont="1" applyBorder="1"/>
    <xf numFmtId="0" fontId="68" fillId="0" borderId="34" xfId="0" applyFont="1" applyBorder="1"/>
    <xf numFmtId="0" fontId="68" fillId="0" borderId="34" xfId="0" applyFont="1" applyBorder="1" applyAlignment="1">
      <alignment horizontal="center"/>
    </xf>
    <xf numFmtId="3" fontId="150" fillId="32" borderId="34" xfId="0" applyNumberFormat="1" applyFont="1" applyFill="1" applyBorder="1" applyAlignment="1" applyProtection="1">
      <alignment horizontal="right"/>
      <protection locked="0"/>
    </xf>
    <xf numFmtId="4" fontId="68" fillId="0" borderId="34" xfId="0" applyNumberFormat="1" applyFont="1" applyBorder="1"/>
    <xf numFmtId="168" fontId="68" fillId="0" borderId="34" xfId="0" applyNumberFormat="1" applyFont="1" applyBorder="1"/>
    <xf numFmtId="168" fontId="70" fillId="0" borderId="67" xfId="0" applyNumberFormat="1" applyFont="1" applyBorder="1"/>
    <xf numFmtId="0" fontId="68" fillId="72" borderId="81" xfId="0" applyFont="1" applyFill="1" applyBorder="1"/>
    <xf numFmtId="0" fontId="68" fillId="72" borderId="82" xfId="0" applyFont="1" applyFill="1" applyBorder="1"/>
    <xf numFmtId="0" fontId="68" fillId="30" borderId="81" xfId="530" applyFont="1" applyFill="1" applyBorder="1"/>
    <xf numFmtId="0" fontId="68" fillId="30" borderId="82" xfId="530" applyFont="1" applyFill="1" applyBorder="1"/>
    <xf numFmtId="0" fontId="70" fillId="29" borderId="81" xfId="0" applyFont="1" applyFill="1" applyBorder="1"/>
    <xf numFmtId="0" fontId="70" fillId="29" borderId="82" xfId="0" applyFont="1" applyFill="1" applyBorder="1"/>
    <xf numFmtId="0" fontId="96" fillId="0" borderId="47" xfId="0" applyFont="1" applyBorder="1"/>
    <xf numFmtId="0" fontId="103" fillId="0" borderId="47" xfId="0" applyFont="1" applyBorder="1"/>
    <xf numFmtId="0" fontId="134" fillId="30" borderId="82" xfId="0" applyFont="1" applyFill="1" applyBorder="1" applyAlignment="1">
      <alignment horizontal="center" wrapText="1"/>
    </xf>
    <xf numFmtId="0" fontId="101" fillId="0" borderId="56" xfId="0" applyFont="1" applyBorder="1" applyAlignment="1">
      <alignment horizontal="center"/>
    </xf>
    <xf numFmtId="37" fontId="137" fillId="76" borderId="47" xfId="0" applyNumberFormat="1" applyFont="1" applyFill="1" applyBorder="1" applyAlignment="1">
      <alignment horizontal="right"/>
    </xf>
    <xf numFmtId="37" fontId="100" fillId="26" borderId="47" xfId="0" applyNumberFormat="1" applyFont="1" applyFill="1" applyBorder="1" applyAlignment="1">
      <alignment horizontal="fill"/>
    </xf>
    <xf numFmtId="165" fontId="100" fillId="26" borderId="47" xfId="181" applyNumberFormat="1" applyFont="1" applyFill="1" applyBorder="1" applyAlignment="1" applyProtection="1">
      <alignment horizontal="fill"/>
    </xf>
    <xf numFmtId="0" fontId="70" fillId="0" borderId="178" xfId="0" applyFont="1" applyBorder="1" applyAlignment="1">
      <alignment horizontal="center"/>
    </xf>
    <xf numFmtId="166" fontId="68" fillId="32" borderId="179" xfId="0" applyNumberFormat="1" applyFont="1" applyFill="1" applyBorder="1"/>
    <xf numFmtId="166" fontId="68" fillId="36" borderId="178" xfId="0" applyNumberFormat="1" applyFont="1" applyFill="1" applyBorder="1"/>
    <xf numFmtId="4" fontId="68" fillId="0" borderId="178" xfId="181" applyNumberFormat="1" applyFont="1" applyBorder="1" applyProtection="1"/>
    <xf numFmtId="37" fontId="96" fillId="0" borderId="180" xfId="0" applyNumberFormat="1" applyFont="1" applyBorder="1"/>
    <xf numFmtId="37" fontId="96" fillId="0" borderId="181" xfId="0" applyNumberFormat="1" applyFont="1" applyBorder="1" applyAlignment="1">
      <alignment horizontal="right"/>
    </xf>
    <xf numFmtId="37" fontId="96" fillId="0" borderId="182" xfId="0" applyNumberFormat="1" applyFont="1" applyBorder="1"/>
    <xf numFmtId="0" fontId="96" fillId="0" borderId="180" xfId="0" applyFont="1" applyBorder="1"/>
    <xf numFmtId="0" fontId="96" fillId="0" borderId="181" xfId="0" applyFont="1" applyBorder="1" applyAlignment="1">
      <alignment horizontal="right"/>
    </xf>
    <xf numFmtId="37" fontId="103" fillId="0" borderId="183" xfId="0" applyNumberFormat="1" applyFont="1" applyBorder="1" applyAlignment="1">
      <alignment horizontal="fill"/>
    </xf>
    <xf numFmtId="37" fontId="103" fillId="24" borderId="183" xfId="0" applyNumberFormat="1" applyFont="1" applyFill="1" applyBorder="1" applyAlignment="1">
      <alignment horizontal="fill"/>
    </xf>
    <xf numFmtId="37" fontId="103" fillId="24" borderId="184" xfId="0" applyNumberFormat="1" applyFont="1" applyFill="1" applyBorder="1" applyAlignment="1">
      <alignment horizontal="fill"/>
    </xf>
    <xf numFmtId="170" fontId="70" fillId="32" borderId="180" xfId="181" applyNumberFormat="1" applyFont="1" applyFill="1" applyBorder="1"/>
    <xf numFmtId="170" fontId="70" fillId="0" borderId="180" xfId="181" applyNumberFormat="1" applyFont="1" applyFill="1" applyBorder="1"/>
    <xf numFmtId="0" fontId="70" fillId="0" borderId="180" xfId="0" applyFont="1" applyBorder="1" applyAlignment="1">
      <alignment horizontal="center" wrapText="1"/>
    </xf>
    <xf numFmtId="5" fontId="68" fillId="0" borderId="180" xfId="181" applyNumberFormat="1" applyFont="1" applyFill="1" applyBorder="1" applyProtection="1"/>
    <xf numFmtId="5" fontId="68" fillId="0" borderId="180" xfId="181" applyNumberFormat="1" applyFont="1" applyBorder="1" applyProtection="1"/>
    <xf numFmtId="5" fontId="68" fillId="0" borderId="180" xfId="181" quotePrefix="1" applyNumberFormat="1" applyFont="1" applyFill="1" applyBorder="1" applyProtection="1"/>
    <xf numFmtId="5" fontId="68" fillId="0" borderId="180" xfId="0" applyNumberFormat="1" applyFont="1" applyBorder="1"/>
    <xf numFmtId="10" fontId="70" fillId="0" borderId="180" xfId="3292" applyNumberFormat="1" applyFont="1" applyBorder="1" applyProtection="1"/>
    <xf numFmtId="0" fontId="70" fillId="0" borderId="180" xfId="0" applyFont="1" applyBorder="1"/>
    <xf numFmtId="165" fontId="68" fillId="0" borderId="180" xfId="192" applyNumberFormat="1" applyFont="1" applyBorder="1" applyProtection="1"/>
    <xf numFmtId="37" fontId="96" fillId="0" borderId="183" xfId="0" applyNumberFormat="1" applyFont="1" applyBorder="1" applyAlignment="1">
      <alignment horizontal="right"/>
    </xf>
    <xf numFmtId="0" fontId="73" fillId="0" borderId="0" xfId="0" applyFont="1"/>
    <xf numFmtId="0" fontId="70" fillId="0" borderId="187" xfId="0" applyFont="1" applyBorder="1" applyAlignment="1">
      <alignment horizontal="center"/>
    </xf>
    <xf numFmtId="166" fontId="68" fillId="69" borderId="185" xfId="0" applyNumberFormat="1" applyFont="1" applyFill="1" applyBorder="1"/>
    <xf numFmtId="166" fontId="68" fillId="32" borderId="185" xfId="0" applyNumberFormat="1" applyFont="1" applyFill="1" applyBorder="1"/>
    <xf numFmtId="166" fontId="74" fillId="32" borderId="187" xfId="17654" applyNumberFormat="1" applyFont="1" applyFill="1" applyBorder="1"/>
    <xf numFmtId="4" fontId="150" fillId="32" borderId="187" xfId="0" applyNumberFormat="1" applyFont="1" applyFill="1" applyBorder="1" applyProtection="1">
      <protection locked="0"/>
    </xf>
    <xf numFmtId="0" fontId="150" fillId="32" borderId="187" xfId="0" applyFont="1" applyFill="1" applyBorder="1" applyProtection="1">
      <protection locked="0"/>
    </xf>
    <xf numFmtId="3" fontId="150" fillId="32" borderId="187" xfId="0" applyNumberFormat="1" applyFont="1" applyFill="1" applyBorder="1" applyAlignment="1" applyProtection="1">
      <alignment horizontal="right"/>
      <protection locked="0"/>
    </xf>
    <xf numFmtId="0" fontId="96" fillId="0" borderId="186" xfId="0" applyFont="1" applyBorder="1"/>
    <xf numFmtId="37" fontId="96" fillId="0" borderId="190" xfId="0" applyNumberFormat="1" applyFont="1" applyBorder="1"/>
    <xf numFmtId="37" fontId="96" fillId="30" borderId="186" xfId="0" applyNumberFormat="1" applyFont="1" applyFill="1" applyBorder="1"/>
    <xf numFmtId="0" fontId="101" fillId="0" borderId="186" xfId="0" applyFont="1" applyBorder="1"/>
    <xf numFmtId="0" fontId="63" fillId="0" borderId="0" xfId="0" applyFont="1" applyAlignment="1">
      <alignment horizontal="center"/>
    </xf>
    <xf numFmtId="49" fontId="0" fillId="0" borderId="0" xfId="0" applyNumberFormat="1"/>
    <xf numFmtId="4" fontId="68" fillId="0" borderId="193" xfId="181" applyNumberFormat="1" applyFont="1" applyBorder="1" applyProtection="1"/>
    <xf numFmtId="0" fontId="100" fillId="0" borderId="0" xfId="49346" applyFont="1" applyAlignment="1">
      <alignment wrapText="1"/>
    </xf>
    <xf numFmtId="166" fontId="68" fillId="32" borderId="194" xfId="0" applyNumberFormat="1" applyFont="1" applyFill="1" applyBorder="1"/>
    <xf numFmtId="171" fontId="68" fillId="32" borderId="194" xfId="182" applyNumberFormat="1" applyFont="1" applyFill="1" applyBorder="1"/>
    <xf numFmtId="37" fontId="151" fillId="33" borderId="195" xfId="0" applyNumberFormat="1" applyFont="1" applyFill="1" applyBorder="1" applyProtection="1">
      <protection locked="0"/>
    </xf>
    <xf numFmtId="0" fontId="100" fillId="0" borderId="0" xfId="49346" applyFont="1" applyAlignment="1">
      <alignment horizontal="center" wrapText="1"/>
    </xf>
    <xf numFmtId="0" fontId="121" fillId="37" borderId="0" xfId="49346" applyFont="1" applyFill="1" applyAlignment="1">
      <alignment horizontal="center"/>
    </xf>
    <xf numFmtId="0" fontId="121" fillId="0" borderId="0" xfId="49346" applyFont="1"/>
    <xf numFmtId="166" fontId="68" fillId="69" borderId="203" xfId="0" applyNumberFormat="1" applyFont="1" applyFill="1" applyBorder="1"/>
    <xf numFmtId="166" fontId="68" fillId="36" borderId="196" xfId="0" applyNumberFormat="1" applyFont="1" applyFill="1" applyBorder="1"/>
    <xf numFmtId="166" fontId="68" fillId="32" borderId="203" xfId="0" applyNumberFormat="1" applyFont="1" applyFill="1" applyBorder="1"/>
    <xf numFmtId="171" fontId="68" fillId="32" borderId="203" xfId="182" applyNumberFormat="1" applyFont="1" applyFill="1" applyBorder="1"/>
    <xf numFmtId="166" fontId="68" fillId="36" borderId="204" xfId="0" applyNumberFormat="1" applyFont="1" applyFill="1" applyBorder="1"/>
    <xf numFmtId="0" fontId="96" fillId="0" borderId="204" xfId="0" applyFont="1" applyBorder="1" applyAlignment="1">
      <alignment horizontal="center"/>
    </xf>
    <xf numFmtId="37" fontId="96" fillId="74" borderId="201" xfId="0" applyNumberFormat="1" applyFont="1" applyFill="1" applyBorder="1" applyAlignment="1">
      <alignment horizontal="right"/>
    </xf>
    <xf numFmtId="37" fontId="96" fillId="0" borderId="192" xfId="0" applyNumberFormat="1" applyFont="1" applyBorder="1" applyAlignment="1">
      <alignment horizontal="right"/>
    </xf>
    <xf numFmtId="37" fontId="123" fillId="24" borderId="192" xfId="0" applyNumberFormat="1" applyFont="1" applyFill="1" applyBorder="1"/>
    <xf numFmtId="5" fontId="103" fillId="74" borderId="211" xfId="0" applyNumberFormat="1" applyFont="1" applyFill="1" applyBorder="1"/>
    <xf numFmtId="0" fontId="68" fillId="32" borderId="214" xfId="495" applyFont="1" applyFill="1" applyBorder="1" applyAlignment="1">
      <alignment horizontal="center" wrapText="1"/>
    </xf>
    <xf numFmtId="3" fontId="68" fillId="32" borderId="215" xfId="181" applyNumberFormat="1" applyFont="1" applyFill="1" applyBorder="1"/>
    <xf numFmtId="3" fontId="68" fillId="36" borderId="215" xfId="0" applyNumberFormat="1" applyFont="1" applyFill="1" applyBorder="1" applyAlignment="1">
      <alignment horizontal="right"/>
    </xf>
    <xf numFmtId="0" fontId="68" fillId="32" borderId="215" xfId="495" applyFont="1" applyFill="1" applyBorder="1" applyAlignment="1">
      <alignment horizontal="center" wrapText="1"/>
    </xf>
    <xf numFmtId="0" fontId="68" fillId="0" borderId="218" xfId="0" applyFont="1" applyBorder="1"/>
    <xf numFmtId="0" fontId="68" fillId="0" borderId="219" xfId="0" applyFont="1" applyBorder="1"/>
    <xf numFmtId="0" fontId="68" fillId="77" borderId="219" xfId="0" applyFont="1" applyFill="1" applyBorder="1"/>
    <xf numFmtId="3" fontId="70" fillId="0" borderId="217" xfId="0" applyNumberFormat="1" applyFont="1" applyBorder="1" applyAlignment="1">
      <alignment horizontal="center"/>
    </xf>
    <xf numFmtId="166" fontId="68" fillId="36" borderId="220" xfId="0" applyNumberFormat="1" applyFont="1" applyFill="1" applyBorder="1"/>
    <xf numFmtId="166" fontId="68" fillId="36" borderId="214" xfId="0" applyNumberFormat="1" applyFont="1" applyFill="1" applyBorder="1"/>
    <xf numFmtId="0" fontId="68" fillId="0" borderId="214" xfId="0" applyFont="1" applyBorder="1"/>
    <xf numFmtId="171" fontId="68" fillId="32" borderId="200" xfId="182" applyNumberFormat="1" applyFont="1" applyFill="1" applyBorder="1"/>
    <xf numFmtId="166" fontId="68" fillId="36" borderId="215" xfId="0" applyNumberFormat="1" applyFont="1" applyFill="1" applyBorder="1"/>
    <xf numFmtId="169" fontId="74" fillId="32" borderId="215" xfId="17654" applyNumberFormat="1" applyFont="1" applyFill="1" applyBorder="1"/>
    <xf numFmtId="166" fontId="68" fillId="32" borderId="215" xfId="182" applyNumberFormat="1" applyFont="1" applyFill="1" applyBorder="1"/>
    <xf numFmtId="166" fontId="74" fillId="32" borderId="215" xfId="17654" applyNumberFormat="1" applyFont="1" applyFill="1" applyBorder="1"/>
    <xf numFmtId="0" fontId="68" fillId="0" borderId="215" xfId="0" applyFont="1" applyBorder="1"/>
    <xf numFmtId="0" fontId="68" fillId="0" borderId="217" xfId="0" applyFont="1" applyBorder="1"/>
    <xf numFmtId="166" fontId="68" fillId="36" borderId="222" xfId="0" applyNumberFormat="1" applyFont="1" applyFill="1" applyBorder="1"/>
    <xf numFmtId="171" fontId="68" fillId="32" borderId="223" xfId="182" applyNumberFormat="1" applyFont="1" applyFill="1" applyBorder="1"/>
    <xf numFmtId="171" fontId="68" fillId="32" borderId="224" xfId="182" applyNumberFormat="1" applyFont="1" applyFill="1" applyBorder="1"/>
    <xf numFmtId="166" fontId="68" fillId="36" borderId="217" xfId="0" applyNumberFormat="1" applyFont="1" applyFill="1" applyBorder="1"/>
    <xf numFmtId="171" fontId="68" fillId="32" borderId="221" xfId="182" applyNumberFormat="1" applyFont="1" applyFill="1" applyBorder="1"/>
    <xf numFmtId="166" fontId="68" fillId="36" borderId="225" xfId="0" applyNumberFormat="1" applyFont="1" applyFill="1" applyBorder="1"/>
    <xf numFmtId="166" fontId="68" fillId="32" borderId="217" xfId="182" applyNumberFormat="1" applyFont="1" applyFill="1" applyBorder="1"/>
    <xf numFmtId="3" fontId="74" fillId="0" borderId="227" xfId="181" quotePrefix="1" applyNumberFormat="1" applyFont="1" applyFill="1" applyBorder="1" applyAlignment="1" applyProtection="1"/>
    <xf numFmtId="10" fontId="74" fillId="0" borderId="228" xfId="3292" quotePrefix="1" applyNumberFormat="1" applyFont="1" applyFill="1" applyBorder="1" applyAlignment="1" applyProtection="1">
      <alignment horizontal="right"/>
    </xf>
    <xf numFmtId="167" fontId="74" fillId="0" borderId="229" xfId="3292" applyNumberFormat="1" applyFont="1" applyBorder="1" applyAlignment="1" applyProtection="1">
      <alignment horizontal="right"/>
    </xf>
    <xf numFmtId="0" fontId="68" fillId="0" borderId="230" xfId="0" applyFont="1" applyBorder="1"/>
    <xf numFmtId="3" fontId="74" fillId="0" borderId="231" xfId="181" applyNumberFormat="1" applyFont="1" applyFill="1" applyBorder="1" applyAlignment="1" applyProtection="1"/>
    <xf numFmtId="3" fontId="74" fillId="0" borderId="232" xfId="181" applyNumberFormat="1" applyFont="1" applyBorder="1" applyProtection="1"/>
    <xf numFmtId="0" fontId="68" fillId="0" borderId="233" xfId="0" applyFont="1" applyBorder="1"/>
    <xf numFmtId="3" fontId="74" fillId="0" borderId="234" xfId="181" applyNumberFormat="1" applyFont="1" applyFill="1" applyBorder="1" applyAlignment="1" applyProtection="1"/>
    <xf numFmtId="3" fontId="74" fillId="0" borderId="235" xfId="181" applyNumberFormat="1" applyFont="1" applyBorder="1" applyProtection="1"/>
    <xf numFmtId="10" fontId="74" fillId="0" borderId="236" xfId="3292" quotePrefix="1" applyNumberFormat="1" applyFont="1" applyFill="1" applyBorder="1" applyAlignment="1" applyProtection="1">
      <alignment horizontal="right"/>
    </xf>
    <xf numFmtId="167" fontId="74" fillId="0" borderId="237" xfId="3292" applyNumberFormat="1" applyFont="1" applyBorder="1" applyAlignment="1" applyProtection="1">
      <alignment horizontal="right"/>
    </xf>
    <xf numFmtId="3" fontId="74" fillId="0" borderId="238" xfId="181" applyNumberFormat="1" applyFont="1" applyBorder="1" applyAlignment="1" applyProtection="1"/>
    <xf numFmtId="10" fontId="74" fillId="0" borderId="232" xfId="3292" quotePrefix="1" applyNumberFormat="1" applyFont="1" applyFill="1" applyBorder="1" applyAlignment="1" applyProtection="1">
      <alignment horizontal="right"/>
    </xf>
    <xf numFmtId="167" fontId="74" fillId="0" borderId="239" xfId="3292" applyNumberFormat="1" applyFont="1" applyBorder="1" applyAlignment="1" applyProtection="1">
      <alignment horizontal="right"/>
    </xf>
    <xf numFmtId="3" fontId="74" fillId="0" borderId="240" xfId="181" applyNumberFormat="1" applyFont="1" applyBorder="1" applyAlignment="1" applyProtection="1"/>
    <xf numFmtId="3" fontId="74" fillId="0" borderId="240" xfId="181" applyNumberFormat="1" applyFont="1" applyBorder="1" applyProtection="1"/>
    <xf numFmtId="3" fontId="74" fillId="0" borderId="241" xfId="181" applyNumberFormat="1" applyFont="1" applyBorder="1" applyAlignment="1" applyProtection="1"/>
    <xf numFmtId="3" fontId="74" fillId="0" borderId="241" xfId="181" applyNumberFormat="1" applyFont="1" applyBorder="1" applyProtection="1"/>
    <xf numFmtId="10" fontId="74" fillId="0" borderId="235" xfId="3292" quotePrefix="1" applyNumberFormat="1" applyFont="1" applyFill="1" applyBorder="1" applyAlignment="1" applyProtection="1">
      <alignment horizontal="right"/>
    </xf>
    <xf numFmtId="167" fontId="74" fillId="0" borderId="242" xfId="3292" applyNumberFormat="1" applyFont="1" applyBorder="1" applyAlignment="1" applyProtection="1">
      <alignment horizontal="right"/>
    </xf>
    <xf numFmtId="37" fontId="74" fillId="0" borderId="244" xfId="0" applyNumberFormat="1" applyFont="1" applyBorder="1" applyAlignment="1">
      <alignment horizontal="left"/>
    </xf>
    <xf numFmtId="3" fontId="74" fillId="0" borderId="245" xfId="181" applyNumberFormat="1" applyFont="1" applyBorder="1" applyAlignment="1" applyProtection="1">
      <alignment horizontal="right"/>
    </xf>
    <xf numFmtId="37" fontId="74" fillId="0" borderId="244" xfId="0" applyNumberFormat="1" applyFont="1" applyBorder="1"/>
    <xf numFmtId="0" fontId="70" fillId="0" borderId="226" xfId="0" applyFont="1" applyBorder="1"/>
    <xf numFmtId="37" fontId="74" fillId="0" borderId="226" xfId="0" quotePrefix="1" applyNumberFormat="1" applyFont="1" applyBorder="1"/>
    <xf numFmtId="37" fontId="70" fillId="0" borderId="226" xfId="0" applyNumberFormat="1" applyFont="1" applyBorder="1"/>
    <xf numFmtId="37" fontId="68" fillId="0" borderId="246" xfId="0" applyNumberFormat="1" applyFont="1" applyBorder="1"/>
    <xf numFmtId="37" fontId="70" fillId="0" borderId="243" xfId="0" applyNumberFormat="1" applyFont="1" applyBorder="1"/>
    <xf numFmtId="4" fontId="150" fillId="32" borderId="214" xfId="0" applyNumberFormat="1" applyFont="1" applyFill="1" applyBorder="1" applyProtection="1">
      <protection locked="0"/>
    </xf>
    <xf numFmtId="4" fontId="68" fillId="0" borderId="214" xfId="181" applyNumberFormat="1" applyFont="1" applyBorder="1" applyProtection="1"/>
    <xf numFmtId="4" fontId="68" fillId="0" borderId="222" xfId="181" applyNumberFormat="1" applyFont="1" applyBorder="1" applyProtection="1"/>
    <xf numFmtId="4" fontId="150" fillId="32" borderId="217" xfId="0" applyNumberFormat="1" applyFont="1" applyFill="1" applyBorder="1" applyProtection="1">
      <protection locked="0"/>
    </xf>
    <xf numFmtId="4" fontId="68" fillId="0" borderId="217" xfId="181" applyNumberFormat="1" applyFont="1" applyBorder="1" applyProtection="1"/>
    <xf numFmtId="4" fontId="74" fillId="0" borderId="215" xfId="0" applyNumberFormat="1" applyFont="1" applyBorder="1"/>
    <xf numFmtId="4" fontId="143" fillId="0" borderId="215" xfId="0" applyNumberFormat="1" applyFont="1" applyBorder="1"/>
    <xf numFmtId="4" fontId="68" fillId="0" borderId="214" xfId="181" applyNumberFormat="1" applyFont="1" applyFill="1" applyBorder="1" applyProtection="1"/>
    <xf numFmtId="4" fontId="143" fillId="0" borderId="217" xfId="0" applyNumberFormat="1" applyFont="1" applyBorder="1"/>
    <xf numFmtId="4" fontId="68" fillId="0" borderId="222" xfId="181" applyNumberFormat="1" applyFont="1" applyFill="1" applyBorder="1" applyProtection="1"/>
    <xf numFmtId="4" fontId="68" fillId="0" borderId="217" xfId="181" applyNumberFormat="1" applyFont="1" applyFill="1" applyBorder="1" applyProtection="1"/>
    <xf numFmtId="3" fontId="150" fillId="32" borderId="247" xfId="0" applyNumberFormat="1" applyFont="1" applyFill="1" applyBorder="1" applyAlignment="1" applyProtection="1">
      <alignment horizontal="right"/>
      <protection locked="0"/>
    </xf>
    <xf numFmtId="0" fontId="68" fillId="0" borderId="247" xfId="0" applyFont="1" applyBorder="1"/>
    <xf numFmtId="0" fontId="68" fillId="0" borderId="247" xfId="0" applyFont="1" applyBorder="1" applyAlignment="1">
      <alignment horizontal="center"/>
    </xf>
    <xf numFmtId="4" fontId="68" fillId="0" borderId="247" xfId="0" applyNumberFormat="1" applyFont="1" applyBorder="1"/>
    <xf numFmtId="3" fontId="68" fillId="0" borderId="247" xfId="0" applyNumberFormat="1" applyFont="1" applyBorder="1"/>
    <xf numFmtId="3" fontId="150" fillId="32" borderId="248" xfId="0" applyNumberFormat="1" applyFont="1" applyFill="1" applyBorder="1" applyAlignment="1" applyProtection="1">
      <alignment horizontal="right"/>
      <protection locked="0"/>
    </xf>
    <xf numFmtId="0" fontId="68" fillId="0" borderId="249" xfId="0" applyFont="1" applyBorder="1"/>
    <xf numFmtId="0" fontId="68" fillId="0" borderId="249" xfId="0" applyFont="1" applyBorder="1" applyAlignment="1">
      <alignment horizontal="center"/>
    </xf>
    <xf numFmtId="3" fontId="150" fillId="32" borderId="249" xfId="0" applyNumberFormat="1" applyFont="1" applyFill="1" applyBorder="1" applyAlignment="1" applyProtection="1">
      <alignment horizontal="right"/>
      <protection locked="0"/>
    </xf>
    <xf numFmtId="4" fontId="68" fillId="0" borderId="249" xfId="0" applyNumberFormat="1" applyFont="1" applyBorder="1"/>
    <xf numFmtId="3" fontId="68" fillId="0" borderId="249" xfId="0" applyNumberFormat="1" applyFont="1" applyBorder="1"/>
    <xf numFmtId="0" fontId="68" fillId="0" borderId="214" xfId="0" applyFont="1" applyBorder="1" applyAlignment="1">
      <alignment horizontal="center"/>
    </xf>
    <xf numFmtId="4" fontId="68" fillId="0" borderId="214" xfId="0" applyNumberFormat="1" applyFont="1" applyBorder="1"/>
    <xf numFmtId="0" fontId="68" fillId="0" borderId="215" xfId="0" applyFont="1" applyBorder="1" applyAlignment="1">
      <alignment horizontal="center"/>
    </xf>
    <xf numFmtId="4" fontId="68" fillId="0" borderId="215" xfId="0" applyNumberFormat="1" applyFont="1" applyBorder="1"/>
    <xf numFmtId="3" fontId="68" fillId="0" borderId="215" xfId="0" applyNumberFormat="1" applyFont="1" applyBorder="1"/>
    <xf numFmtId="0" fontId="70" fillId="0" borderId="217" xfId="0" applyFont="1" applyBorder="1"/>
    <xf numFmtId="3" fontId="70" fillId="0" borderId="217" xfId="0" applyNumberFormat="1" applyFont="1" applyBorder="1"/>
    <xf numFmtId="4" fontId="70" fillId="0" borderId="217" xfId="0" applyNumberFormat="1" applyFont="1" applyBorder="1"/>
    <xf numFmtId="168" fontId="70" fillId="0" borderId="217" xfId="0" applyNumberFormat="1" applyFont="1" applyBorder="1"/>
    <xf numFmtId="3" fontId="150" fillId="32" borderId="215" xfId="0" applyNumberFormat="1" applyFont="1" applyFill="1" applyBorder="1" applyAlignment="1" applyProtection="1">
      <alignment horizontal="right"/>
      <protection locked="0"/>
    </xf>
    <xf numFmtId="0" fontId="68" fillId="0" borderId="217" xfId="0" applyFont="1" applyBorder="1" applyAlignment="1">
      <alignment horizontal="center"/>
    </xf>
    <xf numFmtId="3" fontId="150" fillId="32" borderId="217" xfId="0" applyNumberFormat="1" applyFont="1" applyFill="1" applyBorder="1" applyAlignment="1" applyProtection="1">
      <alignment horizontal="right"/>
      <protection locked="0"/>
    </xf>
    <xf numFmtId="4" fontId="68" fillId="0" borderId="217" xfId="0" applyNumberFormat="1" applyFont="1" applyBorder="1"/>
    <xf numFmtId="3" fontId="68" fillId="0" borderId="217" xfId="0" applyNumberFormat="1" applyFont="1" applyBorder="1"/>
    <xf numFmtId="0" fontId="150" fillId="32" borderId="214" xfId="0" applyFont="1" applyFill="1" applyBorder="1" applyProtection="1">
      <protection locked="0"/>
    </xf>
    <xf numFmtId="0" fontId="150" fillId="32" borderId="215" xfId="0" applyFont="1" applyFill="1" applyBorder="1" applyProtection="1">
      <protection locked="0"/>
    </xf>
    <xf numFmtId="0" fontId="96" fillId="0" borderId="215" xfId="0" applyFont="1" applyBorder="1"/>
    <xf numFmtId="0" fontId="96" fillId="0" borderId="215" xfId="0" applyFont="1" applyBorder="1" applyAlignment="1">
      <alignment horizontal="center"/>
    </xf>
    <xf numFmtId="0" fontId="103" fillId="0" borderId="217" xfId="0" applyFont="1" applyBorder="1"/>
    <xf numFmtId="168" fontId="103" fillId="0" borderId="217" xfId="0" applyNumberFormat="1" applyFont="1" applyBorder="1"/>
    <xf numFmtId="3" fontId="151" fillId="32" borderId="215" xfId="0" applyNumberFormat="1" applyFont="1" applyFill="1" applyBorder="1" applyProtection="1">
      <protection locked="0"/>
    </xf>
    <xf numFmtId="168" fontId="124" fillId="74" borderId="250" xfId="0" applyNumberFormat="1" applyFont="1" applyFill="1" applyBorder="1" applyAlignment="1">
      <alignment horizontal="right"/>
    </xf>
    <xf numFmtId="5" fontId="124" fillId="74" borderId="250" xfId="0" applyNumberFormat="1" applyFont="1" applyFill="1" applyBorder="1" applyAlignment="1">
      <alignment horizontal="right"/>
    </xf>
    <xf numFmtId="5" fontId="124" fillId="30" borderId="251" xfId="0" quotePrefix="1" applyNumberFormat="1" applyFont="1" applyFill="1" applyBorder="1" applyAlignment="1">
      <alignment horizontal="right"/>
    </xf>
    <xf numFmtId="37" fontId="96" fillId="24" borderId="252" xfId="0" applyNumberFormat="1" applyFont="1" applyFill="1" applyBorder="1" applyAlignment="1">
      <alignment horizontal="right"/>
    </xf>
    <xf numFmtId="5" fontId="124" fillId="74" borderId="251" xfId="0" applyNumberFormat="1" applyFont="1" applyFill="1" applyBorder="1" applyAlignment="1">
      <alignment horizontal="right"/>
    </xf>
    <xf numFmtId="37" fontId="96" fillId="30" borderId="200" xfId="0" applyNumberFormat="1" applyFont="1" applyFill="1" applyBorder="1" applyAlignment="1">
      <alignment horizontal="right"/>
    </xf>
    <xf numFmtId="37" fontId="96" fillId="0" borderId="253" xfId="0" applyNumberFormat="1" applyFont="1" applyBorder="1"/>
    <xf numFmtId="37" fontId="96" fillId="24" borderId="200" xfId="0" applyNumberFormat="1" applyFont="1" applyFill="1" applyBorder="1" applyAlignment="1">
      <alignment horizontal="right"/>
    </xf>
    <xf numFmtId="37" fontId="96" fillId="24" borderId="254" xfId="0" applyNumberFormat="1" applyFont="1" applyFill="1" applyBorder="1" applyAlignment="1">
      <alignment horizontal="right"/>
    </xf>
    <xf numFmtId="5" fontId="124" fillId="74" borderId="238" xfId="0" applyNumberFormat="1" applyFont="1" applyFill="1" applyBorder="1" applyAlignment="1">
      <alignment horizontal="right"/>
    </xf>
    <xf numFmtId="37" fontId="123" fillId="74" borderId="200" xfId="0" applyNumberFormat="1" applyFont="1" applyFill="1" applyBorder="1" applyAlignment="1">
      <alignment horizontal="right"/>
    </xf>
    <xf numFmtId="37" fontId="123" fillId="24" borderId="254" xfId="0" applyNumberFormat="1" applyFont="1" applyFill="1" applyBorder="1" applyAlignment="1">
      <alignment horizontal="right"/>
    </xf>
    <xf numFmtId="37" fontId="123" fillId="74" borderId="258" xfId="0" applyNumberFormat="1" applyFont="1" applyFill="1" applyBorder="1" applyAlignment="1">
      <alignment horizontal="right"/>
    </xf>
    <xf numFmtId="37" fontId="103" fillId="0" borderId="259" xfId="0" applyNumberFormat="1" applyFont="1" applyBorder="1"/>
    <xf numFmtId="37" fontId="96" fillId="0" borderId="226" xfId="0" applyNumberFormat="1" applyFont="1" applyBorder="1"/>
    <xf numFmtId="37" fontId="96" fillId="0" borderId="238" xfId="0" applyNumberFormat="1" applyFont="1" applyBorder="1" applyAlignment="1">
      <alignment horizontal="right"/>
    </xf>
    <xf numFmtId="37" fontId="103" fillId="0" borderId="253" xfId="0" applyNumberFormat="1" applyFont="1" applyBorder="1"/>
    <xf numFmtId="37" fontId="123" fillId="74" borderId="212" xfId="0" applyNumberFormat="1" applyFont="1" applyFill="1" applyBorder="1"/>
    <xf numFmtId="37" fontId="123" fillId="24" borderId="254" xfId="0" applyNumberFormat="1" applyFont="1" applyFill="1" applyBorder="1"/>
    <xf numFmtId="37" fontId="103" fillId="30" borderId="260" xfId="0" applyNumberFormat="1" applyFont="1" applyFill="1" applyBorder="1"/>
    <xf numFmtId="37" fontId="123" fillId="74" borderId="258" xfId="0" applyNumberFormat="1" applyFont="1" applyFill="1" applyBorder="1"/>
    <xf numFmtId="37" fontId="96" fillId="74" borderId="258" xfId="0" applyNumberFormat="1" applyFont="1" applyFill="1" applyBorder="1"/>
    <xf numFmtId="37" fontId="96" fillId="0" borderId="254" xfId="0" applyNumberFormat="1" applyFont="1" applyBorder="1"/>
    <xf numFmtId="0" fontId="96" fillId="0" borderId="209" xfId="0" applyFont="1" applyBorder="1"/>
    <xf numFmtId="0" fontId="96" fillId="0" borderId="210" xfId="0" applyFont="1" applyBorder="1"/>
    <xf numFmtId="0" fontId="96" fillId="0" borderId="206" xfId="0" applyFont="1" applyBorder="1" applyAlignment="1">
      <alignment horizontal="right"/>
    </xf>
    <xf numFmtId="37" fontId="96" fillId="24" borderId="208" xfId="0" applyNumberFormat="1" applyFont="1" applyFill="1" applyBorder="1"/>
    <xf numFmtId="37" fontId="96" fillId="74" borderId="264" xfId="0" applyNumberFormat="1" applyFont="1" applyFill="1" applyBorder="1"/>
    <xf numFmtId="37" fontId="96" fillId="24" borderId="254" xfId="0" applyNumberFormat="1" applyFont="1" applyFill="1" applyBorder="1"/>
    <xf numFmtId="5" fontId="103" fillId="74" borderId="208" xfId="0" applyNumberFormat="1" applyFont="1" applyFill="1" applyBorder="1"/>
    <xf numFmtId="0" fontId="101" fillId="0" borderId="265" xfId="0" applyFont="1" applyBorder="1"/>
    <xf numFmtId="0" fontId="101" fillId="0" borderId="266" xfId="0" applyFont="1" applyBorder="1"/>
    <xf numFmtId="0" fontId="101" fillId="0" borderId="266" xfId="0" applyFont="1" applyBorder="1" applyAlignment="1">
      <alignment horizontal="center"/>
    </xf>
    <xf numFmtId="3" fontId="152" fillId="32" borderId="267" xfId="0" applyNumberFormat="1" applyFont="1" applyFill="1" applyBorder="1" applyProtection="1">
      <protection locked="0"/>
    </xf>
    <xf numFmtId="3" fontId="101" fillId="0" borderId="267" xfId="0" applyNumberFormat="1" applyFont="1" applyBorder="1"/>
    <xf numFmtId="0" fontId="101" fillId="0" borderId="268" xfId="0" applyFont="1" applyBorder="1"/>
    <xf numFmtId="0" fontId="101" fillId="0" borderId="269" xfId="0" applyFont="1" applyBorder="1"/>
    <xf numFmtId="0" fontId="101" fillId="0" borderId="269" xfId="0" applyFont="1" applyBorder="1" applyAlignment="1">
      <alignment horizontal="center"/>
    </xf>
    <xf numFmtId="3" fontId="152" fillId="32" borderId="270" xfId="0" applyNumberFormat="1" applyFont="1" applyFill="1" applyBorder="1" applyProtection="1">
      <protection locked="0"/>
    </xf>
    <xf numFmtId="3" fontId="101" fillId="0" borderId="270" xfId="0" applyNumberFormat="1" applyFont="1" applyBorder="1"/>
    <xf numFmtId="0" fontId="101" fillId="0" borderId="267" xfId="0" applyFont="1" applyBorder="1" applyAlignment="1">
      <alignment horizontal="center"/>
    </xf>
    <xf numFmtId="0" fontId="101" fillId="0" borderId="270" xfId="0" applyFont="1" applyBorder="1" applyAlignment="1">
      <alignment horizontal="center"/>
    </xf>
    <xf numFmtId="0" fontId="101" fillId="75" borderId="267" xfId="0" applyFont="1" applyFill="1" applyBorder="1"/>
    <xf numFmtId="0" fontId="101" fillId="0" borderId="271" xfId="0" applyFont="1" applyBorder="1"/>
    <xf numFmtId="0" fontId="101" fillId="75" borderId="270" xfId="0" applyFont="1" applyFill="1" applyBorder="1"/>
    <xf numFmtId="0" fontId="139" fillId="0" borderId="258" xfId="663" applyFont="1" applyBorder="1" applyAlignment="1">
      <alignment horizontal="center" wrapText="1"/>
    </xf>
    <xf numFmtId="0" fontId="139" fillId="0" borderId="272" xfId="663" applyFont="1" applyBorder="1" applyAlignment="1">
      <alignment horizontal="center" wrapText="1"/>
    </xf>
    <xf numFmtId="9" fontId="120" fillId="0" borderId="258" xfId="663" applyNumberFormat="1" applyFont="1" applyBorder="1" applyAlignment="1">
      <alignment horizontal="center" wrapText="1"/>
    </xf>
    <xf numFmtId="9" fontId="139" fillId="0" borderId="272" xfId="663" applyNumberFormat="1" applyFont="1" applyBorder="1" applyAlignment="1">
      <alignment horizontal="center" wrapText="1"/>
    </xf>
    <xf numFmtId="0" fontId="118" fillId="0" borderId="274" xfId="663" applyFont="1" applyBorder="1"/>
    <xf numFmtId="44" fontId="104" fillId="0" borderId="273" xfId="378" applyFont="1" applyFill="1" applyBorder="1" applyProtection="1"/>
    <xf numFmtId="44" fontId="104" fillId="0" borderId="275" xfId="378" applyFont="1" applyFill="1" applyBorder="1" applyProtection="1"/>
    <xf numFmtId="0" fontId="104" fillId="0" borderId="274" xfId="663" applyFont="1" applyBorder="1"/>
    <xf numFmtId="44" fontId="104" fillId="0" borderId="258" xfId="378" applyFont="1" applyFill="1" applyBorder="1" applyProtection="1"/>
    <xf numFmtId="44" fontId="104" fillId="0" borderId="272" xfId="378" applyFont="1" applyFill="1" applyBorder="1" applyProtection="1"/>
    <xf numFmtId="0" fontId="104" fillId="0" borderId="274" xfId="663" applyFont="1" applyBorder="1" applyAlignment="1">
      <alignment horizontal="left"/>
    </xf>
    <xf numFmtId="0" fontId="104" fillId="0" borderId="276" xfId="663" applyFont="1" applyBorder="1"/>
    <xf numFmtId="0" fontId="118" fillId="0" borderId="258" xfId="663" applyFont="1" applyBorder="1"/>
    <xf numFmtId="0" fontId="118" fillId="0" borderId="272" xfId="663" applyFont="1" applyBorder="1"/>
    <xf numFmtId="0" fontId="139" fillId="0" borderId="273" xfId="663" applyFont="1" applyBorder="1" applyAlignment="1">
      <alignment horizontal="center" wrapText="1"/>
    </xf>
    <xf numFmtId="0" fontId="139" fillId="0" borderId="275" xfId="663" applyFont="1" applyBorder="1" applyAlignment="1">
      <alignment horizontal="center" wrapText="1"/>
    </xf>
    <xf numFmtId="0" fontId="118" fillId="0" borderId="276" xfId="663" applyFont="1" applyBorder="1"/>
    <xf numFmtId="0" fontId="104" fillId="0" borderId="276" xfId="663" applyFont="1" applyBorder="1" applyAlignment="1">
      <alignment horizontal="left"/>
    </xf>
    <xf numFmtId="0" fontId="104" fillId="0" borderId="277" xfId="663" applyFont="1" applyBorder="1"/>
    <xf numFmtId="44" fontId="104" fillId="0" borderId="278" xfId="378" applyFont="1" applyFill="1" applyBorder="1" applyProtection="1"/>
    <xf numFmtId="44" fontId="104" fillId="0" borderId="279" xfId="378" applyFont="1" applyFill="1" applyBorder="1" applyProtection="1"/>
    <xf numFmtId="0" fontId="139" fillId="0" borderId="280" xfId="663" applyFont="1" applyBorder="1" applyAlignment="1">
      <alignment horizontal="center" wrapText="1"/>
    </xf>
    <xf numFmtId="9" fontId="139" fillId="0" borderId="280" xfId="663" applyNumberFormat="1" applyFont="1" applyBorder="1" applyAlignment="1">
      <alignment horizontal="center" wrapText="1"/>
    </xf>
    <xf numFmtId="0" fontId="118" fillId="0" borderId="281" xfId="663" applyFont="1" applyBorder="1"/>
    <xf numFmtId="44" fontId="104" fillId="0" borderId="280" xfId="378" applyFont="1" applyFill="1" applyBorder="1" applyProtection="1"/>
    <xf numFmtId="0" fontId="104" fillId="0" borderId="281" xfId="663" applyFont="1" applyBorder="1"/>
    <xf numFmtId="0" fontId="104" fillId="0" borderId="281" xfId="663" applyFont="1" applyBorder="1" applyAlignment="1">
      <alignment horizontal="left"/>
    </xf>
    <xf numFmtId="0" fontId="118" fillId="0" borderId="280" xfId="663" applyFont="1" applyBorder="1"/>
    <xf numFmtId="44" fontId="104" fillId="0" borderId="258" xfId="378" applyFont="1" applyFill="1" applyBorder="1" applyAlignment="1" applyProtection="1">
      <alignment horizontal="right"/>
    </xf>
    <xf numFmtId="44" fontId="104" fillId="0" borderId="280" xfId="378" applyFont="1" applyFill="1" applyBorder="1" applyAlignment="1" applyProtection="1">
      <alignment horizontal="right"/>
    </xf>
    <xf numFmtId="0" fontId="104" fillId="0" borderId="282" xfId="663" applyFont="1" applyBorder="1"/>
    <xf numFmtId="44" fontId="104" fillId="0" borderId="283" xfId="378" applyFont="1" applyFill="1" applyBorder="1" applyAlignment="1" applyProtection="1">
      <alignment horizontal="right"/>
    </xf>
    <xf numFmtId="44" fontId="104" fillId="0" borderId="284" xfId="378" applyFont="1" applyFill="1" applyBorder="1" applyAlignment="1" applyProtection="1">
      <alignment horizontal="right"/>
    </xf>
    <xf numFmtId="44" fontId="104" fillId="0" borderId="258" xfId="378" quotePrefix="1" applyFont="1" applyFill="1" applyBorder="1" applyProtection="1"/>
    <xf numFmtId="44" fontId="104" fillId="0" borderId="283" xfId="378" applyFont="1" applyFill="1" applyBorder="1" applyProtection="1"/>
    <xf numFmtId="44" fontId="104" fillId="0" borderId="283" xfId="378" quotePrefix="1" applyFont="1" applyFill="1" applyBorder="1" applyProtection="1"/>
    <xf numFmtId="44" fontId="104" fillId="0" borderId="284" xfId="378" applyFont="1" applyFill="1" applyBorder="1" applyProtection="1"/>
    <xf numFmtId="44" fontId="104" fillId="0" borderId="280" xfId="378" quotePrefix="1" applyFont="1" applyFill="1" applyBorder="1" applyProtection="1"/>
    <xf numFmtId="0" fontId="74" fillId="27" borderId="285" xfId="663" applyFont="1" applyFill="1" applyBorder="1" applyAlignment="1">
      <alignment wrapText="1"/>
    </xf>
    <xf numFmtId="9" fontId="68" fillId="27" borderId="286" xfId="663" applyNumberFormat="1" applyFont="1" applyFill="1" applyBorder="1" applyAlignment="1">
      <alignment horizontal="center"/>
    </xf>
    <xf numFmtId="0" fontId="68" fillId="27" borderId="287" xfId="663" applyFont="1" applyFill="1" applyBorder="1"/>
    <xf numFmtId="0" fontId="74" fillId="28" borderId="285" xfId="663" applyFont="1" applyFill="1" applyBorder="1" applyAlignment="1">
      <alignment wrapText="1"/>
    </xf>
    <xf numFmtId="9" fontId="68" fillId="28" borderId="286" xfId="663" applyNumberFormat="1" applyFont="1" applyFill="1" applyBorder="1" applyAlignment="1">
      <alignment horizontal="center"/>
    </xf>
    <xf numFmtId="0" fontId="68" fillId="28" borderId="287" xfId="663" applyFont="1" applyFill="1" applyBorder="1"/>
    <xf numFmtId="0" fontId="74" fillId="27" borderId="285" xfId="663" applyFont="1" applyFill="1" applyBorder="1"/>
    <xf numFmtId="0" fontId="68" fillId="27" borderId="287" xfId="663" applyFont="1" applyFill="1" applyBorder="1" applyAlignment="1">
      <alignment wrapText="1"/>
    </xf>
    <xf numFmtId="0" fontId="68" fillId="28" borderId="287" xfId="663" applyFont="1" applyFill="1" applyBorder="1" applyAlignment="1">
      <alignment horizontal="left"/>
    </xf>
    <xf numFmtId="0" fontId="74" fillId="28" borderId="290" xfId="663" applyFont="1" applyFill="1" applyBorder="1" applyAlignment="1">
      <alignment wrapText="1"/>
    </xf>
    <xf numFmtId="9" fontId="68" fillId="28" borderId="291" xfId="663" applyNumberFormat="1" applyFont="1" applyFill="1" applyBorder="1" applyAlignment="1">
      <alignment horizontal="center"/>
    </xf>
    <xf numFmtId="0" fontId="68" fillId="28" borderId="292" xfId="663" applyFont="1" applyFill="1" applyBorder="1"/>
    <xf numFmtId="0" fontId="68" fillId="0" borderId="0" xfId="0" applyFont="1" applyAlignment="1">
      <alignment horizontal="left"/>
    </xf>
    <xf numFmtId="0" fontId="70" fillId="0" borderId="0" xfId="0" applyFont="1" applyAlignment="1">
      <alignment horizontal="left" vertical="top" wrapText="1"/>
    </xf>
    <xf numFmtId="0" fontId="74" fillId="0" borderId="0" xfId="0" applyFont="1" applyAlignment="1">
      <alignment horizontal="left"/>
    </xf>
    <xf numFmtId="0" fontId="67" fillId="32" borderId="45" xfId="530" applyFont="1" applyFill="1" applyBorder="1" applyAlignment="1" applyProtection="1">
      <alignment horizontal="center"/>
      <protection locked="0"/>
    </xf>
    <xf numFmtId="49" fontId="71" fillId="0" borderId="0" xfId="0" applyNumberFormat="1" applyFont="1" applyAlignment="1">
      <alignment horizontal="left" vertical="top" wrapText="1"/>
    </xf>
    <xf numFmtId="0" fontId="71" fillId="0" borderId="0" xfId="0" applyFont="1" applyAlignment="1">
      <alignment horizontal="left"/>
    </xf>
    <xf numFmtId="0" fontId="70" fillId="30" borderId="156" xfId="0" applyFont="1" applyFill="1" applyBorder="1" applyAlignment="1">
      <alignment horizontal="left"/>
    </xf>
    <xf numFmtId="0" fontId="70" fillId="30" borderId="157" xfId="0" applyFont="1" applyFill="1" applyBorder="1" applyAlignment="1">
      <alignment horizontal="left"/>
    </xf>
    <xf numFmtId="0" fontId="70" fillId="30" borderId="158" xfId="0" applyFont="1" applyFill="1" applyBorder="1" applyAlignment="1">
      <alignment horizontal="left"/>
    </xf>
    <xf numFmtId="0" fontId="70" fillId="30" borderId="38" xfId="0" applyFont="1" applyFill="1" applyBorder="1" applyAlignment="1">
      <alignment horizontal="left"/>
    </xf>
    <xf numFmtId="0" fontId="70" fillId="30" borderId="52" xfId="0" applyFont="1" applyFill="1" applyBorder="1" applyAlignment="1">
      <alignment horizontal="left"/>
    </xf>
    <xf numFmtId="0" fontId="70" fillId="30" borderId="61" xfId="0" applyFont="1" applyFill="1" applyBorder="1" applyAlignment="1">
      <alignment horizontal="left"/>
    </xf>
    <xf numFmtId="10" fontId="69" fillId="32" borderId="0" xfId="0" quotePrefix="1" applyNumberFormat="1" applyFont="1" applyFill="1" applyAlignment="1">
      <alignment horizontal="center"/>
    </xf>
    <xf numFmtId="0" fontId="71" fillId="0" borderId="0" xfId="0" applyFont="1" applyAlignment="1">
      <alignment horizontal="left" vertical="top" wrapText="1"/>
    </xf>
    <xf numFmtId="0" fontId="68" fillId="0" borderId="0" xfId="0" applyFont="1" applyAlignment="1">
      <alignment horizontal="left" wrapText="1"/>
    </xf>
    <xf numFmtId="10" fontId="70" fillId="0" borderId="0" xfId="0" quotePrefix="1" applyNumberFormat="1" applyFont="1" applyAlignment="1">
      <alignment horizontal="center"/>
    </xf>
    <xf numFmtId="10" fontId="70" fillId="0" borderId="0" xfId="0" applyNumberFormat="1" applyFont="1" applyAlignment="1">
      <alignment horizontal="center"/>
    </xf>
    <xf numFmtId="0" fontId="99" fillId="0" borderId="180" xfId="0" applyFont="1" applyBorder="1" applyAlignment="1">
      <alignment horizontal="center"/>
    </xf>
    <xf numFmtId="0" fontId="70" fillId="0" borderId="0" xfId="0" applyFont="1" applyAlignment="1">
      <alignment horizontal="left"/>
    </xf>
    <xf numFmtId="0" fontId="70" fillId="0" borderId="17" xfId="0" applyFont="1" applyBorder="1" applyAlignment="1">
      <alignment horizontal="left"/>
    </xf>
    <xf numFmtId="0" fontId="99" fillId="0" borderId="17" xfId="0" applyFont="1" applyBorder="1" applyAlignment="1">
      <alignment horizontal="center"/>
    </xf>
    <xf numFmtId="0" fontId="100" fillId="0" borderId="0" xfId="0" applyFont="1" applyAlignment="1">
      <alignment horizontal="center"/>
    </xf>
    <xf numFmtId="0" fontId="70" fillId="30" borderId="81" xfId="0" applyFont="1" applyFill="1" applyBorder="1" applyAlignment="1">
      <alignment horizontal="center" wrapText="1"/>
    </xf>
    <xf numFmtId="0" fontId="70" fillId="30" borderId="82" xfId="0" applyFont="1" applyFill="1" applyBorder="1" applyAlignment="1">
      <alignment horizontal="center" wrapText="1"/>
    </xf>
    <xf numFmtId="0" fontId="143" fillId="0" borderId="0" xfId="0" applyFont="1" applyAlignment="1">
      <alignment horizontal="left" vertical="top" wrapText="1"/>
    </xf>
    <xf numFmtId="0" fontId="118" fillId="0" borderId="147" xfId="0" applyFont="1" applyBorder="1" applyAlignment="1" applyProtection="1">
      <alignment horizontal="left" vertical="top" wrapText="1"/>
      <protection locked="0"/>
    </xf>
    <xf numFmtId="0" fontId="118" fillId="0" borderId="101" xfId="0" applyFont="1" applyBorder="1" applyAlignment="1" applyProtection="1">
      <alignment horizontal="left" vertical="top" wrapText="1"/>
      <protection locked="0"/>
    </xf>
    <xf numFmtId="0" fontId="118" fillId="0" borderId="67" xfId="0" applyFont="1" applyBorder="1" applyAlignment="1" applyProtection="1">
      <alignment horizontal="left" vertical="top" wrapText="1"/>
      <protection locked="0"/>
    </xf>
    <xf numFmtId="0" fontId="118" fillId="0" borderId="15" xfId="0" applyFont="1" applyBorder="1" applyAlignment="1" applyProtection="1">
      <alignment horizontal="left" vertical="top" wrapText="1"/>
      <protection locked="0"/>
    </xf>
    <xf numFmtId="0" fontId="118" fillId="0" borderId="0" xfId="0" applyFont="1" applyAlignment="1" applyProtection="1">
      <alignment horizontal="left" vertical="top" wrapText="1"/>
      <protection locked="0"/>
    </xf>
    <xf numFmtId="0" fontId="118" fillId="0" borderId="16" xfId="0" applyFont="1" applyBorder="1" applyAlignment="1" applyProtection="1">
      <alignment horizontal="left" vertical="top" wrapText="1"/>
      <protection locked="0"/>
    </xf>
    <xf numFmtId="0" fontId="118" fillId="0" borderId="21" xfId="0" applyFont="1" applyBorder="1" applyAlignment="1" applyProtection="1">
      <alignment horizontal="left" vertical="top" wrapText="1"/>
      <protection locked="0"/>
    </xf>
    <xf numFmtId="0" fontId="118" fillId="0" borderId="17" xfId="0" applyFont="1" applyBorder="1" applyAlignment="1" applyProtection="1">
      <alignment horizontal="left" vertical="top" wrapText="1"/>
      <protection locked="0"/>
    </xf>
    <xf numFmtId="0" fontId="118" fillId="0" borderId="22" xfId="0" applyFont="1" applyBorder="1" applyAlignment="1" applyProtection="1">
      <alignment horizontal="left" vertical="top" wrapText="1"/>
      <protection locked="0"/>
    </xf>
    <xf numFmtId="37" fontId="96" fillId="0" borderId="0" xfId="0" applyNumberFormat="1" applyFont="1" applyAlignment="1">
      <alignment horizontal="left"/>
    </xf>
    <xf numFmtId="0" fontId="96" fillId="0" borderId="0" xfId="0" applyFont="1" applyAlignment="1">
      <alignment horizontal="left" vertical="top"/>
    </xf>
    <xf numFmtId="37" fontId="103" fillId="30" borderId="207" xfId="0" applyNumberFormat="1" applyFont="1" applyFill="1" applyBorder="1" applyAlignment="1">
      <alignment horizontal="left"/>
    </xf>
    <xf numFmtId="37" fontId="103" fillId="30" borderId="186" xfId="0" applyNumberFormat="1" applyFont="1" applyFill="1" applyBorder="1" applyAlignment="1">
      <alignment horizontal="left"/>
    </xf>
    <xf numFmtId="37" fontId="103" fillId="30" borderId="200" xfId="0" applyNumberFormat="1" applyFont="1" applyFill="1" applyBorder="1" applyAlignment="1">
      <alignment horizontal="left"/>
    </xf>
    <xf numFmtId="37" fontId="103" fillId="30" borderId="255" xfId="0" applyNumberFormat="1" applyFont="1" applyFill="1" applyBorder="1" applyAlignment="1">
      <alignment horizontal="left"/>
    </xf>
    <xf numFmtId="37" fontId="103" fillId="30" borderId="256" xfId="0" applyNumberFormat="1" applyFont="1" applyFill="1" applyBorder="1" applyAlignment="1">
      <alignment horizontal="left"/>
    </xf>
    <xf numFmtId="37" fontId="103" fillId="30" borderId="257" xfId="0" applyNumberFormat="1" applyFont="1" applyFill="1" applyBorder="1" applyAlignment="1">
      <alignment horizontal="left"/>
    </xf>
    <xf numFmtId="37" fontId="103" fillId="30" borderId="169" xfId="0" applyNumberFormat="1" applyFont="1" applyFill="1" applyBorder="1" applyAlignment="1">
      <alignment horizontal="left"/>
    </xf>
    <xf numFmtId="37" fontId="103" fillId="30" borderId="168" xfId="0" applyNumberFormat="1" applyFont="1" applyFill="1" applyBorder="1" applyAlignment="1">
      <alignment horizontal="left"/>
    </xf>
    <xf numFmtId="37" fontId="103" fillId="30" borderId="170" xfId="0" applyNumberFormat="1" applyFont="1" applyFill="1" applyBorder="1" applyAlignment="1">
      <alignment horizontal="left"/>
    </xf>
    <xf numFmtId="37" fontId="103" fillId="30" borderId="261" xfId="0" applyNumberFormat="1" applyFont="1" applyFill="1" applyBorder="1" applyAlignment="1">
      <alignment horizontal="left"/>
    </xf>
    <xf numFmtId="37" fontId="103" fillId="30" borderId="262" xfId="0" applyNumberFormat="1" applyFont="1" applyFill="1" applyBorder="1" applyAlignment="1">
      <alignment horizontal="left"/>
    </xf>
    <xf numFmtId="37" fontId="103" fillId="30" borderId="263" xfId="0" applyNumberFormat="1" applyFont="1" applyFill="1" applyBorder="1" applyAlignment="1">
      <alignment horizontal="left"/>
    </xf>
    <xf numFmtId="0" fontId="131" fillId="32" borderId="17" xfId="0" applyFont="1" applyFill="1" applyBorder="1" applyAlignment="1">
      <alignment horizontal="left"/>
    </xf>
    <xf numFmtId="37" fontId="99" fillId="30" borderId="81" xfId="0" applyNumberFormat="1" applyFont="1" applyFill="1" applyBorder="1" applyAlignment="1">
      <alignment horizontal="left"/>
    </xf>
    <xf numFmtId="37" fontId="99" fillId="30" borderId="83" xfId="0" applyNumberFormat="1" applyFont="1" applyFill="1" applyBorder="1" applyAlignment="1">
      <alignment horizontal="left"/>
    </xf>
    <xf numFmtId="0" fontId="99" fillId="0" borderId="81" xfId="0" applyFont="1" applyBorder="1" applyAlignment="1">
      <alignment horizontal="center"/>
    </xf>
    <xf numFmtId="0" fontId="99" fillId="0" borderId="83" xfId="0" applyFont="1" applyBorder="1" applyAlignment="1">
      <alignment horizontal="center"/>
    </xf>
    <xf numFmtId="0" fontId="99" fillId="0" borderId="82" xfId="0" applyFont="1" applyBorder="1" applyAlignment="1">
      <alignment horizontal="center"/>
    </xf>
    <xf numFmtId="37" fontId="99" fillId="30" borderId="82" xfId="0" applyNumberFormat="1" applyFont="1" applyFill="1" applyBorder="1" applyAlignment="1">
      <alignment horizontal="left"/>
    </xf>
    <xf numFmtId="37" fontId="135" fillId="30" borderId="81" xfId="0" applyNumberFormat="1" applyFont="1" applyFill="1" applyBorder="1" applyAlignment="1">
      <alignment horizontal="left"/>
    </xf>
    <xf numFmtId="37" fontId="135" fillId="30" borderId="82" xfId="0" applyNumberFormat="1" applyFont="1" applyFill="1" applyBorder="1" applyAlignment="1">
      <alignment horizontal="left"/>
    </xf>
    <xf numFmtId="0" fontId="142" fillId="32" borderId="81" xfId="0" applyFont="1" applyFill="1" applyBorder="1" applyAlignment="1">
      <alignment horizontal="left" vertical="top"/>
    </xf>
    <xf numFmtId="0" fontId="142" fillId="32" borderId="82" xfId="0" applyFont="1" applyFill="1" applyBorder="1" applyAlignment="1">
      <alignment horizontal="left" vertical="top"/>
    </xf>
    <xf numFmtId="0" fontId="134" fillId="0" borderId="0" xfId="0" applyFont="1" applyAlignment="1">
      <alignment horizontal="center"/>
    </xf>
    <xf numFmtId="0" fontId="120" fillId="0" borderId="58" xfId="0" applyFont="1" applyBorder="1" applyAlignment="1">
      <alignment wrapText="1"/>
    </xf>
    <xf numFmtId="0" fontId="120" fillId="0" borderId="57" xfId="0" applyFont="1" applyBorder="1" applyAlignment="1">
      <alignment wrapText="1"/>
    </xf>
    <xf numFmtId="0" fontId="120" fillId="0" borderId="202" xfId="0" applyFont="1" applyBorder="1" applyAlignment="1">
      <alignment wrapText="1"/>
    </xf>
    <xf numFmtId="0" fontId="120" fillId="0" borderId="177" xfId="0" applyFont="1" applyBorder="1" applyAlignment="1">
      <alignment horizontal="center"/>
    </xf>
    <xf numFmtId="0" fontId="120" fillId="0" borderId="273" xfId="0" applyFont="1" applyBorder="1" applyAlignment="1">
      <alignment horizontal="center"/>
    </xf>
    <xf numFmtId="0" fontId="120" fillId="0" borderId="147" xfId="0" applyFont="1" applyBorder="1" applyAlignment="1">
      <alignment wrapText="1"/>
    </xf>
    <xf numFmtId="0" fontId="120" fillId="0" borderId="15" xfId="0" applyFont="1" applyBorder="1" applyAlignment="1">
      <alignment wrapText="1"/>
    </xf>
    <xf numFmtId="0" fontId="120" fillId="0" borderId="205" xfId="0" applyFont="1" applyBorder="1" applyAlignment="1">
      <alignment wrapText="1"/>
    </xf>
    <xf numFmtId="0" fontId="120" fillId="0" borderId="188" xfId="0" applyFont="1" applyBorder="1" applyAlignment="1">
      <alignment wrapText="1"/>
    </xf>
    <xf numFmtId="0" fontId="118" fillId="0" borderId="0" xfId="663" applyFont="1" applyAlignment="1">
      <alignment horizontal="left" wrapText="1"/>
    </xf>
    <xf numFmtId="0" fontId="119" fillId="0" borderId="189" xfId="0" applyFont="1" applyBorder="1" applyAlignment="1">
      <alignment wrapText="1"/>
    </xf>
    <xf numFmtId="0" fontId="119" fillId="0" borderId="57" xfId="0" applyFont="1" applyBorder="1" applyAlignment="1">
      <alignment wrapText="1"/>
    </xf>
    <xf numFmtId="0" fontId="119" fillId="0" borderId="202" xfId="0" applyFont="1" applyBorder="1" applyAlignment="1">
      <alignment wrapText="1"/>
    </xf>
    <xf numFmtId="0" fontId="118" fillId="0" borderId="0" xfId="0" applyFont="1" applyAlignment="1">
      <alignment wrapText="1"/>
    </xf>
    <xf numFmtId="0" fontId="141" fillId="0" borderId="0" xfId="0" applyFont="1" applyAlignment="1">
      <alignment horizontal="left" wrapText="1"/>
    </xf>
    <xf numFmtId="0" fontId="120" fillId="0" borderId="39" xfId="0" applyFont="1" applyBorder="1" applyAlignment="1">
      <alignment wrapText="1"/>
    </xf>
    <xf numFmtId="0" fontId="120" fillId="0" borderId="40" xfId="0" applyFont="1" applyBorder="1" applyAlignment="1">
      <alignment wrapText="1"/>
    </xf>
    <xf numFmtId="0" fontId="120" fillId="0" borderId="197" xfId="0" applyFont="1" applyBorder="1" applyAlignment="1">
      <alignment wrapText="1"/>
    </xf>
    <xf numFmtId="0" fontId="120" fillId="0" borderId="191" xfId="0" applyFont="1" applyBorder="1" applyAlignment="1">
      <alignment wrapText="1"/>
    </xf>
    <xf numFmtId="0" fontId="118" fillId="0" borderId="58" xfId="0" applyFont="1" applyBorder="1" applyAlignment="1">
      <alignment wrapText="1"/>
    </xf>
    <xf numFmtId="0" fontId="118" fillId="0" borderId="57" xfId="0" applyFont="1" applyBorder="1" applyAlignment="1">
      <alignment wrapText="1"/>
    </xf>
    <xf numFmtId="0" fontId="118" fillId="0" borderId="202" xfId="0" applyFont="1" applyBorder="1" applyAlignment="1">
      <alignment wrapText="1"/>
    </xf>
    <xf numFmtId="0" fontId="70" fillId="0" borderId="0" xfId="0" applyFont="1" applyAlignment="1">
      <alignment horizontal="centerContinuous"/>
    </xf>
    <xf numFmtId="0" fontId="70" fillId="0" borderId="0" xfId="0" applyFont="1" applyAlignment="1">
      <alignment horizontal="centerContinuous" vertical="top" wrapText="1"/>
    </xf>
    <xf numFmtId="0" fontId="67" fillId="0" borderId="0" xfId="0" applyFont="1" applyAlignment="1">
      <alignment horizontal="centerContinuous"/>
    </xf>
    <xf numFmtId="0" fontId="70" fillId="0" borderId="41" xfId="0" applyFont="1" applyBorder="1" applyAlignment="1">
      <alignment horizontal="centerContinuous" wrapText="1"/>
    </xf>
    <xf numFmtId="0" fontId="70" fillId="0" borderId="45" xfId="0" applyFont="1" applyBorder="1" applyAlignment="1">
      <alignment horizontal="centerContinuous" wrapText="1"/>
    </xf>
    <xf numFmtId="0" fontId="70" fillId="0" borderId="46" xfId="0" applyFont="1" applyBorder="1" applyAlignment="1">
      <alignment horizontal="centerContinuous" wrapText="1"/>
    </xf>
    <xf numFmtId="49" fontId="71" fillId="0" borderId="0" xfId="0" applyNumberFormat="1" applyFont="1" applyAlignment="1">
      <alignment horizontal="centerContinuous" vertical="top" wrapText="1"/>
    </xf>
    <xf numFmtId="0" fontId="71" fillId="0" borderId="0" xfId="0" applyFont="1" applyAlignment="1">
      <alignment horizontal="centerContinuous" vertical="top" wrapText="1"/>
    </xf>
    <xf numFmtId="0" fontId="67" fillId="0" borderId="0" xfId="0" applyFont="1" applyAlignment="1">
      <alignment horizontal="centerContinuous" wrapText="1"/>
    </xf>
    <xf numFmtId="0" fontId="68" fillId="0" borderId="0" xfId="0" applyFont="1" applyAlignment="1">
      <alignment horizontal="centerContinuous" wrapText="1"/>
    </xf>
    <xf numFmtId="0" fontId="99" fillId="0" borderId="0" xfId="0" applyFont="1" applyAlignment="1">
      <alignment horizontal="centerContinuous"/>
    </xf>
    <xf numFmtId="37" fontId="70" fillId="0" borderId="0" xfId="0" applyNumberFormat="1" applyFont="1" applyAlignment="1">
      <alignment horizontal="center"/>
    </xf>
    <xf numFmtId="0" fontId="137" fillId="0" borderId="0" xfId="0" applyFont="1" applyAlignment="1">
      <alignment horizontal="centerContinuous"/>
    </xf>
    <xf numFmtId="0" fontId="99" fillId="0" borderId="17" xfId="0" applyFont="1" applyBorder="1" applyAlignment="1">
      <alignment horizontal="centerContinuous"/>
    </xf>
    <xf numFmtId="4" fontId="96" fillId="0" borderId="0" xfId="0" applyNumberFormat="1" applyFont="1" applyAlignment="1">
      <alignment horizontal="centerContinuous" wrapText="1"/>
    </xf>
    <xf numFmtId="0" fontId="101" fillId="0" borderId="0" xfId="0" applyFont="1" applyAlignment="1">
      <alignment horizontal="center"/>
    </xf>
    <xf numFmtId="0" fontId="100" fillId="0" borderId="0" xfId="0" applyFont="1" applyAlignment="1">
      <alignment horizontal="centerContinuous"/>
    </xf>
    <xf numFmtId="0" fontId="100" fillId="0" borderId="17" xfId="0" applyFont="1" applyBorder="1" applyAlignment="1">
      <alignment horizontal="centerContinuous"/>
    </xf>
    <xf numFmtId="0" fontId="70" fillId="30" borderId="81" xfId="0" applyFont="1" applyFill="1" applyBorder="1" applyAlignment="1">
      <alignment horizontal="centerContinuous" wrapText="1"/>
    </xf>
    <xf numFmtId="0" fontId="70" fillId="30" borderId="82" xfId="0" applyFont="1" applyFill="1" applyBorder="1" applyAlignment="1">
      <alignment horizontal="centerContinuous" wrapText="1"/>
    </xf>
    <xf numFmtId="0" fontId="103" fillId="0" borderId="0" xfId="0" applyFont="1" applyAlignment="1">
      <alignment horizontal="centerContinuous"/>
    </xf>
    <xf numFmtId="0" fontId="118" fillId="0" borderId="0" xfId="0" applyFont="1" applyAlignment="1">
      <alignment horizontal="centerContinuous"/>
    </xf>
    <xf numFmtId="0" fontId="70" fillId="0" borderId="0" xfId="0" applyFont="1" applyAlignment="1">
      <alignment horizontal="centerContinuous" wrapText="1"/>
    </xf>
    <xf numFmtId="0" fontId="96" fillId="0" borderId="0" xfId="0" applyFont="1" applyAlignment="1">
      <alignment horizontal="centerContinuous"/>
    </xf>
    <xf numFmtId="37" fontId="99" fillId="0" borderId="0" xfId="0" applyNumberFormat="1" applyFont="1" applyAlignment="1">
      <alignment horizontal="centerContinuous"/>
    </xf>
    <xf numFmtId="49" fontId="99" fillId="0" borderId="0" xfId="0" applyNumberFormat="1" applyFont="1" applyAlignment="1">
      <alignment horizontal="centerContinuous"/>
    </xf>
    <xf numFmtId="37" fontId="124" fillId="0" borderId="0" xfId="0" applyNumberFormat="1" applyFont="1" applyAlignment="1">
      <alignment horizontal="centerContinuous"/>
    </xf>
    <xf numFmtId="0" fontId="131" fillId="32" borderId="0" xfId="0" applyFont="1" applyFill="1" applyAlignment="1">
      <alignment horizontal="centerContinuous" wrapText="1"/>
    </xf>
    <xf numFmtId="0" fontId="99" fillId="0" borderId="17" xfId="0" applyFont="1" applyBorder="1" applyAlignment="1">
      <alignment horizontal="centerContinuous" vertical="center"/>
    </xf>
    <xf numFmtId="0" fontId="134" fillId="0" borderId="0" xfId="0" applyFont="1" applyAlignment="1">
      <alignment horizontal="centerContinuous"/>
    </xf>
    <xf numFmtId="37" fontId="100" fillId="32" borderId="0" xfId="0" applyNumberFormat="1" applyFont="1" applyFill="1" applyAlignment="1">
      <alignment horizontal="centerContinuous" wrapText="1"/>
    </xf>
    <xf numFmtId="37" fontId="121" fillId="32" borderId="0" xfId="0" applyNumberFormat="1" applyFont="1" applyFill="1" applyAlignment="1">
      <alignment horizontal="centerContinuous"/>
    </xf>
    <xf numFmtId="0" fontId="118" fillId="0" borderId="0" xfId="663" applyFont="1" applyAlignment="1">
      <alignment horizontal="center"/>
    </xf>
    <xf numFmtId="44" fontId="118" fillId="0" borderId="0" xfId="663" applyNumberFormat="1" applyFont="1" applyAlignment="1">
      <alignment horizontal="center"/>
    </xf>
    <xf numFmtId="39" fontId="118" fillId="0" borderId="0" xfId="663" applyNumberFormat="1" applyFont="1" applyAlignment="1">
      <alignment horizontal="center" wrapText="1"/>
    </xf>
    <xf numFmtId="0" fontId="67" fillId="0" borderId="83" xfId="0" applyFont="1" applyBorder="1" applyAlignment="1">
      <alignment horizontal="left" vertical="top" wrapText="1"/>
    </xf>
    <xf numFmtId="0" fontId="67" fillId="0" borderId="82" xfId="0" applyFont="1" applyBorder="1" applyAlignment="1">
      <alignment horizontal="left" vertical="top" wrapText="1"/>
    </xf>
    <xf numFmtId="0" fontId="67" fillId="0" borderId="0" xfId="530" applyFont="1" applyAlignment="1" applyProtection="1">
      <alignment horizontal="center"/>
      <protection locked="0"/>
    </xf>
    <xf numFmtId="5" fontId="68" fillId="32" borderId="296" xfId="181" applyNumberFormat="1" applyFont="1" applyFill="1" applyBorder="1" applyAlignment="1">
      <alignment horizontal="right"/>
    </xf>
    <xf numFmtId="165" fontId="68" fillId="32" borderId="281" xfId="181" applyNumberFormat="1" applyFont="1" applyFill="1" applyBorder="1" applyAlignment="1">
      <alignment horizontal="right"/>
    </xf>
    <xf numFmtId="0" fontId="68" fillId="78" borderId="43" xfId="0" applyFont="1" applyFill="1" applyBorder="1"/>
    <xf numFmtId="0" fontId="68" fillId="78" borderId="213" xfId="0" applyFont="1" applyFill="1" applyBorder="1"/>
    <xf numFmtId="0" fontId="68" fillId="78" borderId="216" xfId="0" applyFont="1" applyFill="1" applyBorder="1"/>
    <xf numFmtId="166" fontId="68" fillId="36" borderId="84" xfId="0" applyNumberFormat="1" applyFont="1" applyFill="1" applyBorder="1"/>
    <xf numFmtId="166" fontId="68" fillId="36" borderId="186" xfId="0" applyNumberFormat="1" applyFont="1" applyFill="1" applyBorder="1"/>
    <xf numFmtId="166" fontId="68" fillId="36" borderId="182" xfId="0" applyNumberFormat="1" applyFont="1" applyFill="1" applyBorder="1"/>
    <xf numFmtId="166" fontId="100" fillId="32" borderId="21" xfId="0" applyNumberFormat="1" applyFont="1" applyFill="1" applyBorder="1"/>
    <xf numFmtId="0" fontId="70" fillId="35" borderId="14" xfId="0" applyFont="1" applyFill="1" applyBorder="1" applyAlignment="1">
      <alignment horizontal="center" wrapText="1"/>
    </xf>
    <xf numFmtId="0" fontId="70" fillId="35" borderId="12" xfId="0" applyFont="1" applyFill="1" applyBorder="1" applyAlignment="1">
      <alignment horizontal="center"/>
    </xf>
    <xf numFmtId="0" fontId="70" fillId="35" borderId="188" xfId="0" applyFont="1" applyFill="1" applyBorder="1" applyAlignment="1">
      <alignment horizontal="center"/>
    </xf>
    <xf numFmtId="0" fontId="70" fillId="35" borderId="57" xfId="0" applyFont="1" applyFill="1" applyBorder="1" applyAlignment="1">
      <alignment horizontal="center"/>
    </xf>
    <xf numFmtId="0" fontId="70" fillId="35" borderId="145" xfId="0" applyFont="1" applyFill="1" applyBorder="1" applyAlignment="1">
      <alignment horizontal="center" wrapText="1"/>
    </xf>
    <xf numFmtId="0" fontId="70" fillId="35" borderId="189" xfId="0" applyFont="1" applyFill="1" applyBorder="1" applyAlignment="1">
      <alignment horizontal="center"/>
    </xf>
    <xf numFmtId="0" fontId="70" fillId="35" borderId="142" xfId="0" applyFont="1" applyFill="1" applyBorder="1" applyAlignment="1">
      <alignment horizontal="center" wrapText="1"/>
    </xf>
    <xf numFmtId="0" fontId="70" fillId="35" borderId="11" xfId="0" applyFont="1" applyFill="1" applyBorder="1" applyAlignment="1">
      <alignment horizontal="center"/>
    </xf>
    <xf numFmtId="0" fontId="70" fillId="35" borderId="102" xfId="0" applyFont="1" applyFill="1" applyBorder="1" applyAlignment="1">
      <alignment horizontal="center"/>
    </xf>
    <xf numFmtId="0" fontId="70" fillId="35" borderId="143" xfId="0" applyFont="1" applyFill="1" applyBorder="1" applyAlignment="1">
      <alignment horizontal="center" wrapText="1"/>
    </xf>
    <xf numFmtId="0" fontId="70" fillId="35" borderId="64" xfId="0" applyFont="1" applyFill="1" applyBorder="1" applyAlignment="1">
      <alignment horizontal="center" wrapText="1"/>
    </xf>
    <xf numFmtId="0" fontId="70" fillId="35" borderId="81" xfId="0" applyFont="1" applyFill="1" applyBorder="1" applyAlignment="1">
      <alignment horizontal="center" wrapText="1"/>
    </xf>
    <xf numFmtId="0" fontId="70" fillId="35" borderId="19" xfId="0" applyFont="1" applyFill="1" applyBorder="1" applyAlignment="1">
      <alignment horizontal="center" wrapText="1"/>
    </xf>
    <xf numFmtId="4" fontId="154" fillId="32" borderId="293" xfId="0" applyNumberFormat="1" applyFont="1" applyFill="1" applyBorder="1" applyProtection="1">
      <protection locked="0"/>
    </xf>
    <xf numFmtId="4" fontId="154" fillId="32" borderId="294" xfId="0" applyNumberFormat="1" applyFont="1" applyFill="1" applyBorder="1" applyProtection="1">
      <protection locked="0"/>
    </xf>
    <xf numFmtId="4" fontId="154" fillId="32" borderId="295" xfId="0" applyNumberFormat="1" applyFont="1" applyFill="1" applyBorder="1" applyProtection="1">
      <protection locked="0"/>
    </xf>
    <xf numFmtId="0" fontId="165" fillId="71" borderId="23" xfId="0" applyFont="1" applyFill="1" applyBorder="1"/>
    <xf numFmtId="4" fontId="154" fillId="32" borderId="188" xfId="0" applyNumberFormat="1" applyFont="1" applyFill="1" applyBorder="1" applyProtection="1">
      <protection locked="0"/>
    </xf>
    <xf numFmtId="3" fontId="150" fillId="32" borderId="29" xfId="0" applyNumberFormat="1" applyFont="1" applyFill="1" applyBorder="1" applyAlignment="1" applyProtection="1">
      <alignment horizontal="right"/>
      <protection locked="0"/>
    </xf>
    <xf numFmtId="0" fontId="155" fillId="32" borderId="35" xfId="0" applyFont="1" applyFill="1" applyBorder="1" applyAlignment="1" applyProtection="1">
      <alignment horizontal="center"/>
      <protection locked="0"/>
    </xf>
    <xf numFmtId="0" fontId="155" fillId="32" borderId="56" xfId="0" applyFont="1" applyFill="1" applyBorder="1" applyAlignment="1" applyProtection="1">
      <alignment horizontal="center"/>
      <protection locked="0"/>
    </xf>
    <xf numFmtId="0" fontId="155" fillId="32" borderId="265" xfId="0" applyFont="1" applyFill="1" applyBorder="1" applyAlignment="1" applyProtection="1">
      <alignment horizontal="center"/>
      <protection locked="0"/>
    </xf>
    <xf numFmtId="0" fontId="155" fillId="32" borderId="266" xfId="0" applyFont="1" applyFill="1" applyBorder="1" applyAlignment="1" applyProtection="1">
      <alignment horizontal="center"/>
      <protection locked="0"/>
    </xf>
    <xf numFmtId="0" fontId="155" fillId="32" borderId="268" xfId="0" applyFont="1" applyFill="1" applyBorder="1" applyAlignment="1" applyProtection="1">
      <alignment horizontal="center"/>
      <protection locked="0"/>
    </xf>
    <xf numFmtId="0" fontId="155" fillId="32" borderId="269" xfId="0" applyFont="1" applyFill="1" applyBorder="1" applyAlignment="1" applyProtection="1">
      <alignment horizontal="center"/>
      <protection locked="0"/>
    </xf>
    <xf numFmtId="0" fontId="155" fillId="32" borderId="188" xfId="0" applyFont="1" applyFill="1" applyBorder="1" applyAlignment="1" applyProtection="1">
      <alignment horizontal="center"/>
      <protection locked="0"/>
    </xf>
    <xf numFmtId="0" fontId="155" fillId="32" borderId="178" xfId="0" applyFont="1" applyFill="1" applyBorder="1" applyAlignment="1" applyProtection="1">
      <alignment horizontal="center"/>
      <protection locked="0"/>
    </xf>
    <xf numFmtId="0" fontId="68" fillId="29" borderId="81" xfId="0" applyFont="1" applyFill="1" applyBorder="1"/>
    <xf numFmtId="0" fontId="68" fillId="29" borderId="82" xfId="0" applyFont="1" applyFill="1" applyBorder="1"/>
    <xf numFmtId="0" fontId="68" fillId="34" borderId="81" xfId="0" applyFont="1" applyFill="1" applyBorder="1"/>
    <xf numFmtId="0" fontId="68" fillId="34" borderId="82" xfId="0" applyFont="1" applyFill="1" applyBorder="1"/>
    <xf numFmtId="0" fontId="68" fillId="34" borderId="81" xfId="0" applyFont="1" applyFill="1" applyBorder="1" applyAlignment="1">
      <alignment horizontal="center"/>
    </xf>
    <xf numFmtId="0" fontId="68" fillId="34" borderId="82" xfId="0" applyFont="1" applyFill="1" applyBorder="1" applyAlignment="1">
      <alignment horizontal="center"/>
    </xf>
    <xf numFmtId="0" fontId="103" fillId="73" borderId="19" xfId="0" applyFont="1" applyFill="1" applyBorder="1"/>
    <xf numFmtId="0" fontId="103" fillId="73" borderId="82" xfId="0" applyFont="1" applyFill="1" applyBorder="1"/>
    <xf numFmtId="0" fontId="99" fillId="30" borderId="81" xfId="0" applyFont="1" applyFill="1" applyBorder="1" applyAlignment="1">
      <alignment horizontal="centerContinuous"/>
    </xf>
    <xf numFmtId="0" fontId="99" fillId="30" borderId="82" xfId="0" applyFont="1" applyFill="1" applyBorder="1" applyAlignment="1">
      <alignment horizontal="centerContinuous"/>
    </xf>
    <xf numFmtId="37" fontId="99" fillId="30" borderId="81" xfId="0" applyNumberFormat="1" applyFont="1" applyFill="1" applyBorder="1" applyAlignment="1">
      <alignment horizontal="centerContinuous"/>
    </xf>
    <xf numFmtId="37" fontId="99" fillId="30" borderId="82" xfId="0" applyNumberFormat="1" applyFont="1" applyFill="1" applyBorder="1" applyAlignment="1">
      <alignment horizontal="centerContinuous"/>
    </xf>
    <xf numFmtId="0" fontId="156" fillId="0" borderId="265" xfId="0" applyFont="1" applyBorder="1"/>
    <xf numFmtId="0" fontId="120" fillId="0" borderId="198" xfId="0" applyFont="1" applyBorder="1" applyAlignment="1">
      <alignment horizontal="centerContinuous" wrapText="1"/>
    </xf>
    <xf numFmtId="0" fontId="120" fillId="0" borderId="180" xfId="0" applyFont="1" applyBorder="1" applyAlignment="1">
      <alignment horizontal="centerContinuous" wrapText="1"/>
    </xf>
    <xf numFmtId="0" fontId="120" fillId="0" borderId="199" xfId="0" applyFont="1" applyBorder="1" applyAlignment="1">
      <alignment horizontal="centerContinuous" wrapText="1"/>
    </xf>
    <xf numFmtId="0" fontId="120" fillId="0" borderId="53" xfId="0" applyFont="1" applyBorder="1" applyAlignment="1">
      <alignment horizontal="centerContinuous" wrapText="1"/>
    </xf>
    <xf numFmtId="0" fontId="120" fillId="0" borderId="54" xfId="0" applyFont="1" applyBorder="1" applyAlignment="1">
      <alignment horizontal="centerContinuous" wrapText="1"/>
    </xf>
    <xf numFmtId="0" fontId="120" fillId="0" borderId="55" xfId="0" applyFont="1" applyBorder="1" applyAlignment="1">
      <alignment horizontal="centerContinuous" wrapText="1"/>
    </xf>
    <xf numFmtId="0" fontId="120" fillId="0" borderId="51" xfId="0" applyFont="1" applyBorder="1" applyAlignment="1">
      <alignment horizontal="centerContinuous" wrapText="1"/>
    </xf>
    <xf numFmtId="0" fontId="120" fillId="0" borderId="84" xfId="0" applyFont="1" applyBorder="1" applyAlignment="1">
      <alignment horizontal="centerContinuous" wrapText="1"/>
    </xf>
    <xf numFmtId="0" fontId="120" fillId="0" borderId="56" xfId="0" applyFont="1" applyBorder="1" applyAlignment="1">
      <alignment horizontal="centerContinuous" wrapText="1"/>
    </xf>
    <xf numFmtId="0" fontId="120" fillId="0" borderId="193" xfId="0" applyFont="1" applyBorder="1" applyAlignment="1">
      <alignment horizontal="centerContinuous" wrapText="1"/>
    </xf>
    <xf numFmtId="0" fontId="134" fillId="0" borderId="59" xfId="663" applyFont="1" applyBorder="1" applyAlignment="1">
      <alignment horizontal="centerContinuous"/>
    </xf>
    <xf numFmtId="0" fontId="134" fillId="0" borderId="60" xfId="663" applyFont="1" applyBorder="1" applyAlignment="1">
      <alignment horizontal="centerContinuous"/>
    </xf>
    <xf numFmtId="0" fontId="107" fillId="0" borderId="0" xfId="663" applyFont="1" applyAlignment="1">
      <alignment horizontal="centerContinuous" vertical="top" wrapText="1"/>
    </xf>
    <xf numFmtId="0" fontId="107" fillId="0" borderId="0" xfId="663" applyFont="1" applyAlignment="1">
      <alignment horizontal="centerContinuous"/>
    </xf>
    <xf numFmtId="0" fontId="108" fillId="0" borderId="0" xfId="0" applyFont="1" applyAlignment="1">
      <alignment horizontal="centerContinuous"/>
    </xf>
    <xf numFmtId="1" fontId="96" fillId="0" borderId="10" xfId="0" applyNumberFormat="1" applyFont="1" applyBorder="1" applyAlignment="1">
      <alignment horizontal="right"/>
    </xf>
    <xf numFmtId="0" fontId="71" fillId="0" borderId="288" xfId="663" applyFont="1" applyBorder="1" applyAlignment="1">
      <alignment horizontal="centerContinuous"/>
    </xf>
    <xf numFmtId="0" fontId="71" fillId="0" borderId="262" xfId="663" applyFont="1" applyBorder="1" applyAlignment="1">
      <alignment horizontal="centerContinuous"/>
    </xf>
    <xf numFmtId="0" fontId="71" fillId="0" borderId="289" xfId="663" applyFont="1" applyBorder="1" applyAlignment="1">
      <alignment horizontal="centerContinuous"/>
    </xf>
    <xf numFmtId="0" fontId="71" fillId="0" borderId="40" xfId="663" applyFont="1" applyBorder="1" applyAlignment="1">
      <alignment horizontal="centerContinuous"/>
    </xf>
    <xf numFmtId="9" fontId="68" fillId="0" borderId="262" xfId="663" applyNumberFormat="1" applyFont="1" applyBorder="1" applyAlignment="1">
      <alignment horizontal="centerContinuous"/>
    </xf>
    <xf numFmtId="0" fontId="68" fillId="0" borderId="289" xfId="663" applyFont="1" applyBorder="1" applyAlignment="1">
      <alignment horizontal="centerContinuous"/>
    </xf>
    <xf numFmtId="0" fontId="71" fillId="0" borderId="114" xfId="663" applyFont="1" applyBorder="1" applyAlignment="1">
      <alignment horizontal="centerContinuous"/>
    </xf>
    <xf numFmtId="0" fontId="119" fillId="0" borderId="0" xfId="0" applyFont="1" applyAlignment="1">
      <alignment horizontal="centerContinuous"/>
    </xf>
    <xf numFmtId="0" fontId="101" fillId="0" borderId="294" xfId="0" applyFont="1" applyBorder="1" applyAlignment="1">
      <alignment horizontal="center"/>
    </xf>
    <xf numFmtId="3" fontId="152" fillId="32" borderId="294" xfId="0" applyNumberFormat="1" applyFont="1" applyFill="1" applyBorder="1" applyProtection="1">
      <protection locked="0"/>
    </xf>
    <xf numFmtId="3" fontId="101" fillId="0" borderId="294" xfId="0" applyNumberFormat="1" applyFont="1" applyBorder="1"/>
    <xf numFmtId="37" fontId="101" fillId="0" borderId="165" xfId="0" applyNumberFormat="1" applyFont="1" applyBorder="1"/>
    <xf numFmtId="0" fontId="68" fillId="32" borderId="294" xfId="495" applyFont="1" applyFill="1" applyBorder="1" applyAlignment="1">
      <alignment horizontal="center" wrapText="1"/>
    </xf>
    <xf numFmtId="3" fontId="68" fillId="32" borderId="294" xfId="181" applyNumberFormat="1" applyFont="1" applyFill="1" applyBorder="1"/>
    <xf numFmtId="0" fontId="123" fillId="78" borderId="0" xfId="526" applyFont="1" applyFill="1" applyAlignment="1">
      <alignment horizontal="left" wrapText="1"/>
    </xf>
    <xf numFmtId="0" fontId="75" fillId="31" borderId="0" xfId="0" applyFont="1" applyFill="1" applyAlignment="1">
      <alignment horizontal="left"/>
    </xf>
    <xf numFmtId="49" fontId="67" fillId="0" borderId="81" xfId="0" applyNumberFormat="1" applyFont="1" applyBorder="1" applyAlignment="1">
      <alignment horizontal="left"/>
    </xf>
    <xf numFmtId="49" fontId="67" fillId="0" borderId="83" xfId="0" applyNumberFormat="1" applyFont="1" applyBorder="1" applyAlignment="1">
      <alignment horizontal="left"/>
    </xf>
    <xf numFmtId="49" fontId="67" fillId="0" borderId="82" xfId="0" applyNumberFormat="1" applyFont="1" applyBorder="1" applyAlignment="1">
      <alignment horizontal="left"/>
    </xf>
    <xf numFmtId="0" fontId="70" fillId="0" borderId="83" xfId="0" applyFont="1" applyBorder="1" applyAlignment="1">
      <alignment horizontal="center"/>
    </xf>
    <xf numFmtId="0" fontId="70" fillId="0" borderId="82" xfId="0" applyFont="1" applyBorder="1" applyAlignment="1">
      <alignment horizontal="center"/>
    </xf>
    <xf numFmtId="0" fontId="70" fillId="0" borderId="0" xfId="17654" applyFont="1" applyAlignment="1">
      <alignment horizontal="left"/>
    </xf>
    <xf numFmtId="0" fontId="157" fillId="32" borderId="17" xfId="0" applyFont="1" applyFill="1" applyBorder="1" applyAlignment="1">
      <alignment horizontal="left"/>
    </xf>
    <xf numFmtId="0" fontId="148" fillId="32" borderId="0" xfId="17654" applyFont="1" applyFill="1" applyAlignment="1">
      <alignment horizontal="left"/>
    </xf>
    <xf numFmtId="0" fontId="70" fillId="0" borderId="50" xfId="0" applyFont="1" applyBorder="1" applyAlignment="1">
      <alignment horizontal="center"/>
    </xf>
    <xf numFmtId="0" fontId="70" fillId="0" borderId="84" xfId="0" applyFont="1" applyBorder="1" applyAlignment="1">
      <alignment horizontal="center" wrapText="1"/>
    </xf>
    <xf numFmtId="0" fontId="70" fillId="0" borderId="83" xfId="0" applyFont="1" applyBorder="1" applyAlignment="1">
      <alignment horizontal="center" wrapText="1"/>
    </xf>
    <xf numFmtId="0" fontId="69" fillId="0" borderId="81" xfId="0" applyFont="1" applyBorder="1" applyAlignment="1">
      <alignment horizontal="center" wrapText="1"/>
    </xf>
    <xf numFmtId="0" fontId="69" fillId="0" borderId="82" xfId="0" applyFont="1" applyBorder="1" applyAlignment="1">
      <alignment horizontal="center" wrapText="1"/>
    </xf>
    <xf numFmtId="0" fontId="67" fillId="0" borderId="81" xfId="0" applyFont="1" applyBorder="1" applyAlignment="1">
      <alignment horizontal="left"/>
    </xf>
    <xf numFmtId="0" fontId="67" fillId="0" borderId="83" xfId="0" applyFont="1" applyBorder="1" applyAlignment="1">
      <alignment horizontal="left"/>
    </xf>
    <xf numFmtId="0" fontId="67" fillId="0" borderId="82" xfId="0" applyFont="1" applyBorder="1" applyAlignment="1">
      <alignment horizontal="left"/>
    </xf>
    <xf numFmtId="0" fontId="69" fillId="0" borderId="0" xfId="0" applyFont="1" applyAlignment="1">
      <alignment horizontal="left"/>
    </xf>
    <xf numFmtId="0" fontId="103" fillId="0" borderId="0" xfId="0" applyFont="1" applyAlignment="1">
      <alignment horizontal="left"/>
    </xf>
    <xf numFmtId="0" fontId="98" fillId="0" borderId="83" xfId="0" applyFont="1" applyBorder="1" applyAlignment="1">
      <alignment horizontal="center"/>
    </xf>
    <xf numFmtId="0" fontId="70" fillId="0" borderId="12" xfId="0" applyFont="1" applyBorder="1" applyAlignment="1">
      <alignment horizontal="center"/>
    </xf>
    <xf numFmtId="0" fontId="70" fillId="0" borderId="13" xfId="0" applyFont="1" applyBorder="1" applyAlignment="1">
      <alignment horizontal="center"/>
    </xf>
    <xf numFmtId="0" fontId="70" fillId="0" borderId="14" xfId="0" applyFont="1" applyBorder="1" applyAlignment="1">
      <alignment horizontal="center"/>
    </xf>
    <xf numFmtId="169" fontId="68" fillId="32" borderId="273" xfId="0" applyNumberFormat="1" applyFont="1" applyFill="1" applyBorder="1"/>
    <xf numFmtId="169" fontId="68" fillId="32" borderId="258" xfId="0" applyNumberFormat="1" applyFont="1" applyFill="1" applyBorder="1"/>
    <xf numFmtId="169" fontId="68" fillId="32" borderId="283" xfId="0" applyNumberFormat="1" applyFont="1" applyFill="1" applyBorder="1"/>
    <xf numFmtId="172" fontId="96" fillId="0" borderId="10" xfId="0" applyNumberFormat="1" applyFont="1" applyBorder="1" applyAlignment="1">
      <alignment horizontal="right"/>
    </xf>
    <xf numFmtId="0" fontId="101" fillId="0" borderId="293" xfId="0" applyFont="1" applyBorder="1" applyAlignment="1">
      <alignment horizontal="center"/>
    </xf>
    <xf numFmtId="3" fontId="152" fillId="32" borderId="293" xfId="0" applyNumberFormat="1" applyFont="1" applyFill="1" applyBorder="1" applyProtection="1">
      <protection locked="0"/>
    </xf>
    <xf numFmtId="3" fontId="101" fillId="0" borderId="293" xfId="0" applyNumberFormat="1" applyFont="1" applyBorder="1"/>
    <xf numFmtId="0" fontId="68" fillId="0" borderId="293" xfId="0" applyFont="1" applyBorder="1"/>
    <xf numFmtId="0" fontId="68" fillId="0" borderId="294" xfId="0" applyFont="1" applyBorder="1"/>
    <xf numFmtId="0" fontId="98" fillId="0" borderId="81" xfId="0" applyFont="1" applyBorder="1" applyAlignment="1">
      <alignment horizontal="centerContinuous" wrapText="1"/>
    </xf>
    <xf numFmtId="0" fontId="98" fillId="0" borderId="83" xfId="0" applyFont="1" applyBorder="1" applyAlignment="1">
      <alignment horizontal="centerContinuous" wrapText="1"/>
    </xf>
    <xf numFmtId="0" fontId="98" fillId="0" borderId="82" xfId="0" applyFont="1" applyBorder="1" applyAlignment="1">
      <alignment horizontal="centerContinuous" wrapText="1"/>
    </xf>
    <xf numFmtId="0" fontId="70" fillId="0" borderId="81" xfId="0" applyFont="1" applyBorder="1" applyAlignment="1">
      <alignment horizontal="centerContinuous" wrapText="1"/>
    </xf>
    <xf numFmtId="0" fontId="70" fillId="0" borderId="83" xfId="0" applyFont="1" applyBorder="1" applyAlignment="1">
      <alignment horizontal="centerContinuous" wrapText="1"/>
    </xf>
    <xf numFmtId="0" fontId="70" fillId="0" borderId="82" xfId="0" applyFont="1" applyBorder="1" applyAlignment="1">
      <alignment horizontal="centerContinuous" wrapText="1"/>
    </xf>
    <xf numFmtId="0" fontId="99" fillId="0" borderId="47" xfId="0" applyFont="1" applyBorder="1" applyAlignment="1">
      <alignment horizontal="center" wrapText="1"/>
    </xf>
    <xf numFmtId="0" fontId="99" fillId="0" borderId="29" xfId="0" applyFont="1" applyBorder="1" applyAlignment="1">
      <alignment horizontal="center" wrapText="1"/>
    </xf>
    <xf numFmtId="0" fontId="75" fillId="31" borderId="0" xfId="0" applyFont="1" applyFill="1" applyAlignment="1">
      <alignment horizontal="centerContinuous" wrapText="1"/>
    </xf>
    <xf numFmtId="0" fontId="99" fillId="0" borderId="81" xfId="0" applyFont="1" applyBorder="1" applyAlignment="1">
      <alignment horizontal="centerContinuous"/>
    </xf>
    <xf numFmtId="0" fontId="99" fillId="0" borderId="83" xfId="0" applyFont="1" applyBorder="1" applyAlignment="1">
      <alignment horizontal="centerContinuous"/>
    </xf>
    <xf numFmtId="0" fontId="99" fillId="0" borderId="82" xfId="0" applyFont="1" applyBorder="1" applyAlignment="1">
      <alignment horizontal="centerContinuous"/>
    </xf>
    <xf numFmtId="0" fontId="96" fillId="0" borderId="0" xfId="0" applyFont="1" applyAlignment="1">
      <alignment horizontal="centerContinuous" wrapText="1"/>
    </xf>
    <xf numFmtId="0" fontId="96" fillId="0" borderId="0" xfId="0" applyFont="1" applyAlignment="1">
      <alignment horizontal="centerContinuous" vertical="top" wrapText="1"/>
    </xf>
    <xf numFmtId="0" fontId="98" fillId="0" borderId="81" xfId="0" applyFont="1" applyBorder="1" applyAlignment="1">
      <alignment horizontal="centerContinuous"/>
    </xf>
    <xf numFmtId="0" fontId="98" fillId="0" borderId="83" xfId="0" applyFont="1" applyBorder="1" applyAlignment="1">
      <alignment horizontal="centerContinuous"/>
    </xf>
    <xf numFmtId="0" fontId="98" fillId="0" borderId="82" xfId="0" applyFont="1" applyBorder="1" applyAlignment="1">
      <alignment horizontal="centerContinuous"/>
    </xf>
    <xf numFmtId="166" fontId="68" fillId="70" borderId="50" xfId="0" applyNumberFormat="1" applyFont="1" applyFill="1" applyBorder="1"/>
    <xf numFmtId="3" fontId="68" fillId="0" borderId="36" xfId="0" applyNumberFormat="1" applyFont="1" applyBorder="1"/>
    <xf numFmtId="37" fontId="166" fillId="32" borderId="301" xfId="0" applyNumberFormat="1" applyFont="1" applyFill="1" applyBorder="1" applyProtection="1">
      <protection locked="0"/>
    </xf>
    <xf numFmtId="37" fontId="151" fillId="33" borderId="302" xfId="0" applyNumberFormat="1" applyFont="1" applyFill="1" applyBorder="1" applyProtection="1">
      <protection locked="0"/>
    </xf>
    <xf numFmtId="3" fontId="153" fillId="0" borderId="267" xfId="0" applyNumberFormat="1" applyFont="1" applyBorder="1"/>
    <xf numFmtId="0" fontId="101" fillId="0" borderId="265" xfId="0" applyFont="1" applyBorder="1" applyAlignment="1">
      <alignment horizontal="centerContinuous" wrapText="1"/>
    </xf>
    <xf numFmtId="0" fontId="101" fillId="0" borderId="266" xfId="0" applyFont="1" applyBorder="1" applyAlignment="1">
      <alignment horizontal="centerContinuous"/>
    </xf>
    <xf numFmtId="49" fontId="101" fillId="32" borderId="81" xfId="0" applyNumberFormat="1" applyFont="1" applyFill="1" applyBorder="1" applyAlignment="1" applyProtection="1">
      <alignment horizontal="centerContinuous" vertical="top" wrapText="1"/>
      <protection locked="0"/>
    </xf>
    <xf numFmtId="49" fontId="101" fillId="32" borderId="83" xfId="0" applyNumberFormat="1" applyFont="1" applyFill="1" applyBorder="1" applyAlignment="1" applyProtection="1">
      <alignment horizontal="centerContinuous" vertical="top" wrapText="1"/>
      <protection locked="0"/>
    </xf>
    <xf numFmtId="49" fontId="101" fillId="32" borderId="82" xfId="0" applyNumberFormat="1" applyFont="1" applyFill="1" applyBorder="1" applyAlignment="1" applyProtection="1">
      <alignment horizontal="centerContinuous" vertical="top" wrapText="1"/>
      <protection locked="0"/>
    </xf>
    <xf numFmtId="49" fontId="68" fillId="32" borderId="303" xfId="0" applyNumberFormat="1" applyFont="1" applyFill="1" applyBorder="1" applyAlignment="1" applyProtection="1">
      <alignment horizontal="centerContinuous" vertical="top" wrapText="1"/>
      <protection locked="0"/>
    </xf>
    <xf numFmtId="49" fontId="68" fillId="32" borderId="304" xfId="0" applyNumberFormat="1" applyFont="1" applyFill="1" applyBorder="1" applyAlignment="1" applyProtection="1">
      <alignment horizontal="centerContinuous" vertical="top" wrapText="1"/>
      <protection locked="0"/>
    </xf>
    <xf numFmtId="49" fontId="68" fillId="32" borderId="305" xfId="0" applyNumberFormat="1" applyFont="1" applyFill="1" applyBorder="1" applyAlignment="1" applyProtection="1">
      <alignment horizontal="centerContinuous" vertical="top" wrapText="1"/>
      <protection locked="0"/>
    </xf>
    <xf numFmtId="0" fontId="68" fillId="32" borderId="306" xfId="0" applyFont="1" applyFill="1" applyBorder="1" applyAlignment="1" applyProtection="1">
      <alignment horizontal="centerContinuous" vertical="top" wrapText="1"/>
      <protection locked="0"/>
    </xf>
    <xf numFmtId="0" fontId="68" fillId="32" borderId="307" xfId="0" applyFont="1" applyFill="1" applyBorder="1" applyAlignment="1" applyProtection="1">
      <alignment horizontal="centerContinuous" vertical="top" wrapText="1"/>
      <protection locked="0"/>
    </xf>
    <xf numFmtId="0" fontId="68" fillId="32" borderId="308" xfId="0" applyFont="1" applyFill="1" applyBorder="1" applyAlignment="1" applyProtection="1">
      <alignment horizontal="centerContinuous" vertical="top" wrapText="1"/>
      <protection locked="0"/>
    </xf>
    <xf numFmtId="49" fontId="101" fillId="32" borderId="38" xfId="0" applyNumberFormat="1" applyFont="1" applyFill="1" applyBorder="1" applyAlignment="1" applyProtection="1">
      <alignment horizontal="centerContinuous" vertical="top" wrapText="1"/>
      <protection locked="0"/>
    </xf>
    <xf numFmtId="49" fontId="101" fillId="32" borderId="52" xfId="0" applyNumberFormat="1" applyFont="1" applyFill="1" applyBorder="1" applyAlignment="1" applyProtection="1">
      <alignment horizontal="centerContinuous" vertical="top" wrapText="1"/>
      <protection locked="0"/>
    </xf>
    <xf numFmtId="49" fontId="101" fillId="32" borderId="61" xfId="0" applyNumberFormat="1" applyFont="1" applyFill="1" applyBorder="1" applyAlignment="1" applyProtection="1">
      <alignment horizontal="centerContinuous" vertical="top" wrapText="1"/>
      <protection locked="0"/>
    </xf>
    <xf numFmtId="172" fontId="123" fillId="0" borderId="10" xfId="0" applyNumberFormat="1" applyFont="1" applyBorder="1" applyAlignment="1">
      <alignment horizontal="right"/>
    </xf>
    <xf numFmtId="0" fontId="96" fillId="25" borderId="10" xfId="0" quotePrefix="1" applyFont="1" applyFill="1" applyBorder="1" applyAlignment="1">
      <alignment horizontal="right"/>
    </xf>
    <xf numFmtId="0" fontId="96" fillId="0" borderId="10" xfId="0" quotePrefix="1" applyFont="1" applyBorder="1" applyAlignment="1">
      <alignment horizontal="right"/>
    </xf>
    <xf numFmtId="37" fontId="101" fillId="0" borderId="297" xfId="0" applyNumberFormat="1" applyFont="1" applyBorder="1"/>
    <xf numFmtId="37" fontId="101" fillId="0" borderId="298" xfId="0" applyNumberFormat="1" applyFont="1" applyBorder="1"/>
    <xf numFmtId="172" fontId="101" fillId="0" borderId="293" xfId="0" applyNumberFormat="1" applyFont="1" applyBorder="1" applyAlignment="1">
      <alignment horizontal="center"/>
    </xf>
    <xf numFmtId="37" fontId="101" fillId="0" borderId="299" xfId="0" applyNumberFormat="1" applyFont="1" applyBorder="1"/>
    <xf numFmtId="37" fontId="101" fillId="0" borderId="300" xfId="0" applyNumberFormat="1" applyFont="1" applyBorder="1"/>
    <xf numFmtId="172" fontId="101" fillId="0" borderId="294" xfId="0" applyNumberFormat="1" applyFont="1" applyBorder="1" applyAlignment="1">
      <alignment horizontal="center"/>
    </xf>
    <xf numFmtId="0" fontId="170" fillId="79" borderId="17" xfId="0" applyFont="1" applyFill="1" applyBorder="1" applyAlignment="1">
      <alignment horizontal="centerContinuous" wrapText="1"/>
    </xf>
    <xf numFmtId="0" fontId="171" fillId="79" borderId="0" xfId="0" applyFont="1" applyFill="1" applyAlignment="1">
      <alignment horizontal="centerContinuous"/>
    </xf>
    <xf numFmtId="0" fontId="99" fillId="0" borderId="19" xfId="0" applyFont="1" applyBorder="1" applyAlignment="1">
      <alignment horizontal="centerContinuous" wrapText="1"/>
    </xf>
    <xf numFmtId="5" fontId="68" fillId="32" borderId="34" xfId="181" applyNumberFormat="1" applyFont="1" applyFill="1" applyBorder="1" applyAlignment="1">
      <alignment horizontal="right"/>
    </xf>
    <xf numFmtId="165" fontId="68" fillId="32" borderId="294" xfId="181" applyNumberFormat="1" applyFont="1" applyFill="1" applyBorder="1" applyAlignment="1">
      <alignment horizontal="right"/>
    </xf>
    <xf numFmtId="165" fontId="68" fillId="32" borderId="309" xfId="181" applyNumberFormat="1" applyFont="1" applyFill="1" applyBorder="1" applyAlignment="1">
      <alignment horizontal="right"/>
    </xf>
    <xf numFmtId="0" fontId="157" fillId="0" borderId="0" xfId="0" applyFont="1" applyAlignment="1">
      <alignment horizontal="left"/>
    </xf>
    <xf numFmtId="0" fontId="172" fillId="32" borderId="17" xfId="0" applyFont="1" applyFill="1" applyBorder="1" applyAlignment="1">
      <alignment horizontal="left"/>
    </xf>
    <xf numFmtId="0" fontId="102" fillId="0" borderId="81" xfId="0" applyFont="1" applyBorder="1" applyAlignment="1">
      <alignment horizontal="center" wrapText="1"/>
    </xf>
    <xf numFmtId="5" fontId="68" fillId="32" borderId="310" xfId="181" applyNumberFormat="1" applyFont="1" applyFill="1" applyBorder="1" applyAlignment="1">
      <alignment horizontal="right"/>
    </xf>
    <xf numFmtId="169" fontId="145" fillId="0" borderId="48" xfId="0" applyNumberFormat="1" applyFont="1" applyBorder="1"/>
    <xf numFmtId="171" fontId="145" fillId="0" borderId="50" xfId="0" applyNumberFormat="1" applyFont="1" applyBorder="1"/>
    <xf numFmtId="169" fontId="145" fillId="0" borderId="281" xfId="0" applyNumberFormat="1" applyFont="1" applyBorder="1"/>
    <xf numFmtId="171" fontId="145" fillId="0" borderId="280" xfId="0" applyNumberFormat="1" applyFont="1" applyBorder="1"/>
    <xf numFmtId="169" fontId="145" fillId="0" borderId="282" xfId="0" applyNumberFormat="1" applyFont="1" applyBorder="1"/>
    <xf numFmtId="171" fontId="145" fillId="0" borderId="284" xfId="0" applyNumberFormat="1" applyFont="1" applyBorder="1"/>
    <xf numFmtId="0" fontId="70" fillId="0" borderId="29" xfId="0" applyFont="1" applyBorder="1" applyAlignment="1">
      <alignment horizontal="center" wrapText="1"/>
    </xf>
    <xf numFmtId="0" fontId="68" fillId="0" borderId="47" xfId="0" applyFont="1" applyBorder="1"/>
    <xf numFmtId="3" fontId="68" fillId="36" borderId="294" xfId="0" applyNumberFormat="1" applyFont="1" applyFill="1" applyBorder="1" applyAlignment="1">
      <alignment horizontal="right"/>
    </xf>
    <xf numFmtId="165" fontId="68" fillId="32" borderId="296" xfId="181" applyNumberFormat="1" applyFont="1" applyFill="1" applyBorder="1" applyAlignment="1">
      <alignment horizontal="right"/>
    </xf>
    <xf numFmtId="0" fontId="169" fillId="32" borderId="293" xfId="0" applyFont="1" applyFill="1" applyBorder="1" applyAlignment="1" applyProtection="1">
      <alignment horizontal="right"/>
      <protection locked="0"/>
    </xf>
    <xf numFmtId="0" fontId="169" fillId="32" borderId="294" xfId="0" applyFont="1" applyFill="1" applyBorder="1" applyAlignment="1" applyProtection="1">
      <alignment horizontal="right"/>
      <protection locked="0"/>
    </xf>
    <xf numFmtId="0" fontId="67" fillId="80" borderId="0" xfId="0" applyFont="1" applyFill="1" applyAlignment="1">
      <alignment horizontal="centerContinuous" vertical="center" wrapText="1"/>
    </xf>
    <xf numFmtId="37" fontId="72" fillId="0" borderId="244" xfId="0" applyNumberFormat="1" applyFont="1" applyBorder="1" applyAlignment="1">
      <alignment horizontal="right"/>
    </xf>
    <xf numFmtId="37" fontId="72" fillId="0" borderId="104" xfId="0" applyNumberFormat="1" applyFont="1" applyBorder="1" applyAlignment="1">
      <alignment horizontal="right"/>
    </xf>
    <xf numFmtId="0" fontId="70" fillId="0" borderId="62" xfId="0" quotePrefix="1" applyFont="1" applyBorder="1" applyAlignment="1">
      <alignment horizontal="center"/>
    </xf>
    <xf numFmtId="37" fontId="70" fillId="0" borderId="62" xfId="0" applyNumberFormat="1" applyFont="1" applyBorder="1"/>
    <xf numFmtId="0" fontId="70" fillId="0" borderId="226" xfId="0" quotePrefix="1" applyFont="1" applyBorder="1" applyAlignment="1">
      <alignment horizontal="left"/>
    </xf>
    <xf numFmtId="0" fontId="70" fillId="0" borderId="243" xfId="0" applyFont="1" applyBorder="1"/>
    <xf numFmtId="0" fontId="155" fillId="32" borderId="35" xfId="0" applyFont="1" applyFill="1" applyBorder="1" applyAlignment="1" applyProtection="1">
      <alignment horizontal="centerContinuous"/>
      <protection locked="0"/>
    </xf>
    <xf numFmtId="0" fontId="155" fillId="32" borderId="56" xfId="0" applyFont="1" applyFill="1" applyBorder="1" applyAlignment="1" applyProtection="1">
      <alignment horizontal="centerContinuous"/>
      <protection locked="0"/>
    </xf>
    <xf numFmtId="168" fontId="150" fillId="32" borderId="0" xfId="182" applyNumberFormat="1" applyFont="1" applyFill="1" applyBorder="1" applyProtection="1">
      <protection locked="0"/>
    </xf>
    <xf numFmtId="0" fontId="173" fillId="0" borderId="0" xfId="0" applyFont="1"/>
    <xf numFmtId="0" fontId="68" fillId="78" borderId="43" xfId="0" applyFont="1" applyFill="1" applyBorder="1" applyAlignment="1">
      <alignment wrapText="1"/>
    </xf>
    <xf numFmtId="0" fontId="100" fillId="0" borderId="311" xfId="0" applyFont="1" applyBorder="1"/>
    <xf numFmtId="0" fontId="100" fillId="0" borderId="311" xfId="0" applyFont="1" applyBorder="1" applyAlignment="1">
      <alignment horizontal="left" wrapText="1"/>
    </xf>
    <xf numFmtId="3" fontId="100" fillId="0" borderId="311" xfId="0" applyNumberFormat="1" applyFont="1" applyBorder="1" applyAlignment="1">
      <alignment horizontal="right" wrapText="1"/>
    </xf>
    <xf numFmtId="3" fontId="100" fillId="36" borderId="311" xfId="0" applyNumberFormat="1" applyFont="1" applyFill="1" applyBorder="1" applyAlignment="1">
      <alignment horizontal="right" wrapText="1"/>
    </xf>
    <xf numFmtId="0" fontId="68" fillId="78" borderId="312" xfId="0" applyFont="1" applyFill="1" applyBorder="1" applyAlignment="1">
      <alignment wrapText="1"/>
    </xf>
    <xf numFmtId="0" fontId="68" fillId="32" borderId="311" xfId="495" applyFont="1" applyFill="1" applyBorder="1" applyAlignment="1">
      <alignment horizontal="center" wrapText="1"/>
    </xf>
    <xf numFmtId="3" fontId="68" fillId="32" borderId="311" xfId="181" applyNumberFormat="1" applyFont="1" applyFill="1" applyBorder="1"/>
    <xf numFmtId="3" fontId="68" fillId="36" borderId="311" xfId="0" applyNumberFormat="1" applyFont="1" applyFill="1" applyBorder="1" applyAlignment="1">
      <alignment horizontal="right"/>
    </xf>
    <xf numFmtId="3" fontId="145" fillId="32" borderId="258" xfId="0" applyNumberFormat="1" applyFont="1" applyFill="1" applyBorder="1"/>
    <xf numFmtId="4" fontId="74" fillId="0" borderId="29" xfId="181" applyNumberFormat="1" applyFont="1" applyBorder="1" applyProtection="1"/>
    <xf numFmtId="0" fontId="70" fillId="71" borderId="294" xfId="0" applyFont="1" applyFill="1" applyBorder="1"/>
    <xf numFmtId="4" fontId="68" fillId="0" borderId="294" xfId="181" applyNumberFormat="1" applyFont="1" applyBorder="1" applyProtection="1"/>
    <xf numFmtId="0" fontId="68" fillId="0" borderId="29" xfId="0" applyFont="1" applyBorder="1" applyAlignment="1">
      <alignment horizontal="center"/>
    </xf>
    <xf numFmtId="3" fontId="150" fillId="32" borderId="311" xfId="0" applyNumberFormat="1" applyFont="1" applyFill="1" applyBorder="1" applyAlignment="1" applyProtection="1">
      <alignment horizontal="right"/>
      <protection locked="0"/>
    </xf>
    <xf numFmtId="0" fontId="68" fillId="0" borderId="294" xfId="0" applyFont="1" applyBorder="1" applyAlignment="1">
      <alignment horizontal="center"/>
    </xf>
    <xf numFmtId="3" fontId="150" fillId="32" borderId="294" xfId="0" applyNumberFormat="1" applyFont="1" applyFill="1" applyBorder="1" applyAlignment="1" applyProtection="1">
      <alignment horizontal="right"/>
      <protection locked="0"/>
    </xf>
    <xf numFmtId="4" fontId="68" fillId="0" borderId="294" xfId="0" applyNumberFormat="1" applyFont="1" applyBorder="1"/>
    <xf numFmtId="3" fontId="68" fillId="0" borderId="294" xfId="0" applyNumberFormat="1" applyFont="1" applyBorder="1"/>
    <xf numFmtId="0" fontId="96" fillId="0" borderId="15" xfId="0" applyFont="1" applyBorder="1"/>
    <xf numFmtId="3" fontId="151" fillId="32" borderId="22" xfId="0" applyNumberFormat="1" applyFont="1" applyFill="1" applyBorder="1" applyProtection="1">
      <protection locked="0"/>
    </xf>
    <xf numFmtId="0" fontId="96" fillId="0" borderId="294" xfId="0" applyFont="1" applyBorder="1"/>
    <xf numFmtId="0" fontId="96" fillId="0" borderId="265" xfId="0" applyFont="1" applyBorder="1" applyAlignment="1">
      <alignment horizontal="center"/>
    </xf>
    <xf numFmtId="3" fontId="151" fillId="32" borderId="294" xfId="0" applyNumberFormat="1" applyFont="1" applyFill="1" applyBorder="1" applyProtection="1">
      <protection locked="0"/>
    </xf>
    <xf numFmtId="0" fontId="96" fillId="0" borderId="309" xfId="0" applyFont="1" applyBorder="1"/>
    <xf numFmtId="2" fontId="154" fillId="32" borderId="29" xfId="0" applyNumberFormat="1" applyFont="1" applyFill="1" applyBorder="1" applyProtection="1">
      <protection locked="0"/>
    </xf>
    <xf numFmtId="2" fontId="70" fillId="71" borderId="311" xfId="0" applyNumberFormat="1" applyFont="1" applyFill="1" applyBorder="1"/>
    <xf numFmtId="2" fontId="154" fillId="32" borderId="309" xfId="181" applyNumberFormat="1" applyFont="1" applyFill="1" applyBorder="1" applyProtection="1">
      <protection locked="0"/>
    </xf>
    <xf numFmtId="0" fontId="123" fillId="0" borderId="10" xfId="0" applyFont="1" applyBorder="1"/>
    <xf numFmtId="0" fontId="176" fillId="77" borderId="0" xfId="0" applyFont="1" applyFill="1"/>
    <xf numFmtId="37" fontId="176" fillId="77" borderId="0" xfId="0" applyNumberFormat="1" applyFont="1" applyFill="1"/>
    <xf numFmtId="37" fontId="176" fillId="77" borderId="0" xfId="0" applyNumberFormat="1" applyFont="1" applyFill="1" applyAlignment="1">
      <alignment horizontal="center"/>
    </xf>
    <xf numFmtId="4" fontId="176" fillId="77" borderId="0" xfId="0" applyNumberFormat="1" applyFont="1" applyFill="1"/>
    <xf numFmtId="0" fontId="176" fillId="77" borderId="0" xfId="0" applyFont="1" applyFill="1" applyAlignment="1">
      <alignment horizontal="center"/>
    </xf>
    <xf numFmtId="37" fontId="177" fillId="77" borderId="0" xfId="0" applyNumberFormat="1" applyFont="1" applyFill="1"/>
    <xf numFmtId="0" fontId="177" fillId="77" borderId="0" xfId="0" applyFont="1" applyFill="1" applyAlignment="1">
      <alignment horizontal="left" wrapText="1"/>
    </xf>
    <xf numFmtId="4" fontId="177" fillId="77" borderId="0" xfId="0" applyNumberFormat="1" applyFont="1" applyFill="1"/>
    <xf numFmtId="0" fontId="177" fillId="77" borderId="0" xfId="0" applyFont="1" applyFill="1" applyAlignment="1">
      <alignment horizontal="center"/>
    </xf>
    <xf numFmtId="0" fontId="177" fillId="77" borderId="0" xfId="0" applyFont="1" applyFill="1" applyAlignment="1">
      <alignment horizontal="left" vertical="top" wrapText="1"/>
    </xf>
    <xf numFmtId="0" fontId="176" fillId="77" borderId="0" xfId="0" applyFont="1" applyFill="1" applyAlignment="1">
      <alignment horizontal="left"/>
    </xf>
    <xf numFmtId="0" fontId="177" fillId="77" borderId="0" xfId="0" applyFont="1" applyFill="1"/>
    <xf numFmtId="0" fontId="70" fillId="0" borderId="48" xfId="0" applyFont="1" applyBorder="1" applyAlignment="1">
      <alignment horizontal="centerContinuous"/>
    </xf>
    <xf numFmtId="0" fontId="70" fillId="0" borderId="49" xfId="0" applyFont="1" applyBorder="1" applyAlignment="1">
      <alignment horizontal="centerContinuous"/>
    </xf>
    <xf numFmtId="0" fontId="70" fillId="70" borderId="84" xfId="0" applyFont="1" applyFill="1" applyBorder="1" applyAlignment="1">
      <alignment horizontal="center"/>
    </xf>
    <xf numFmtId="0" fontId="70" fillId="0" borderId="51" xfId="0" applyFont="1" applyBorder="1" applyAlignment="1">
      <alignment horizontal="centerContinuous"/>
    </xf>
    <xf numFmtId="0" fontId="70" fillId="0" borderId="144" xfId="0" applyFont="1" applyBorder="1" applyAlignment="1">
      <alignment horizontal="centerContinuous"/>
    </xf>
    <xf numFmtId="37" fontId="151" fillId="33" borderId="11" xfId="0" applyNumberFormat="1" applyFont="1" applyFill="1" applyBorder="1" applyAlignment="1" applyProtection="1">
      <alignment horizontal="right"/>
      <protection locked="0"/>
    </xf>
    <xf numFmtId="37" fontId="151" fillId="33" borderId="238" xfId="0" applyNumberFormat="1" applyFont="1" applyFill="1" applyBorder="1" applyAlignment="1" applyProtection="1">
      <alignment horizontal="right"/>
      <protection locked="0"/>
    </xf>
    <xf numFmtId="3" fontId="152" fillId="32" borderId="34" xfId="0" applyNumberFormat="1" applyFont="1" applyFill="1" applyBorder="1" applyProtection="1">
      <protection locked="0"/>
    </xf>
    <xf numFmtId="3" fontId="101" fillId="0" borderId="34" xfId="0" applyNumberFormat="1" applyFont="1" applyBorder="1"/>
    <xf numFmtId="3" fontId="96" fillId="24" borderId="11" xfId="0" applyNumberFormat="1" applyFont="1" applyFill="1" applyBorder="1"/>
    <xf numFmtId="3" fontId="96" fillId="24" borderId="11" xfId="181" applyNumberFormat="1" applyFont="1" applyFill="1" applyBorder="1" applyProtection="1"/>
    <xf numFmtId="3" fontId="96" fillId="0" borderId="11" xfId="0" applyNumberFormat="1" applyFont="1" applyBorder="1" applyAlignment="1">
      <alignment horizontal="right"/>
    </xf>
    <xf numFmtId="3" fontId="96" fillId="24" borderId="11" xfId="0" applyNumberFormat="1" applyFont="1" applyFill="1" applyBorder="1" applyAlignment="1">
      <alignment horizontal="right"/>
    </xf>
    <xf numFmtId="3" fontId="151" fillId="33" borderId="11" xfId="0" applyNumberFormat="1" applyFont="1" applyFill="1" applyBorder="1" applyAlignment="1" applyProtection="1">
      <alignment horizontal="right"/>
      <protection locked="0"/>
    </xf>
    <xf numFmtId="3" fontId="96" fillId="0" borderId="10" xfId="0" applyNumberFormat="1" applyFont="1" applyBorder="1" applyAlignment="1">
      <alignment horizontal="right"/>
    </xf>
    <xf numFmtId="3" fontId="151" fillId="33" borderId="10" xfId="0" applyNumberFormat="1" applyFont="1" applyFill="1" applyBorder="1" applyAlignment="1" applyProtection="1">
      <alignment horizontal="right"/>
      <protection locked="0"/>
    </xf>
    <xf numFmtId="3" fontId="68" fillId="0" borderId="34" xfId="0" applyNumberFormat="1" applyFont="1" applyBorder="1"/>
    <xf numFmtId="3" fontId="150" fillId="32" borderId="214" xfId="0" applyNumberFormat="1" applyFont="1" applyFill="1" applyBorder="1" applyAlignment="1" applyProtection="1">
      <alignment horizontal="right"/>
      <protection locked="0"/>
    </xf>
    <xf numFmtId="3" fontId="68" fillId="0" borderId="214" xfId="0" applyNumberFormat="1" applyFont="1" applyBorder="1"/>
    <xf numFmtId="3" fontId="68" fillId="0" borderId="176" xfId="0" applyNumberFormat="1" applyFont="1" applyBorder="1"/>
    <xf numFmtId="168" fontId="150" fillId="32" borderId="180" xfId="182" applyNumberFormat="1" applyFont="1" applyFill="1" applyBorder="1" applyProtection="1">
      <protection locked="0"/>
    </xf>
    <xf numFmtId="168" fontId="103" fillId="74" borderId="167" xfId="0" applyNumberFormat="1" applyFont="1" applyFill="1" applyBorder="1"/>
    <xf numFmtId="168" fontId="151" fillId="33" borderId="148" xfId="0" applyNumberFormat="1" applyFont="1" applyFill="1" applyBorder="1" applyProtection="1">
      <protection locked="0"/>
    </xf>
    <xf numFmtId="0" fontId="67" fillId="0" borderId="313" xfId="0" applyFont="1" applyBorder="1"/>
    <xf numFmtId="165" fontId="96" fillId="0" borderId="0" xfId="0" applyNumberFormat="1" applyFont="1" applyAlignment="1">
      <alignment horizontal="left" vertical="top" wrapText="1"/>
    </xf>
    <xf numFmtId="0" fontId="68" fillId="0" borderId="0" xfId="0" applyFont="1" applyAlignment="1">
      <alignment horizontal="left" vertical="top"/>
    </xf>
    <xf numFmtId="165" fontId="68" fillId="0" borderId="0" xfId="181" applyNumberFormat="1" applyFont="1" applyAlignment="1">
      <alignment horizontal="left" vertical="top"/>
    </xf>
    <xf numFmtId="0" fontId="181" fillId="0" borderId="0" xfId="0" applyFont="1" applyAlignment="1">
      <alignment horizontal="left"/>
    </xf>
    <xf numFmtId="0" fontId="96" fillId="0" borderId="0" xfId="0" applyFont="1" applyAlignment="1">
      <alignment horizontal="left"/>
    </xf>
    <xf numFmtId="0" fontId="182" fillId="0" borderId="0" xfId="0" applyFont="1" applyAlignment="1">
      <alignment horizontal="left"/>
    </xf>
    <xf numFmtId="0" fontId="67" fillId="0" borderId="81" xfId="0" applyFont="1" applyBorder="1" applyAlignment="1">
      <alignment horizontal="centerContinuous" vertical="top" wrapText="1"/>
    </xf>
    <xf numFmtId="0" fontId="67" fillId="0" borderId="83" xfId="0" applyFont="1" applyBorder="1" applyAlignment="1">
      <alignment horizontal="centerContinuous" vertical="top" wrapText="1"/>
    </xf>
    <xf numFmtId="0" fontId="68" fillId="78" borderId="314" xfId="0" applyFont="1" applyFill="1" applyBorder="1" applyAlignment="1">
      <alignment wrapText="1"/>
    </xf>
    <xf numFmtId="0" fontId="68" fillId="32" borderId="315" xfId="495" applyFont="1" applyFill="1" applyBorder="1" applyAlignment="1">
      <alignment horizontal="center" wrapText="1"/>
    </xf>
    <xf numFmtId="3" fontId="68" fillId="32" borderId="315" xfId="181" applyNumberFormat="1" applyFont="1" applyFill="1" applyBorder="1"/>
    <xf numFmtId="3" fontId="68" fillId="36" borderId="315" xfId="0" applyNumberFormat="1" applyFont="1" applyFill="1" applyBorder="1" applyAlignment="1">
      <alignment horizontal="right"/>
    </xf>
    <xf numFmtId="0" fontId="145" fillId="32" borderId="313" xfId="0" applyFont="1" applyFill="1" applyBorder="1" applyAlignment="1">
      <alignment wrapText="1"/>
    </xf>
    <xf numFmtId="0" fontId="145" fillId="32" borderId="315" xfId="49352" applyNumberFormat="1" applyFont="1" applyFill="1" applyBorder="1" applyAlignment="1">
      <alignment horizontal="center" wrapText="1"/>
    </xf>
    <xf numFmtId="0" fontId="145" fillId="32" borderId="315" xfId="49352" applyFont="1" applyFill="1" applyBorder="1" applyAlignment="1">
      <alignment horizontal="center" wrapText="1"/>
    </xf>
  </cellXfs>
  <cellStyles count="49353">
    <cellStyle name="20% - Accent1 2" xfId="1" xr:uid="{00000000-0005-0000-0000-000000000000}"/>
    <cellStyle name="20% - Accent1 2 2" xfId="2" xr:uid="{00000000-0005-0000-0000-000001000000}"/>
    <cellStyle name="20% - Accent1 2 2 2" xfId="3" xr:uid="{00000000-0005-0000-0000-000002000000}"/>
    <cellStyle name="20% - Accent1 2 2 3" xfId="4" xr:uid="{00000000-0005-0000-0000-000003000000}"/>
    <cellStyle name="20% - Accent1 2 2 4" xfId="5" xr:uid="{00000000-0005-0000-0000-000004000000}"/>
    <cellStyle name="20% - Accent1 2 3" xfId="34880" xr:uid="{00000000-0005-0000-0000-000005000000}"/>
    <cellStyle name="20% - Accent1 2 4" xfId="34881" xr:uid="{00000000-0005-0000-0000-000006000000}"/>
    <cellStyle name="20% - Accent1 2 5" xfId="34882" xr:uid="{00000000-0005-0000-0000-000007000000}"/>
    <cellStyle name="20% - Accent1 3" xfId="6" xr:uid="{00000000-0005-0000-0000-000008000000}"/>
    <cellStyle name="20% - Accent1 3 2" xfId="7" xr:uid="{00000000-0005-0000-0000-000009000000}"/>
    <cellStyle name="20% - Accent1 3 3" xfId="8" xr:uid="{00000000-0005-0000-0000-00000A000000}"/>
    <cellStyle name="20% - Accent1 3 4" xfId="9" xr:uid="{00000000-0005-0000-0000-00000B000000}"/>
    <cellStyle name="20% - Accent1 4" xfId="10" xr:uid="{00000000-0005-0000-0000-00000C000000}"/>
    <cellStyle name="20% - Accent1 4 2" xfId="11" xr:uid="{00000000-0005-0000-0000-00000D000000}"/>
    <cellStyle name="20% - Accent1 4 3" xfId="12" xr:uid="{00000000-0005-0000-0000-00000E000000}"/>
    <cellStyle name="20% - Accent1 4 4" xfId="13" xr:uid="{00000000-0005-0000-0000-00000F000000}"/>
    <cellStyle name="20% - Accent1 5" xfId="34883" xr:uid="{00000000-0005-0000-0000-000010000000}"/>
    <cellStyle name="20% - Accent1 6" xfId="34879" xr:uid="{00000000-0005-0000-0000-000011000000}"/>
    <cellStyle name="20% - Accent2 2" xfId="14" xr:uid="{00000000-0005-0000-0000-000012000000}"/>
    <cellStyle name="20% - Accent2 2 2" xfId="15" xr:uid="{00000000-0005-0000-0000-000013000000}"/>
    <cellStyle name="20% - Accent2 2 2 2" xfId="16" xr:uid="{00000000-0005-0000-0000-000014000000}"/>
    <cellStyle name="20% - Accent2 2 2 3" xfId="17" xr:uid="{00000000-0005-0000-0000-000015000000}"/>
    <cellStyle name="20% - Accent2 2 2 4" xfId="18" xr:uid="{00000000-0005-0000-0000-000016000000}"/>
    <cellStyle name="20% - Accent2 2 3" xfId="34885" xr:uid="{00000000-0005-0000-0000-000017000000}"/>
    <cellStyle name="20% - Accent2 2 4" xfId="34886" xr:uid="{00000000-0005-0000-0000-000018000000}"/>
    <cellStyle name="20% - Accent2 2 5" xfId="34887" xr:uid="{00000000-0005-0000-0000-000019000000}"/>
    <cellStyle name="20% - Accent2 3" xfId="19" xr:uid="{00000000-0005-0000-0000-00001A000000}"/>
    <cellStyle name="20% - Accent2 3 2" xfId="20" xr:uid="{00000000-0005-0000-0000-00001B000000}"/>
    <cellStyle name="20% - Accent2 3 3" xfId="21" xr:uid="{00000000-0005-0000-0000-00001C000000}"/>
    <cellStyle name="20% - Accent2 3 4" xfId="22" xr:uid="{00000000-0005-0000-0000-00001D000000}"/>
    <cellStyle name="20% - Accent2 4" xfId="23" xr:uid="{00000000-0005-0000-0000-00001E000000}"/>
    <cellStyle name="20% - Accent2 4 2" xfId="24" xr:uid="{00000000-0005-0000-0000-00001F000000}"/>
    <cellStyle name="20% - Accent2 4 3" xfId="25" xr:uid="{00000000-0005-0000-0000-000020000000}"/>
    <cellStyle name="20% - Accent2 4 4" xfId="26" xr:uid="{00000000-0005-0000-0000-000021000000}"/>
    <cellStyle name="20% - Accent2 5" xfId="34888" xr:uid="{00000000-0005-0000-0000-000022000000}"/>
    <cellStyle name="20% - Accent2 6" xfId="34884" xr:uid="{00000000-0005-0000-0000-000023000000}"/>
    <cellStyle name="20% - Accent3 2" xfId="27" xr:uid="{00000000-0005-0000-0000-000024000000}"/>
    <cellStyle name="20% - Accent3 2 2" xfId="28" xr:uid="{00000000-0005-0000-0000-000025000000}"/>
    <cellStyle name="20% - Accent3 2 2 2" xfId="29" xr:uid="{00000000-0005-0000-0000-000026000000}"/>
    <cellStyle name="20% - Accent3 2 2 3" xfId="30" xr:uid="{00000000-0005-0000-0000-000027000000}"/>
    <cellStyle name="20% - Accent3 2 2 4" xfId="31" xr:uid="{00000000-0005-0000-0000-000028000000}"/>
    <cellStyle name="20% - Accent3 2 3" xfId="34890" xr:uid="{00000000-0005-0000-0000-000029000000}"/>
    <cellStyle name="20% - Accent3 2 4" xfId="34891" xr:uid="{00000000-0005-0000-0000-00002A000000}"/>
    <cellStyle name="20% - Accent3 2 5" xfId="34892" xr:uid="{00000000-0005-0000-0000-00002B000000}"/>
    <cellStyle name="20% - Accent3 3" xfId="32" xr:uid="{00000000-0005-0000-0000-00002C000000}"/>
    <cellStyle name="20% - Accent3 3 2" xfId="33" xr:uid="{00000000-0005-0000-0000-00002D000000}"/>
    <cellStyle name="20% - Accent3 3 3" xfId="34" xr:uid="{00000000-0005-0000-0000-00002E000000}"/>
    <cellStyle name="20% - Accent3 3 4" xfId="35" xr:uid="{00000000-0005-0000-0000-00002F000000}"/>
    <cellStyle name="20% - Accent3 4" xfId="36" xr:uid="{00000000-0005-0000-0000-000030000000}"/>
    <cellStyle name="20% - Accent3 4 2" xfId="37" xr:uid="{00000000-0005-0000-0000-000031000000}"/>
    <cellStyle name="20% - Accent3 4 3" xfId="38" xr:uid="{00000000-0005-0000-0000-000032000000}"/>
    <cellStyle name="20% - Accent3 4 4" xfId="39" xr:uid="{00000000-0005-0000-0000-000033000000}"/>
    <cellStyle name="20% - Accent3 5" xfId="34893" xr:uid="{00000000-0005-0000-0000-000034000000}"/>
    <cellStyle name="20% - Accent3 6" xfId="34889" xr:uid="{00000000-0005-0000-0000-000035000000}"/>
    <cellStyle name="20% - Accent4 2" xfId="40" xr:uid="{00000000-0005-0000-0000-000036000000}"/>
    <cellStyle name="20% - Accent4 2 2" xfId="41" xr:uid="{00000000-0005-0000-0000-000037000000}"/>
    <cellStyle name="20% - Accent4 2 2 2" xfId="42" xr:uid="{00000000-0005-0000-0000-000038000000}"/>
    <cellStyle name="20% - Accent4 2 2 3" xfId="43" xr:uid="{00000000-0005-0000-0000-000039000000}"/>
    <cellStyle name="20% - Accent4 2 2 4" xfId="44" xr:uid="{00000000-0005-0000-0000-00003A000000}"/>
    <cellStyle name="20% - Accent4 2 3" xfId="34895" xr:uid="{00000000-0005-0000-0000-00003B000000}"/>
    <cellStyle name="20% - Accent4 2 4" xfId="34896" xr:uid="{00000000-0005-0000-0000-00003C000000}"/>
    <cellStyle name="20% - Accent4 2 5" xfId="34897" xr:uid="{00000000-0005-0000-0000-00003D000000}"/>
    <cellStyle name="20% - Accent4 3" xfId="45" xr:uid="{00000000-0005-0000-0000-00003E000000}"/>
    <cellStyle name="20% - Accent4 3 2" xfId="46" xr:uid="{00000000-0005-0000-0000-00003F000000}"/>
    <cellStyle name="20% - Accent4 3 3" xfId="47" xr:uid="{00000000-0005-0000-0000-000040000000}"/>
    <cellStyle name="20% - Accent4 3 4" xfId="48" xr:uid="{00000000-0005-0000-0000-000041000000}"/>
    <cellStyle name="20% - Accent4 4" xfId="49" xr:uid="{00000000-0005-0000-0000-000042000000}"/>
    <cellStyle name="20% - Accent4 4 2" xfId="50" xr:uid="{00000000-0005-0000-0000-000043000000}"/>
    <cellStyle name="20% - Accent4 4 3" xfId="51" xr:uid="{00000000-0005-0000-0000-000044000000}"/>
    <cellStyle name="20% - Accent4 4 4" xfId="52" xr:uid="{00000000-0005-0000-0000-000045000000}"/>
    <cellStyle name="20% - Accent4 5" xfId="34898" xr:uid="{00000000-0005-0000-0000-000046000000}"/>
    <cellStyle name="20% - Accent4 6" xfId="34894" xr:uid="{00000000-0005-0000-0000-000047000000}"/>
    <cellStyle name="20% - Accent5 2" xfId="53" xr:uid="{00000000-0005-0000-0000-000048000000}"/>
    <cellStyle name="20% - Accent5 2 2" xfId="54" xr:uid="{00000000-0005-0000-0000-000049000000}"/>
    <cellStyle name="20% - Accent5 2 2 2" xfId="55" xr:uid="{00000000-0005-0000-0000-00004A000000}"/>
    <cellStyle name="20% - Accent5 2 2 3" xfId="56" xr:uid="{00000000-0005-0000-0000-00004B000000}"/>
    <cellStyle name="20% - Accent5 2 2 4" xfId="57" xr:uid="{00000000-0005-0000-0000-00004C000000}"/>
    <cellStyle name="20% - Accent5 2 3" xfId="34900" xr:uid="{00000000-0005-0000-0000-00004D000000}"/>
    <cellStyle name="20% - Accent5 2 4" xfId="34901" xr:uid="{00000000-0005-0000-0000-00004E000000}"/>
    <cellStyle name="20% - Accent5 2 5" xfId="34902" xr:uid="{00000000-0005-0000-0000-00004F000000}"/>
    <cellStyle name="20% - Accent5 3" xfId="58" xr:uid="{00000000-0005-0000-0000-000050000000}"/>
    <cellStyle name="20% - Accent5 3 2" xfId="59" xr:uid="{00000000-0005-0000-0000-000051000000}"/>
    <cellStyle name="20% - Accent5 3 3" xfId="60" xr:uid="{00000000-0005-0000-0000-000052000000}"/>
    <cellStyle name="20% - Accent5 3 4" xfId="61" xr:uid="{00000000-0005-0000-0000-000053000000}"/>
    <cellStyle name="20% - Accent5 4" xfId="34903" xr:uid="{00000000-0005-0000-0000-000054000000}"/>
    <cellStyle name="20% - Accent5 5" xfId="34899" xr:uid="{00000000-0005-0000-0000-000055000000}"/>
    <cellStyle name="20% - Accent6 2" xfId="62" xr:uid="{00000000-0005-0000-0000-000056000000}"/>
    <cellStyle name="20% - Accent6 2 2" xfId="63" xr:uid="{00000000-0005-0000-0000-000057000000}"/>
    <cellStyle name="20% - Accent6 2 2 2" xfId="64" xr:uid="{00000000-0005-0000-0000-000058000000}"/>
    <cellStyle name="20% - Accent6 2 2 3" xfId="65" xr:uid="{00000000-0005-0000-0000-000059000000}"/>
    <cellStyle name="20% - Accent6 2 2 4" xfId="66" xr:uid="{00000000-0005-0000-0000-00005A000000}"/>
    <cellStyle name="20% - Accent6 2 3" xfId="34905" xr:uid="{00000000-0005-0000-0000-00005B000000}"/>
    <cellStyle name="20% - Accent6 2 4" xfId="34906" xr:uid="{00000000-0005-0000-0000-00005C000000}"/>
    <cellStyle name="20% - Accent6 2 5" xfId="34907" xr:uid="{00000000-0005-0000-0000-00005D000000}"/>
    <cellStyle name="20% - Accent6 3" xfId="67" xr:uid="{00000000-0005-0000-0000-00005E000000}"/>
    <cellStyle name="20% - Accent6 3 2" xfId="68" xr:uid="{00000000-0005-0000-0000-00005F000000}"/>
    <cellStyle name="20% - Accent6 3 3" xfId="69" xr:uid="{00000000-0005-0000-0000-000060000000}"/>
    <cellStyle name="20% - Accent6 3 4" xfId="70" xr:uid="{00000000-0005-0000-0000-000061000000}"/>
    <cellStyle name="20% - Accent6 4" xfId="34908" xr:uid="{00000000-0005-0000-0000-000062000000}"/>
    <cellStyle name="20% - Accent6 5" xfId="34904" xr:uid="{00000000-0005-0000-0000-000063000000}"/>
    <cellStyle name="40% - Accent1 2" xfId="71" xr:uid="{00000000-0005-0000-0000-000064000000}"/>
    <cellStyle name="40% - Accent1 2 2" xfId="72" xr:uid="{00000000-0005-0000-0000-000065000000}"/>
    <cellStyle name="40% - Accent1 2 2 2" xfId="73" xr:uid="{00000000-0005-0000-0000-000066000000}"/>
    <cellStyle name="40% - Accent1 2 2 3" xfId="74" xr:uid="{00000000-0005-0000-0000-000067000000}"/>
    <cellStyle name="40% - Accent1 2 2 4" xfId="75" xr:uid="{00000000-0005-0000-0000-000068000000}"/>
    <cellStyle name="40% - Accent1 2 3" xfId="34910" xr:uid="{00000000-0005-0000-0000-000069000000}"/>
    <cellStyle name="40% - Accent1 2 4" xfId="34911" xr:uid="{00000000-0005-0000-0000-00006A000000}"/>
    <cellStyle name="40% - Accent1 2 5" xfId="34912" xr:uid="{00000000-0005-0000-0000-00006B000000}"/>
    <cellStyle name="40% - Accent1 3" xfId="76" xr:uid="{00000000-0005-0000-0000-00006C000000}"/>
    <cellStyle name="40% - Accent1 3 2" xfId="77" xr:uid="{00000000-0005-0000-0000-00006D000000}"/>
    <cellStyle name="40% - Accent1 3 3" xfId="78" xr:uid="{00000000-0005-0000-0000-00006E000000}"/>
    <cellStyle name="40% - Accent1 3 4" xfId="79" xr:uid="{00000000-0005-0000-0000-00006F000000}"/>
    <cellStyle name="40% - Accent1 4" xfId="80" xr:uid="{00000000-0005-0000-0000-000070000000}"/>
    <cellStyle name="40% - Accent1 4 2" xfId="81" xr:uid="{00000000-0005-0000-0000-000071000000}"/>
    <cellStyle name="40% - Accent1 4 3" xfId="82" xr:uid="{00000000-0005-0000-0000-000072000000}"/>
    <cellStyle name="40% - Accent1 4 4" xfId="83" xr:uid="{00000000-0005-0000-0000-000073000000}"/>
    <cellStyle name="40% - Accent1 5" xfId="34913" xr:uid="{00000000-0005-0000-0000-000074000000}"/>
    <cellStyle name="40% - Accent1 6" xfId="34909" xr:uid="{00000000-0005-0000-0000-000075000000}"/>
    <cellStyle name="40% - Accent2 2" xfId="84" xr:uid="{00000000-0005-0000-0000-000076000000}"/>
    <cellStyle name="40% - Accent2 2 2" xfId="85" xr:uid="{00000000-0005-0000-0000-000077000000}"/>
    <cellStyle name="40% - Accent2 2 2 2" xfId="86" xr:uid="{00000000-0005-0000-0000-000078000000}"/>
    <cellStyle name="40% - Accent2 2 2 3" xfId="87" xr:uid="{00000000-0005-0000-0000-000079000000}"/>
    <cellStyle name="40% - Accent2 2 2 4" xfId="88" xr:uid="{00000000-0005-0000-0000-00007A000000}"/>
    <cellStyle name="40% - Accent2 2 3" xfId="34915" xr:uid="{00000000-0005-0000-0000-00007B000000}"/>
    <cellStyle name="40% - Accent2 2 4" xfId="34916" xr:uid="{00000000-0005-0000-0000-00007C000000}"/>
    <cellStyle name="40% - Accent2 2 5" xfId="34917" xr:uid="{00000000-0005-0000-0000-00007D000000}"/>
    <cellStyle name="40% - Accent2 3" xfId="89" xr:uid="{00000000-0005-0000-0000-00007E000000}"/>
    <cellStyle name="40% - Accent2 3 2" xfId="90" xr:uid="{00000000-0005-0000-0000-00007F000000}"/>
    <cellStyle name="40% - Accent2 3 3" xfId="91" xr:uid="{00000000-0005-0000-0000-000080000000}"/>
    <cellStyle name="40% - Accent2 3 4" xfId="92" xr:uid="{00000000-0005-0000-0000-000081000000}"/>
    <cellStyle name="40% - Accent2 4" xfId="34918" xr:uid="{00000000-0005-0000-0000-000082000000}"/>
    <cellStyle name="40% - Accent2 5" xfId="34914" xr:uid="{00000000-0005-0000-0000-000083000000}"/>
    <cellStyle name="40% - Accent3 2" xfId="93" xr:uid="{00000000-0005-0000-0000-000084000000}"/>
    <cellStyle name="40% - Accent3 2 2" xfId="94" xr:uid="{00000000-0005-0000-0000-000085000000}"/>
    <cellStyle name="40% - Accent3 2 2 2" xfId="95" xr:uid="{00000000-0005-0000-0000-000086000000}"/>
    <cellStyle name="40% - Accent3 2 2 3" xfId="96" xr:uid="{00000000-0005-0000-0000-000087000000}"/>
    <cellStyle name="40% - Accent3 2 2 4" xfId="97" xr:uid="{00000000-0005-0000-0000-000088000000}"/>
    <cellStyle name="40% - Accent3 2 3" xfId="34920" xr:uid="{00000000-0005-0000-0000-000089000000}"/>
    <cellStyle name="40% - Accent3 2 4" xfId="34921" xr:uid="{00000000-0005-0000-0000-00008A000000}"/>
    <cellStyle name="40% - Accent3 2 5" xfId="34922" xr:uid="{00000000-0005-0000-0000-00008B000000}"/>
    <cellStyle name="40% - Accent3 3" xfId="98" xr:uid="{00000000-0005-0000-0000-00008C000000}"/>
    <cellStyle name="40% - Accent3 3 2" xfId="99" xr:uid="{00000000-0005-0000-0000-00008D000000}"/>
    <cellStyle name="40% - Accent3 3 3" xfId="100" xr:uid="{00000000-0005-0000-0000-00008E000000}"/>
    <cellStyle name="40% - Accent3 3 4" xfId="101" xr:uid="{00000000-0005-0000-0000-00008F000000}"/>
    <cellStyle name="40% - Accent3 4" xfId="102" xr:uid="{00000000-0005-0000-0000-000090000000}"/>
    <cellStyle name="40% - Accent3 4 2" xfId="103" xr:uid="{00000000-0005-0000-0000-000091000000}"/>
    <cellStyle name="40% - Accent3 4 3" xfId="104" xr:uid="{00000000-0005-0000-0000-000092000000}"/>
    <cellStyle name="40% - Accent3 4 4" xfId="105" xr:uid="{00000000-0005-0000-0000-000093000000}"/>
    <cellStyle name="40% - Accent3 5" xfId="34923" xr:uid="{00000000-0005-0000-0000-000094000000}"/>
    <cellStyle name="40% - Accent3 6" xfId="34919" xr:uid="{00000000-0005-0000-0000-000095000000}"/>
    <cellStyle name="40% - Accent4 2" xfId="106" xr:uid="{00000000-0005-0000-0000-000096000000}"/>
    <cellStyle name="40% - Accent4 2 2" xfId="107" xr:uid="{00000000-0005-0000-0000-000097000000}"/>
    <cellStyle name="40% - Accent4 2 2 2" xfId="108" xr:uid="{00000000-0005-0000-0000-000098000000}"/>
    <cellStyle name="40% - Accent4 2 2 3" xfId="109" xr:uid="{00000000-0005-0000-0000-000099000000}"/>
    <cellStyle name="40% - Accent4 2 2 4" xfId="110" xr:uid="{00000000-0005-0000-0000-00009A000000}"/>
    <cellStyle name="40% - Accent4 2 3" xfId="34925" xr:uid="{00000000-0005-0000-0000-00009B000000}"/>
    <cellStyle name="40% - Accent4 2 4" xfId="34926" xr:uid="{00000000-0005-0000-0000-00009C000000}"/>
    <cellStyle name="40% - Accent4 2 5" xfId="34927" xr:uid="{00000000-0005-0000-0000-00009D000000}"/>
    <cellStyle name="40% - Accent4 3" xfId="111" xr:uid="{00000000-0005-0000-0000-00009E000000}"/>
    <cellStyle name="40% - Accent4 3 2" xfId="112" xr:uid="{00000000-0005-0000-0000-00009F000000}"/>
    <cellStyle name="40% - Accent4 3 3" xfId="113" xr:uid="{00000000-0005-0000-0000-0000A0000000}"/>
    <cellStyle name="40% - Accent4 3 4" xfId="114" xr:uid="{00000000-0005-0000-0000-0000A1000000}"/>
    <cellStyle name="40% - Accent4 4" xfId="115" xr:uid="{00000000-0005-0000-0000-0000A2000000}"/>
    <cellStyle name="40% - Accent4 4 2" xfId="116" xr:uid="{00000000-0005-0000-0000-0000A3000000}"/>
    <cellStyle name="40% - Accent4 4 3" xfId="117" xr:uid="{00000000-0005-0000-0000-0000A4000000}"/>
    <cellStyle name="40% - Accent4 4 4" xfId="118" xr:uid="{00000000-0005-0000-0000-0000A5000000}"/>
    <cellStyle name="40% - Accent4 5" xfId="34928" xr:uid="{00000000-0005-0000-0000-0000A6000000}"/>
    <cellStyle name="40% - Accent4 6" xfId="34924" xr:uid="{00000000-0005-0000-0000-0000A7000000}"/>
    <cellStyle name="40% - Accent5 2" xfId="119" xr:uid="{00000000-0005-0000-0000-0000A8000000}"/>
    <cellStyle name="40% - Accent5 2 2" xfId="120" xr:uid="{00000000-0005-0000-0000-0000A9000000}"/>
    <cellStyle name="40% - Accent5 2 2 2" xfId="121" xr:uid="{00000000-0005-0000-0000-0000AA000000}"/>
    <cellStyle name="40% - Accent5 2 2 3" xfId="122" xr:uid="{00000000-0005-0000-0000-0000AB000000}"/>
    <cellStyle name="40% - Accent5 2 2 4" xfId="123" xr:uid="{00000000-0005-0000-0000-0000AC000000}"/>
    <cellStyle name="40% - Accent5 2 3" xfId="34930" xr:uid="{00000000-0005-0000-0000-0000AD000000}"/>
    <cellStyle name="40% - Accent5 2 4" xfId="34931" xr:uid="{00000000-0005-0000-0000-0000AE000000}"/>
    <cellStyle name="40% - Accent5 2 5" xfId="34932" xr:uid="{00000000-0005-0000-0000-0000AF000000}"/>
    <cellStyle name="40% - Accent5 3" xfId="124" xr:uid="{00000000-0005-0000-0000-0000B0000000}"/>
    <cellStyle name="40% - Accent5 3 2" xfId="125" xr:uid="{00000000-0005-0000-0000-0000B1000000}"/>
    <cellStyle name="40% - Accent5 3 3" xfId="126" xr:uid="{00000000-0005-0000-0000-0000B2000000}"/>
    <cellStyle name="40% - Accent5 3 4" xfId="127" xr:uid="{00000000-0005-0000-0000-0000B3000000}"/>
    <cellStyle name="40% - Accent5 4" xfId="34933" xr:uid="{00000000-0005-0000-0000-0000B4000000}"/>
    <cellStyle name="40% - Accent5 5" xfId="34929" xr:uid="{00000000-0005-0000-0000-0000B5000000}"/>
    <cellStyle name="40% - Accent6 2" xfId="128" xr:uid="{00000000-0005-0000-0000-0000B6000000}"/>
    <cellStyle name="40% - Accent6 2 2" xfId="129" xr:uid="{00000000-0005-0000-0000-0000B7000000}"/>
    <cellStyle name="40% - Accent6 2 2 2" xfId="130" xr:uid="{00000000-0005-0000-0000-0000B8000000}"/>
    <cellStyle name="40% - Accent6 2 2 3" xfId="131" xr:uid="{00000000-0005-0000-0000-0000B9000000}"/>
    <cellStyle name="40% - Accent6 2 2 4" xfId="132" xr:uid="{00000000-0005-0000-0000-0000BA000000}"/>
    <cellStyle name="40% - Accent6 2 3" xfId="34935" xr:uid="{00000000-0005-0000-0000-0000BB000000}"/>
    <cellStyle name="40% - Accent6 2 4" xfId="34936" xr:uid="{00000000-0005-0000-0000-0000BC000000}"/>
    <cellStyle name="40% - Accent6 2 5" xfId="34937" xr:uid="{00000000-0005-0000-0000-0000BD000000}"/>
    <cellStyle name="40% - Accent6 3" xfId="133" xr:uid="{00000000-0005-0000-0000-0000BE000000}"/>
    <cellStyle name="40% - Accent6 3 2" xfId="134" xr:uid="{00000000-0005-0000-0000-0000BF000000}"/>
    <cellStyle name="40% - Accent6 3 3" xfId="135" xr:uid="{00000000-0005-0000-0000-0000C0000000}"/>
    <cellStyle name="40% - Accent6 3 4" xfId="136" xr:uid="{00000000-0005-0000-0000-0000C1000000}"/>
    <cellStyle name="40% - Accent6 4" xfId="137" xr:uid="{00000000-0005-0000-0000-0000C2000000}"/>
    <cellStyle name="40% - Accent6 4 2" xfId="138" xr:uid="{00000000-0005-0000-0000-0000C3000000}"/>
    <cellStyle name="40% - Accent6 4 3" xfId="139" xr:uid="{00000000-0005-0000-0000-0000C4000000}"/>
    <cellStyle name="40% - Accent6 4 4" xfId="140" xr:uid="{00000000-0005-0000-0000-0000C5000000}"/>
    <cellStyle name="40% - Accent6 5" xfId="34938" xr:uid="{00000000-0005-0000-0000-0000C6000000}"/>
    <cellStyle name="40% - Accent6 6" xfId="34934" xr:uid="{00000000-0005-0000-0000-0000C7000000}"/>
    <cellStyle name="60% - Accent1 2" xfId="141" xr:uid="{00000000-0005-0000-0000-0000C8000000}"/>
    <cellStyle name="60% - Accent1 2 2" xfId="142" xr:uid="{00000000-0005-0000-0000-0000C9000000}"/>
    <cellStyle name="60% - Accent1 2 3" xfId="34940" xr:uid="{00000000-0005-0000-0000-0000CA000000}"/>
    <cellStyle name="60% - Accent1 2 4" xfId="34941" xr:uid="{00000000-0005-0000-0000-0000CB000000}"/>
    <cellStyle name="60% - Accent1 3" xfId="143" xr:uid="{00000000-0005-0000-0000-0000CC000000}"/>
    <cellStyle name="60% - Accent1 4" xfId="34939" xr:uid="{00000000-0005-0000-0000-0000CD000000}"/>
    <cellStyle name="60% - Accent2 2" xfId="144" xr:uid="{00000000-0005-0000-0000-0000CE000000}"/>
    <cellStyle name="60% - Accent2 3" xfId="145" xr:uid="{00000000-0005-0000-0000-0000CF000000}"/>
    <cellStyle name="60% - Accent2 4" xfId="34942" xr:uid="{00000000-0005-0000-0000-0000D0000000}"/>
    <cellStyle name="60% - Accent3 2" xfId="146" xr:uid="{00000000-0005-0000-0000-0000D1000000}"/>
    <cellStyle name="60% - Accent3 2 2" xfId="147" xr:uid="{00000000-0005-0000-0000-0000D2000000}"/>
    <cellStyle name="60% - Accent3 2 3" xfId="34944" xr:uid="{00000000-0005-0000-0000-0000D3000000}"/>
    <cellStyle name="60% - Accent3 2 4" xfId="34945" xr:uid="{00000000-0005-0000-0000-0000D4000000}"/>
    <cellStyle name="60% - Accent3 3" xfId="148" xr:uid="{00000000-0005-0000-0000-0000D5000000}"/>
    <cellStyle name="60% - Accent3 4" xfId="34943" xr:uid="{00000000-0005-0000-0000-0000D6000000}"/>
    <cellStyle name="60% - Accent4 2" xfId="149" xr:uid="{00000000-0005-0000-0000-0000D7000000}"/>
    <cellStyle name="60% - Accent4 2 2" xfId="150" xr:uid="{00000000-0005-0000-0000-0000D8000000}"/>
    <cellStyle name="60% - Accent4 2 3" xfId="34947" xr:uid="{00000000-0005-0000-0000-0000D9000000}"/>
    <cellStyle name="60% - Accent4 2 4" xfId="34948" xr:uid="{00000000-0005-0000-0000-0000DA000000}"/>
    <cellStyle name="60% - Accent4 3" xfId="151" xr:uid="{00000000-0005-0000-0000-0000DB000000}"/>
    <cellStyle name="60% - Accent4 4" xfId="34946" xr:uid="{00000000-0005-0000-0000-0000DC000000}"/>
    <cellStyle name="60% - Accent5 2" xfId="152" xr:uid="{00000000-0005-0000-0000-0000DD000000}"/>
    <cellStyle name="60% - Accent5 3" xfId="153" xr:uid="{00000000-0005-0000-0000-0000DE000000}"/>
    <cellStyle name="60% - Accent5 4" xfId="34949" xr:uid="{00000000-0005-0000-0000-0000DF000000}"/>
    <cellStyle name="60% - Accent6 2" xfId="154" xr:uid="{00000000-0005-0000-0000-0000E0000000}"/>
    <cellStyle name="60% - Accent6 2 2" xfId="155" xr:uid="{00000000-0005-0000-0000-0000E1000000}"/>
    <cellStyle name="60% - Accent6 2 3" xfId="34951" xr:uid="{00000000-0005-0000-0000-0000E2000000}"/>
    <cellStyle name="60% - Accent6 2 4" xfId="34952" xr:uid="{00000000-0005-0000-0000-0000E3000000}"/>
    <cellStyle name="60% - Accent6 3" xfId="156" xr:uid="{00000000-0005-0000-0000-0000E4000000}"/>
    <cellStyle name="60% - Accent6 4" xfId="34950" xr:uid="{00000000-0005-0000-0000-0000E5000000}"/>
    <cellStyle name="Accent1 2" xfId="157" xr:uid="{00000000-0005-0000-0000-0000E6000000}"/>
    <cellStyle name="Accent1 2 2" xfId="158" xr:uid="{00000000-0005-0000-0000-0000E7000000}"/>
    <cellStyle name="Accent1 2 3" xfId="34954" xr:uid="{00000000-0005-0000-0000-0000E8000000}"/>
    <cellStyle name="Accent1 2 4" xfId="34955" xr:uid="{00000000-0005-0000-0000-0000E9000000}"/>
    <cellStyle name="Accent1 3" xfId="159" xr:uid="{00000000-0005-0000-0000-0000EA000000}"/>
    <cellStyle name="Accent1 4" xfId="34953" xr:uid="{00000000-0005-0000-0000-0000EB000000}"/>
    <cellStyle name="Accent2 2" xfId="160" xr:uid="{00000000-0005-0000-0000-0000EC000000}"/>
    <cellStyle name="Accent2 2 2" xfId="161" xr:uid="{00000000-0005-0000-0000-0000ED000000}"/>
    <cellStyle name="Accent2 2 3" xfId="34957" xr:uid="{00000000-0005-0000-0000-0000EE000000}"/>
    <cellStyle name="Accent2 2 4" xfId="34958" xr:uid="{00000000-0005-0000-0000-0000EF000000}"/>
    <cellStyle name="Accent2 3" xfId="162" xr:uid="{00000000-0005-0000-0000-0000F0000000}"/>
    <cellStyle name="Accent2 4" xfId="34956" xr:uid="{00000000-0005-0000-0000-0000F1000000}"/>
    <cellStyle name="Accent3 2" xfId="163" xr:uid="{00000000-0005-0000-0000-0000F2000000}"/>
    <cellStyle name="Accent3 2 2" xfId="164" xr:uid="{00000000-0005-0000-0000-0000F3000000}"/>
    <cellStyle name="Accent3 2 3" xfId="34960" xr:uid="{00000000-0005-0000-0000-0000F4000000}"/>
    <cellStyle name="Accent3 2 4" xfId="34961" xr:uid="{00000000-0005-0000-0000-0000F5000000}"/>
    <cellStyle name="Accent3 3" xfId="165" xr:uid="{00000000-0005-0000-0000-0000F6000000}"/>
    <cellStyle name="Accent3 4" xfId="34959" xr:uid="{00000000-0005-0000-0000-0000F7000000}"/>
    <cellStyle name="Accent4 2" xfId="166" xr:uid="{00000000-0005-0000-0000-0000F8000000}"/>
    <cellStyle name="Accent4 2 2" xfId="167" xr:uid="{00000000-0005-0000-0000-0000F9000000}"/>
    <cellStyle name="Accent4 2 3" xfId="34963" xr:uid="{00000000-0005-0000-0000-0000FA000000}"/>
    <cellStyle name="Accent4 2 4" xfId="34964" xr:uid="{00000000-0005-0000-0000-0000FB000000}"/>
    <cellStyle name="Accent4 3" xfId="168" xr:uid="{00000000-0005-0000-0000-0000FC000000}"/>
    <cellStyle name="Accent4 4" xfId="34962" xr:uid="{00000000-0005-0000-0000-0000FD000000}"/>
    <cellStyle name="Accent5 2" xfId="169" xr:uid="{00000000-0005-0000-0000-0000FE000000}"/>
    <cellStyle name="Accent5 3" xfId="170" xr:uid="{00000000-0005-0000-0000-0000FF000000}"/>
    <cellStyle name="Accent5 4" xfId="34965" xr:uid="{00000000-0005-0000-0000-000000010000}"/>
    <cellStyle name="Accent6 2" xfId="171" xr:uid="{00000000-0005-0000-0000-000001010000}"/>
    <cellStyle name="Accent6 3" xfId="172" xr:uid="{00000000-0005-0000-0000-000002010000}"/>
    <cellStyle name="Accent6 4" xfId="34966" xr:uid="{00000000-0005-0000-0000-000003010000}"/>
    <cellStyle name="Bad 2" xfId="173" xr:uid="{00000000-0005-0000-0000-000004010000}"/>
    <cellStyle name="Bad 2 2" xfId="174" xr:uid="{00000000-0005-0000-0000-000005010000}"/>
    <cellStyle name="Bad 2 3" xfId="34968" xr:uid="{00000000-0005-0000-0000-000006010000}"/>
    <cellStyle name="Bad 2 4" xfId="34969" xr:uid="{00000000-0005-0000-0000-000007010000}"/>
    <cellStyle name="Bad 3" xfId="175" xr:uid="{00000000-0005-0000-0000-000008010000}"/>
    <cellStyle name="Bad 4" xfId="34967" xr:uid="{00000000-0005-0000-0000-000009010000}"/>
    <cellStyle name="Calculation 2" xfId="176" xr:uid="{00000000-0005-0000-0000-00000A010000}"/>
    <cellStyle name="Calculation 2 2" xfId="177" xr:uid="{00000000-0005-0000-0000-00000B010000}"/>
    <cellStyle name="Calculation 2 2 2" xfId="3336" xr:uid="{00000000-0005-0000-0000-00000C010000}"/>
    <cellStyle name="Calculation 2 2 2 2" xfId="13140" xr:uid="{00000000-0005-0000-0000-00000D010000}"/>
    <cellStyle name="Calculation 2 2 2 2 2" xfId="30575" xr:uid="{00000000-0005-0000-0000-00000E010000}"/>
    <cellStyle name="Calculation 2 2 2 2 3" xfId="45028" xr:uid="{00000000-0005-0000-0000-00000F010000}"/>
    <cellStyle name="Calculation 2 2 2 3" xfId="15601" xr:uid="{00000000-0005-0000-0000-000010010000}"/>
    <cellStyle name="Calculation 2 2 2 3 2" xfId="33036" xr:uid="{00000000-0005-0000-0000-000011010000}"/>
    <cellStyle name="Calculation 2 2 2 3 3" xfId="47489" xr:uid="{00000000-0005-0000-0000-000012010000}"/>
    <cellStyle name="Calculation 2 2 2 4" xfId="20775" xr:uid="{00000000-0005-0000-0000-000013010000}"/>
    <cellStyle name="Calculation 2 2 2 5" xfId="35228" xr:uid="{00000000-0005-0000-0000-000014010000}"/>
    <cellStyle name="Calculation 2 2 3" xfId="3352" xr:uid="{00000000-0005-0000-0000-000015010000}"/>
    <cellStyle name="Calculation 2 2 3 2" xfId="20788" xr:uid="{00000000-0005-0000-0000-000016010000}"/>
    <cellStyle name="Calculation 2 2 3 3" xfId="35241" xr:uid="{00000000-0005-0000-0000-000017010000}"/>
    <cellStyle name="Calculation 2 2 4" xfId="3333" xr:uid="{00000000-0005-0000-0000-000018010000}"/>
    <cellStyle name="Calculation 2 2 4 2" xfId="20772" xr:uid="{00000000-0005-0000-0000-000019010000}"/>
    <cellStyle name="Calculation 2 2 4 3" xfId="35225" xr:uid="{00000000-0005-0000-0000-00001A010000}"/>
    <cellStyle name="Calculation 2 2 5" xfId="3350" xr:uid="{00000000-0005-0000-0000-00001B010000}"/>
    <cellStyle name="Calculation 2 2 5 2" xfId="20786" xr:uid="{00000000-0005-0000-0000-00001C010000}"/>
    <cellStyle name="Calculation 2 2 5 3" xfId="35239" xr:uid="{00000000-0005-0000-0000-00001D010000}"/>
    <cellStyle name="Calculation 2 2 6" xfId="17686" xr:uid="{00000000-0005-0000-0000-00001E010000}"/>
    <cellStyle name="Calculation 2 3" xfId="3335" xr:uid="{00000000-0005-0000-0000-00001F010000}"/>
    <cellStyle name="Calculation 2 3 2" xfId="13139" xr:uid="{00000000-0005-0000-0000-000020010000}"/>
    <cellStyle name="Calculation 2 3 2 2" xfId="30574" xr:uid="{00000000-0005-0000-0000-000021010000}"/>
    <cellStyle name="Calculation 2 3 2 3" xfId="45027" xr:uid="{00000000-0005-0000-0000-000022010000}"/>
    <cellStyle name="Calculation 2 3 3" xfId="15600" xr:uid="{00000000-0005-0000-0000-000023010000}"/>
    <cellStyle name="Calculation 2 3 3 2" xfId="33035" xr:uid="{00000000-0005-0000-0000-000024010000}"/>
    <cellStyle name="Calculation 2 3 3 3" xfId="47488" xr:uid="{00000000-0005-0000-0000-000025010000}"/>
    <cellStyle name="Calculation 2 3 4" xfId="20774" xr:uid="{00000000-0005-0000-0000-000026010000}"/>
    <cellStyle name="Calculation 2 3 5" xfId="35227" xr:uid="{00000000-0005-0000-0000-000027010000}"/>
    <cellStyle name="Calculation 2 4" xfId="3353" xr:uid="{00000000-0005-0000-0000-000028010000}"/>
    <cellStyle name="Calculation 2 4 2" xfId="20789" xr:uid="{00000000-0005-0000-0000-000029010000}"/>
    <cellStyle name="Calculation 2 4 3" xfId="35242" xr:uid="{00000000-0005-0000-0000-00002A010000}"/>
    <cellStyle name="Calculation 2 5" xfId="3332" xr:uid="{00000000-0005-0000-0000-00002B010000}"/>
    <cellStyle name="Calculation 2 5 2" xfId="20771" xr:uid="{00000000-0005-0000-0000-00002C010000}"/>
    <cellStyle name="Calculation 2 5 3" xfId="35224" xr:uid="{00000000-0005-0000-0000-00002D010000}"/>
    <cellStyle name="Calculation 2 6" xfId="3354" xr:uid="{00000000-0005-0000-0000-00002E010000}"/>
    <cellStyle name="Calculation 2 6 2" xfId="20790" xr:uid="{00000000-0005-0000-0000-00002F010000}"/>
    <cellStyle name="Calculation 2 6 3" xfId="35243" xr:uid="{00000000-0005-0000-0000-000030010000}"/>
    <cellStyle name="Calculation 2 7" xfId="17685" xr:uid="{00000000-0005-0000-0000-000031010000}"/>
    <cellStyle name="Calculation 3" xfId="178" xr:uid="{00000000-0005-0000-0000-000032010000}"/>
    <cellStyle name="Calculation 3 2" xfId="3337" xr:uid="{00000000-0005-0000-0000-000033010000}"/>
    <cellStyle name="Calculation 3 2 2" xfId="13141" xr:uid="{00000000-0005-0000-0000-000034010000}"/>
    <cellStyle name="Calculation 3 2 2 2" xfId="30576" xr:uid="{00000000-0005-0000-0000-000035010000}"/>
    <cellStyle name="Calculation 3 2 2 3" xfId="45029" xr:uid="{00000000-0005-0000-0000-000036010000}"/>
    <cellStyle name="Calculation 3 2 3" xfId="15602" xr:uid="{00000000-0005-0000-0000-000037010000}"/>
    <cellStyle name="Calculation 3 2 3 2" xfId="33037" xr:uid="{00000000-0005-0000-0000-000038010000}"/>
    <cellStyle name="Calculation 3 2 3 3" xfId="47490" xr:uid="{00000000-0005-0000-0000-000039010000}"/>
    <cellStyle name="Calculation 3 2 4" xfId="20776" xr:uid="{00000000-0005-0000-0000-00003A010000}"/>
    <cellStyle name="Calculation 3 2 5" xfId="35229" xr:uid="{00000000-0005-0000-0000-00003B010000}"/>
    <cellStyle name="Calculation 3 3" xfId="3351" xr:uid="{00000000-0005-0000-0000-00003C010000}"/>
    <cellStyle name="Calculation 3 3 2" xfId="20787" xr:uid="{00000000-0005-0000-0000-00003D010000}"/>
    <cellStyle name="Calculation 3 3 3" xfId="35240" xr:uid="{00000000-0005-0000-0000-00003E010000}"/>
    <cellStyle name="Calculation 3 4" xfId="3334" xr:uid="{00000000-0005-0000-0000-00003F010000}"/>
    <cellStyle name="Calculation 3 4 2" xfId="20773" xr:uid="{00000000-0005-0000-0000-000040010000}"/>
    <cellStyle name="Calculation 3 4 3" xfId="35226" xr:uid="{00000000-0005-0000-0000-000041010000}"/>
    <cellStyle name="Calculation 3 5" xfId="3349" xr:uid="{00000000-0005-0000-0000-000042010000}"/>
    <cellStyle name="Calculation 3 5 2" xfId="20785" xr:uid="{00000000-0005-0000-0000-000043010000}"/>
    <cellStyle name="Calculation 3 5 3" xfId="35238" xr:uid="{00000000-0005-0000-0000-000044010000}"/>
    <cellStyle name="Calculation 3 6" xfId="17687" xr:uid="{00000000-0005-0000-0000-000045010000}"/>
    <cellStyle name="Calculation 4" xfId="34970" xr:uid="{00000000-0005-0000-0000-000046010000}"/>
    <cellStyle name="Check Cell 2" xfId="179" xr:uid="{00000000-0005-0000-0000-000047010000}"/>
    <cellStyle name="Check Cell 3" xfId="180" xr:uid="{00000000-0005-0000-0000-000048010000}"/>
    <cellStyle name="Check Cell 4" xfId="34971" xr:uid="{00000000-0005-0000-0000-000049010000}"/>
    <cellStyle name="Comma" xfId="181" builtinId="3"/>
    <cellStyle name="Comma 10" xfId="182" xr:uid="{00000000-0005-0000-0000-00004B010000}"/>
    <cellStyle name="Comma 10 2" xfId="17443" xr:uid="{00000000-0005-0000-0000-00004C010000}"/>
    <cellStyle name="Comma 10 2 2" xfId="17444" xr:uid="{00000000-0005-0000-0000-00004D010000}"/>
    <cellStyle name="Comma 10 2 2 2" xfId="17507" xr:uid="{00000000-0005-0000-0000-00004E010000}"/>
    <cellStyle name="Comma 10 2 3" xfId="17506" xr:uid="{00000000-0005-0000-0000-00004F010000}"/>
    <cellStyle name="Comma 10 3" xfId="17445" xr:uid="{00000000-0005-0000-0000-000050010000}"/>
    <cellStyle name="Comma 10 3 2" xfId="17508" xr:uid="{00000000-0005-0000-0000-000051010000}"/>
    <cellStyle name="Comma 10 4" xfId="17505" xr:uid="{00000000-0005-0000-0000-000052010000}"/>
    <cellStyle name="Comma 11" xfId="17446" xr:uid="{00000000-0005-0000-0000-000053010000}"/>
    <cellStyle name="Comma 11 2" xfId="17447" xr:uid="{00000000-0005-0000-0000-000054010000}"/>
    <cellStyle name="Comma 11 2 2" xfId="17510" xr:uid="{00000000-0005-0000-0000-000055010000}"/>
    <cellStyle name="Comma 11 3" xfId="17509" xr:uid="{00000000-0005-0000-0000-000056010000}"/>
    <cellStyle name="Comma 12" xfId="17448" xr:uid="{00000000-0005-0000-0000-000057010000}"/>
    <cellStyle name="Comma 12 2" xfId="17511" xr:uid="{00000000-0005-0000-0000-000058010000}"/>
    <cellStyle name="Comma 12 3" xfId="34972" xr:uid="{00000000-0005-0000-0000-000059010000}"/>
    <cellStyle name="Comma 13" xfId="17449" xr:uid="{00000000-0005-0000-0000-00005A010000}"/>
    <cellStyle name="Comma 13 2" xfId="17512" xr:uid="{00000000-0005-0000-0000-00005B010000}"/>
    <cellStyle name="Comma 13 3" xfId="34973" xr:uid="{00000000-0005-0000-0000-00005C010000}"/>
    <cellStyle name="Comma 14" xfId="17450" xr:uid="{00000000-0005-0000-0000-00005D010000}"/>
    <cellStyle name="Comma 14 2" xfId="34974" xr:uid="{00000000-0005-0000-0000-00005E010000}"/>
    <cellStyle name="Comma 15" xfId="183" xr:uid="{00000000-0005-0000-0000-00005F010000}"/>
    <cellStyle name="Comma 15 2" xfId="17499" xr:uid="{00000000-0005-0000-0000-000060010000}"/>
    <cellStyle name="Comma 16" xfId="17502" xr:uid="{00000000-0005-0000-0000-000061010000}"/>
    <cellStyle name="Comma 17" xfId="49347" xr:uid="{00000000-0005-0000-0000-000062010000}"/>
    <cellStyle name="Comma 18" xfId="184" xr:uid="{00000000-0005-0000-0000-000063010000}"/>
    <cellStyle name="Comma 19" xfId="185" xr:uid="{00000000-0005-0000-0000-000064010000}"/>
    <cellStyle name="Comma 19 2" xfId="186" xr:uid="{00000000-0005-0000-0000-000065010000}"/>
    <cellStyle name="Comma 19 2 2" xfId="187" xr:uid="{00000000-0005-0000-0000-000066010000}"/>
    <cellStyle name="Comma 19 3" xfId="188" xr:uid="{00000000-0005-0000-0000-000067010000}"/>
    <cellStyle name="Comma 19 4" xfId="189" xr:uid="{00000000-0005-0000-0000-000068010000}"/>
    <cellStyle name="Comma 19 5" xfId="190" xr:uid="{00000000-0005-0000-0000-000069010000}"/>
    <cellStyle name="Comma 19 6" xfId="191" xr:uid="{00000000-0005-0000-0000-00006A010000}"/>
    <cellStyle name="Comma 19 6 2" xfId="3338" xr:uid="{00000000-0005-0000-0000-00006B010000}"/>
    <cellStyle name="Comma 19 7" xfId="3316" xr:uid="{00000000-0005-0000-0000-00006C010000}"/>
    <cellStyle name="Comma 19 7 2" xfId="5825" xr:uid="{00000000-0005-0000-0000-00006D010000}"/>
    <cellStyle name="Comma 19 7 2 2" xfId="23260" xr:uid="{00000000-0005-0000-0000-00006E010000}"/>
    <cellStyle name="Comma 19 7 2 3" xfId="37713" xr:uid="{00000000-0005-0000-0000-00006F010000}"/>
    <cellStyle name="Comma 19 7 3" xfId="13132" xr:uid="{00000000-0005-0000-0000-000070010000}"/>
    <cellStyle name="Comma 19 7 3 2" xfId="30567" xr:uid="{00000000-0005-0000-0000-000071010000}"/>
    <cellStyle name="Comma 19 7 3 3" xfId="45020" xr:uid="{00000000-0005-0000-0000-000072010000}"/>
    <cellStyle name="Comma 19 7 4" xfId="15593" xr:uid="{00000000-0005-0000-0000-000073010000}"/>
    <cellStyle name="Comma 19 7 4 2" xfId="33028" xr:uid="{00000000-0005-0000-0000-000074010000}"/>
    <cellStyle name="Comma 19 7 4 3" xfId="47481" xr:uid="{00000000-0005-0000-0000-000075010000}"/>
    <cellStyle name="Comma 19 7 5" xfId="20136" xr:uid="{00000000-0005-0000-0000-000076010000}"/>
    <cellStyle name="Comma 19 7 6" xfId="20755" xr:uid="{00000000-0005-0000-0000-000077010000}"/>
    <cellStyle name="Comma 19 7 7" xfId="35208" xr:uid="{00000000-0005-0000-0000-000078010000}"/>
    <cellStyle name="Comma 19 7 8" xfId="49334" xr:uid="{00000000-0005-0000-0000-000079010000}"/>
    <cellStyle name="Comma 2" xfId="192" xr:uid="{00000000-0005-0000-0000-00007A010000}"/>
    <cellStyle name="Comma 2 10" xfId="193" xr:uid="{00000000-0005-0000-0000-00007B010000}"/>
    <cellStyle name="Comma 2 11" xfId="194" xr:uid="{00000000-0005-0000-0000-00007C010000}"/>
    <cellStyle name="Comma 2 12" xfId="195" xr:uid="{00000000-0005-0000-0000-00007D010000}"/>
    <cellStyle name="Comma 2 13" xfId="196" xr:uid="{00000000-0005-0000-0000-00007E010000}"/>
    <cellStyle name="Comma 2 14" xfId="197" xr:uid="{00000000-0005-0000-0000-00007F010000}"/>
    <cellStyle name="Comma 2 15" xfId="198" xr:uid="{00000000-0005-0000-0000-000080010000}"/>
    <cellStyle name="Comma 2 16" xfId="199" xr:uid="{00000000-0005-0000-0000-000081010000}"/>
    <cellStyle name="Comma 2 2" xfId="200" xr:uid="{00000000-0005-0000-0000-000082010000}"/>
    <cellStyle name="Comma 2 2 10" xfId="201" xr:uid="{00000000-0005-0000-0000-000083010000}"/>
    <cellStyle name="Comma 2 2 10 2" xfId="17514" xr:uid="{00000000-0005-0000-0000-000084010000}"/>
    <cellStyle name="Comma 2 2 10 3" xfId="34975" xr:uid="{00000000-0005-0000-0000-000085010000}"/>
    <cellStyle name="Comma 2 2 11" xfId="202" xr:uid="{00000000-0005-0000-0000-000086010000}"/>
    <cellStyle name="Comma 2 2 11 2" xfId="17515" xr:uid="{00000000-0005-0000-0000-000087010000}"/>
    <cellStyle name="Comma 2 2 11 3" xfId="34976" xr:uid="{00000000-0005-0000-0000-000088010000}"/>
    <cellStyle name="Comma 2 2 12" xfId="203" xr:uid="{00000000-0005-0000-0000-000089010000}"/>
    <cellStyle name="Comma 2 2 12 2" xfId="17516" xr:uid="{00000000-0005-0000-0000-00008A010000}"/>
    <cellStyle name="Comma 2 2 12 3" xfId="34977" xr:uid="{00000000-0005-0000-0000-00008B010000}"/>
    <cellStyle name="Comma 2 2 13" xfId="204" xr:uid="{00000000-0005-0000-0000-00008C010000}"/>
    <cellStyle name="Comma 2 2 13 2" xfId="17517" xr:uid="{00000000-0005-0000-0000-00008D010000}"/>
    <cellStyle name="Comma 2 2 13 3" xfId="34978" xr:uid="{00000000-0005-0000-0000-00008E010000}"/>
    <cellStyle name="Comma 2 2 14" xfId="205" xr:uid="{00000000-0005-0000-0000-00008F010000}"/>
    <cellStyle name="Comma 2 2 14 2" xfId="17518" xr:uid="{00000000-0005-0000-0000-000090010000}"/>
    <cellStyle name="Comma 2 2 14 3" xfId="34979" xr:uid="{00000000-0005-0000-0000-000091010000}"/>
    <cellStyle name="Comma 2 2 15" xfId="206" xr:uid="{00000000-0005-0000-0000-000092010000}"/>
    <cellStyle name="Comma 2 2 15 2" xfId="17519" xr:uid="{00000000-0005-0000-0000-000093010000}"/>
    <cellStyle name="Comma 2 2 15 3" xfId="34980" xr:uid="{00000000-0005-0000-0000-000094010000}"/>
    <cellStyle name="Comma 2 2 16" xfId="207" xr:uid="{00000000-0005-0000-0000-000095010000}"/>
    <cellStyle name="Comma 2 2 16 2" xfId="17520" xr:uid="{00000000-0005-0000-0000-000096010000}"/>
    <cellStyle name="Comma 2 2 16 3" xfId="34981" xr:uid="{00000000-0005-0000-0000-000097010000}"/>
    <cellStyle name="Comma 2 2 17" xfId="208" xr:uid="{00000000-0005-0000-0000-000098010000}"/>
    <cellStyle name="Comma 2 2 17 2" xfId="17521" xr:uid="{00000000-0005-0000-0000-000099010000}"/>
    <cellStyle name="Comma 2 2 17 3" xfId="34982" xr:uid="{00000000-0005-0000-0000-00009A010000}"/>
    <cellStyle name="Comma 2 2 18" xfId="209" xr:uid="{00000000-0005-0000-0000-00009B010000}"/>
    <cellStyle name="Comma 2 2 18 2" xfId="17522" xr:uid="{00000000-0005-0000-0000-00009C010000}"/>
    <cellStyle name="Comma 2 2 18 3" xfId="34983" xr:uid="{00000000-0005-0000-0000-00009D010000}"/>
    <cellStyle name="Comma 2 2 19" xfId="210" xr:uid="{00000000-0005-0000-0000-00009E010000}"/>
    <cellStyle name="Comma 2 2 19 2" xfId="17523" xr:uid="{00000000-0005-0000-0000-00009F010000}"/>
    <cellStyle name="Comma 2 2 19 3" xfId="34984" xr:uid="{00000000-0005-0000-0000-0000A0010000}"/>
    <cellStyle name="Comma 2 2 2" xfId="211" xr:uid="{00000000-0005-0000-0000-0000A1010000}"/>
    <cellStyle name="Comma 2 2 2 2" xfId="17524" xr:uid="{00000000-0005-0000-0000-0000A2010000}"/>
    <cellStyle name="Comma 2 2 2 3" xfId="34985" xr:uid="{00000000-0005-0000-0000-0000A3010000}"/>
    <cellStyle name="Comma 2 2 20" xfId="212" xr:uid="{00000000-0005-0000-0000-0000A4010000}"/>
    <cellStyle name="Comma 2 2 20 2" xfId="17525" xr:uid="{00000000-0005-0000-0000-0000A5010000}"/>
    <cellStyle name="Comma 2 2 20 3" xfId="34986" xr:uid="{00000000-0005-0000-0000-0000A6010000}"/>
    <cellStyle name="Comma 2 2 21" xfId="213" xr:uid="{00000000-0005-0000-0000-0000A7010000}"/>
    <cellStyle name="Comma 2 2 21 2" xfId="17526" xr:uid="{00000000-0005-0000-0000-0000A8010000}"/>
    <cellStyle name="Comma 2 2 21 3" xfId="34987" xr:uid="{00000000-0005-0000-0000-0000A9010000}"/>
    <cellStyle name="Comma 2 2 22" xfId="214" xr:uid="{00000000-0005-0000-0000-0000AA010000}"/>
    <cellStyle name="Comma 2 2 22 2" xfId="17527" xr:uid="{00000000-0005-0000-0000-0000AB010000}"/>
    <cellStyle name="Comma 2 2 22 3" xfId="34988" xr:uid="{00000000-0005-0000-0000-0000AC010000}"/>
    <cellStyle name="Comma 2 2 23" xfId="215" xr:uid="{00000000-0005-0000-0000-0000AD010000}"/>
    <cellStyle name="Comma 2 2 23 2" xfId="17528" xr:uid="{00000000-0005-0000-0000-0000AE010000}"/>
    <cellStyle name="Comma 2 2 23 3" xfId="34989" xr:uid="{00000000-0005-0000-0000-0000AF010000}"/>
    <cellStyle name="Comma 2 2 24" xfId="216" xr:uid="{00000000-0005-0000-0000-0000B0010000}"/>
    <cellStyle name="Comma 2 2 24 2" xfId="17529" xr:uid="{00000000-0005-0000-0000-0000B1010000}"/>
    <cellStyle name="Comma 2 2 24 3" xfId="34990" xr:uid="{00000000-0005-0000-0000-0000B2010000}"/>
    <cellStyle name="Comma 2 2 25" xfId="217" xr:uid="{00000000-0005-0000-0000-0000B3010000}"/>
    <cellStyle name="Comma 2 2 25 2" xfId="17530" xr:uid="{00000000-0005-0000-0000-0000B4010000}"/>
    <cellStyle name="Comma 2 2 25 3" xfId="34991" xr:uid="{00000000-0005-0000-0000-0000B5010000}"/>
    <cellStyle name="Comma 2 2 26" xfId="218" xr:uid="{00000000-0005-0000-0000-0000B6010000}"/>
    <cellStyle name="Comma 2 2 26 2" xfId="17531" xr:uid="{00000000-0005-0000-0000-0000B7010000}"/>
    <cellStyle name="Comma 2 2 26 3" xfId="34992" xr:uid="{00000000-0005-0000-0000-0000B8010000}"/>
    <cellStyle name="Comma 2 2 27" xfId="219" xr:uid="{00000000-0005-0000-0000-0000B9010000}"/>
    <cellStyle name="Comma 2 2 27 2" xfId="17532" xr:uid="{00000000-0005-0000-0000-0000BA010000}"/>
    <cellStyle name="Comma 2 2 27 3" xfId="34993" xr:uid="{00000000-0005-0000-0000-0000BB010000}"/>
    <cellStyle name="Comma 2 2 28" xfId="17513" xr:uid="{00000000-0005-0000-0000-0000BC010000}"/>
    <cellStyle name="Comma 2 2 29" xfId="34994" xr:uid="{00000000-0005-0000-0000-0000BD010000}"/>
    <cellStyle name="Comma 2 2 3" xfId="220" xr:uid="{00000000-0005-0000-0000-0000BE010000}"/>
    <cellStyle name="Comma 2 2 3 2" xfId="17533" xr:uid="{00000000-0005-0000-0000-0000BF010000}"/>
    <cellStyle name="Comma 2 2 3 3" xfId="34995" xr:uid="{00000000-0005-0000-0000-0000C0010000}"/>
    <cellStyle name="Comma 2 2 4" xfId="221" xr:uid="{00000000-0005-0000-0000-0000C1010000}"/>
    <cellStyle name="Comma 2 2 4 2" xfId="17534" xr:uid="{00000000-0005-0000-0000-0000C2010000}"/>
    <cellStyle name="Comma 2 2 4 3" xfId="34996" xr:uid="{00000000-0005-0000-0000-0000C3010000}"/>
    <cellStyle name="Comma 2 2 5" xfId="222" xr:uid="{00000000-0005-0000-0000-0000C4010000}"/>
    <cellStyle name="Comma 2 2 5 2" xfId="17535" xr:uid="{00000000-0005-0000-0000-0000C5010000}"/>
    <cellStyle name="Comma 2 2 5 3" xfId="34997" xr:uid="{00000000-0005-0000-0000-0000C6010000}"/>
    <cellStyle name="Comma 2 2 6" xfId="223" xr:uid="{00000000-0005-0000-0000-0000C7010000}"/>
    <cellStyle name="Comma 2 2 6 2" xfId="17536" xr:uid="{00000000-0005-0000-0000-0000C8010000}"/>
    <cellStyle name="Comma 2 2 6 3" xfId="34998" xr:uid="{00000000-0005-0000-0000-0000C9010000}"/>
    <cellStyle name="Comma 2 2 7" xfId="224" xr:uid="{00000000-0005-0000-0000-0000CA010000}"/>
    <cellStyle name="Comma 2 2 7 2" xfId="17537" xr:uid="{00000000-0005-0000-0000-0000CB010000}"/>
    <cellStyle name="Comma 2 2 7 3" xfId="34999" xr:uid="{00000000-0005-0000-0000-0000CC010000}"/>
    <cellStyle name="Comma 2 2 8" xfId="225" xr:uid="{00000000-0005-0000-0000-0000CD010000}"/>
    <cellStyle name="Comma 2 2 8 2" xfId="17538" xr:uid="{00000000-0005-0000-0000-0000CE010000}"/>
    <cellStyle name="Comma 2 2 8 3" xfId="35000" xr:uid="{00000000-0005-0000-0000-0000CF010000}"/>
    <cellStyle name="Comma 2 2 9" xfId="226" xr:uid="{00000000-0005-0000-0000-0000D0010000}"/>
    <cellStyle name="Comma 2 2 9 2" xfId="17539" xr:uid="{00000000-0005-0000-0000-0000D1010000}"/>
    <cellStyle name="Comma 2 2 9 3" xfId="35001" xr:uid="{00000000-0005-0000-0000-0000D2010000}"/>
    <cellStyle name="Comma 2 3" xfId="227" xr:uid="{00000000-0005-0000-0000-0000D3010000}"/>
    <cellStyle name="Comma 2 3 10" xfId="228" xr:uid="{00000000-0005-0000-0000-0000D4010000}"/>
    <cellStyle name="Comma 2 3 10 2" xfId="17541" xr:uid="{00000000-0005-0000-0000-0000D5010000}"/>
    <cellStyle name="Comma 2 3 10 3" xfId="35002" xr:uid="{00000000-0005-0000-0000-0000D6010000}"/>
    <cellStyle name="Comma 2 3 11" xfId="229" xr:uid="{00000000-0005-0000-0000-0000D7010000}"/>
    <cellStyle name="Comma 2 3 11 2" xfId="17542" xr:uid="{00000000-0005-0000-0000-0000D8010000}"/>
    <cellStyle name="Comma 2 3 11 3" xfId="35003" xr:uid="{00000000-0005-0000-0000-0000D9010000}"/>
    <cellStyle name="Comma 2 3 12" xfId="230" xr:uid="{00000000-0005-0000-0000-0000DA010000}"/>
    <cellStyle name="Comma 2 3 12 2" xfId="17543" xr:uid="{00000000-0005-0000-0000-0000DB010000}"/>
    <cellStyle name="Comma 2 3 12 3" xfId="35004" xr:uid="{00000000-0005-0000-0000-0000DC010000}"/>
    <cellStyle name="Comma 2 3 13" xfId="231" xr:uid="{00000000-0005-0000-0000-0000DD010000}"/>
    <cellStyle name="Comma 2 3 13 2" xfId="17544" xr:uid="{00000000-0005-0000-0000-0000DE010000}"/>
    <cellStyle name="Comma 2 3 13 3" xfId="35005" xr:uid="{00000000-0005-0000-0000-0000DF010000}"/>
    <cellStyle name="Comma 2 3 14" xfId="232" xr:uid="{00000000-0005-0000-0000-0000E0010000}"/>
    <cellStyle name="Comma 2 3 14 2" xfId="17545" xr:uid="{00000000-0005-0000-0000-0000E1010000}"/>
    <cellStyle name="Comma 2 3 14 3" xfId="35006" xr:uid="{00000000-0005-0000-0000-0000E2010000}"/>
    <cellStyle name="Comma 2 3 15" xfId="233" xr:uid="{00000000-0005-0000-0000-0000E3010000}"/>
    <cellStyle name="Comma 2 3 15 2" xfId="17546" xr:uid="{00000000-0005-0000-0000-0000E4010000}"/>
    <cellStyle name="Comma 2 3 15 3" xfId="35007" xr:uid="{00000000-0005-0000-0000-0000E5010000}"/>
    <cellStyle name="Comma 2 3 16" xfId="234" xr:uid="{00000000-0005-0000-0000-0000E6010000}"/>
    <cellStyle name="Comma 2 3 16 2" xfId="17547" xr:uid="{00000000-0005-0000-0000-0000E7010000}"/>
    <cellStyle name="Comma 2 3 16 3" xfId="35008" xr:uid="{00000000-0005-0000-0000-0000E8010000}"/>
    <cellStyle name="Comma 2 3 17" xfId="235" xr:uid="{00000000-0005-0000-0000-0000E9010000}"/>
    <cellStyle name="Comma 2 3 17 2" xfId="17548" xr:uid="{00000000-0005-0000-0000-0000EA010000}"/>
    <cellStyle name="Comma 2 3 17 3" xfId="35009" xr:uid="{00000000-0005-0000-0000-0000EB010000}"/>
    <cellStyle name="Comma 2 3 18" xfId="236" xr:uid="{00000000-0005-0000-0000-0000EC010000}"/>
    <cellStyle name="Comma 2 3 18 2" xfId="17549" xr:uid="{00000000-0005-0000-0000-0000ED010000}"/>
    <cellStyle name="Comma 2 3 18 3" xfId="35010" xr:uid="{00000000-0005-0000-0000-0000EE010000}"/>
    <cellStyle name="Comma 2 3 19" xfId="237" xr:uid="{00000000-0005-0000-0000-0000EF010000}"/>
    <cellStyle name="Comma 2 3 19 2" xfId="17550" xr:uid="{00000000-0005-0000-0000-0000F0010000}"/>
    <cellStyle name="Comma 2 3 19 3" xfId="35011" xr:uid="{00000000-0005-0000-0000-0000F1010000}"/>
    <cellStyle name="Comma 2 3 2" xfId="238" xr:uid="{00000000-0005-0000-0000-0000F2010000}"/>
    <cellStyle name="Comma 2 3 2 2" xfId="17551" xr:uid="{00000000-0005-0000-0000-0000F3010000}"/>
    <cellStyle name="Comma 2 3 2 3" xfId="35012" xr:uid="{00000000-0005-0000-0000-0000F4010000}"/>
    <cellStyle name="Comma 2 3 20" xfId="239" xr:uid="{00000000-0005-0000-0000-0000F5010000}"/>
    <cellStyle name="Comma 2 3 20 2" xfId="17552" xr:uid="{00000000-0005-0000-0000-0000F6010000}"/>
    <cellStyle name="Comma 2 3 20 3" xfId="35013" xr:uid="{00000000-0005-0000-0000-0000F7010000}"/>
    <cellStyle name="Comma 2 3 21" xfId="240" xr:uid="{00000000-0005-0000-0000-0000F8010000}"/>
    <cellStyle name="Comma 2 3 21 2" xfId="17553" xr:uid="{00000000-0005-0000-0000-0000F9010000}"/>
    <cellStyle name="Comma 2 3 21 3" xfId="35014" xr:uid="{00000000-0005-0000-0000-0000FA010000}"/>
    <cellStyle name="Comma 2 3 22" xfId="241" xr:uid="{00000000-0005-0000-0000-0000FB010000}"/>
    <cellStyle name="Comma 2 3 22 2" xfId="17554" xr:uid="{00000000-0005-0000-0000-0000FC010000}"/>
    <cellStyle name="Comma 2 3 22 3" xfId="35015" xr:uid="{00000000-0005-0000-0000-0000FD010000}"/>
    <cellStyle name="Comma 2 3 23" xfId="242" xr:uid="{00000000-0005-0000-0000-0000FE010000}"/>
    <cellStyle name="Comma 2 3 23 2" xfId="17555" xr:uid="{00000000-0005-0000-0000-0000FF010000}"/>
    <cellStyle name="Comma 2 3 23 3" xfId="35016" xr:uid="{00000000-0005-0000-0000-000000020000}"/>
    <cellStyle name="Comma 2 3 24" xfId="243" xr:uid="{00000000-0005-0000-0000-000001020000}"/>
    <cellStyle name="Comma 2 3 24 2" xfId="17556" xr:uid="{00000000-0005-0000-0000-000002020000}"/>
    <cellStyle name="Comma 2 3 24 3" xfId="35017" xr:uid="{00000000-0005-0000-0000-000003020000}"/>
    <cellStyle name="Comma 2 3 25" xfId="244" xr:uid="{00000000-0005-0000-0000-000004020000}"/>
    <cellStyle name="Comma 2 3 25 2" xfId="17557" xr:uid="{00000000-0005-0000-0000-000005020000}"/>
    <cellStyle name="Comma 2 3 25 3" xfId="35018" xr:uid="{00000000-0005-0000-0000-000006020000}"/>
    <cellStyle name="Comma 2 3 26" xfId="245" xr:uid="{00000000-0005-0000-0000-000007020000}"/>
    <cellStyle name="Comma 2 3 26 2" xfId="17558" xr:uid="{00000000-0005-0000-0000-000008020000}"/>
    <cellStyle name="Comma 2 3 26 3" xfId="35019" xr:uid="{00000000-0005-0000-0000-000009020000}"/>
    <cellStyle name="Comma 2 3 27" xfId="246" xr:uid="{00000000-0005-0000-0000-00000A020000}"/>
    <cellStyle name="Comma 2 3 27 2" xfId="17559" xr:uid="{00000000-0005-0000-0000-00000B020000}"/>
    <cellStyle name="Comma 2 3 27 3" xfId="35020" xr:uid="{00000000-0005-0000-0000-00000C020000}"/>
    <cellStyle name="Comma 2 3 28" xfId="17540" xr:uid="{00000000-0005-0000-0000-00000D020000}"/>
    <cellStyle name="Comma 2 3 29" xfId="35021" xr:uid="{00000000-0005-0000-0000-00000E020000}"/>
    <cellStyle name="Comma 2 3 3" xfId="247" xr:uid="{00000000-0005-0000-0000-00000F020000}"/>
    <cellStyle name="Comma 2 3 3 2" xfId="17560" xr:uid="{00000000-0005-0000-0000-000010020000}"/>
    <cellStyle name="Comma 2 3 3 3" xfId="35022" xr:uid="{00000000-0005-0000-0000-000011020000}"/>
    <cellStyle name="Comma 2 3 4" xfId="248" xr:uid="{00000000-0005-0000-0000-000012020000}"/>
    <cellStyle name="Comma 2 3 4 2" xfId="17561" xr:uid="{00000000-0005-0000-0000-000013020000}"/>
    <cellStyle name="Comma 2 3 4 3" xfId="35023" xr:uid="{00000000-0005-0000-0000-000014020000}"/>
    <cellStyle name="Comma 2 3 5" xfId="249" xr:uid="{00000000-0005-0000-0000-000015020000}"/>
    <cellStyle name="Comma 2 3 5 2" xfId="17562" xr:uid="{00000000-0005-0000-0000-000016020000}"/>
    <cellStyle name="Comma 2 3 5 3" xfId="35024" xr:uid="{00000000-0005-0000-0000-000017020000}"/>
    <cellStyle name="Comma 2 3 6" xfId="250" xr:uid="{00000000-0005-0000-0000-000018020000}"/>
    <cellStyle name="Comma 2 3 6 2" xfId="17563" xr:uid="{00000000-0005-0000-0000-000019020000}"/>
    <cellStyle name="Comma 2 3 6 3" xfId="35025" xr:uid="{00000000-0005-0000-0000-00001A020000}"/>
    <cellStyle name="Comma 2 3 7" xfId="251" xr:uid="{00000000-0005-0000-0000-00001B020000}"/>
    <cellStyle name="Comma 2 3 7 2" xfId="17564" xr:uid="{00000000-0005-0000-0000-00001C020000}"/>
    <cellStyle name="Comma 2 3 7 3" xfId="35026" xr:uid="{00000000-0005-0000-0000-00001D020000}"/>
    <cellStyle name="Comma 2 3 8" xfId="252" xr:uid="{00000000-0005-0000-0000-00001E020000}"/>
    <cellStyle name="Comma 2 3 8 2" xfId="17565" xr:uid="{00000000-0005-0000-0000-00001F020000}"/>
    <cellStyle name="Comma 2 3 8 3" xfId="35027" xr:uid="{00000000-0005-0000-0000-000020020000}"/>
    <cellStyle name="Comma 2 3 9" xfId="253" xr:uid="{00000000-0005-0000-0000-000021020000}"/>
    <cellStyle name="Comma 2 3 9 2" xfId="17566" xr:uid="{00000000-0005-0000-0000-000022020000}"/>
    <cellStyle name="Comma 2 3 9 3" xfId="35028" xr:uid="{00000000-0005-0000-0000-000023020000}"/>
    <cellStyle name="Comma 2 4" xfId="254" xr:uid="{00000000-0005-0000-0000-000024020000}"/>
    <cellStyle name="Comma 2 4 10" xfId="255" xr:uid="{00000000-0005-0000-0000-000025020000}"/>
    <cellStyle name="Comma 2 4 10 2" xfId="17568" xr:uid="{00000000-0005-0000-0000-000026020000}"/>
    <cellStyle name="Comma 2 4 10 3" xfId="35029" xr:uid="{00000000-0005-0000-0000-000027020000}"/>
    <cellStyle name="Comma 2 4 11" xfId="256" xr:uid="{00000000-0005-0000-0000-000028020000}"/>
    <cellStyle name="Comma 2 4 11 2" xfId="17569" xr:uid="{00000000-0005-0000-0000-000029020000}"/>
    <cellStyle name="Comma 2 4 11 3" xfId="35030" xr:uid="{00000000-0005-0000-0000-00002A020000}"/>
    <cellStyle name="Comma 2 4 12" xfId="257" xr:uid="{00000000-0005-0000-0000-00002B020000}"/>
    <cellStyle name="Comma 2 4 12 2" xfId="17570" xr:uid="{00000000-0005-0000-0000-00002C020000}"/>
    <cellStyle name="Comma 2 4 12 3" xfId="35031" xr:uid="{00000000-0005-0000-0000-00002D020000}"/>
    <cellStyle name="Comma 2 4 13" xfId="258" xr:uid="{00000000-0005-0000-0000-00002E020000}"/>
    <cellStyle name="Comma 2 4 13 2" xfId="17571" xr:uid="{00000000-0005-0000-0000-00002F020000}"/>
    <cellStyle name="Comma 2 4 13 3" xfId="35032" xr:uid="{00000000-0005-0000-0000-000030020000}"/>
    <cellStyle name="Comma 2 4 14" xfId="259" xr:uid="{00000000-0005-0000-0000-000031020000}"/>
    <cellStyle name="Comma 2 4 14 2" xfId="17572" xr:uid="{00000000-0005-0000-0000-000032020000}"/>
    <cellStyle name="Comma 2 4 14 3" xfId="35033" xr:uid="{00000000-0005-0000-0000-000033020000}"/>
    <cellStyle name="Comma 2 4 15" xfId="260" xr:uid="{00000000-0005-0000-0000-000034020000}"/>
    <cellStyle name="Comma 2 4 15 2" xfId="17573" xr:uid="{00000000-0005-0000-0000-000035020000}"/>
    <cellStyle name="Comma 2 4 15 3" xfId="35034" xr:uid="{00000000-0005-0000-0000-000036020000}"/>
    <cellStyle name="Comma 2 4 16" xfId="261" xr:uid="{00000000-0005-0000-0000-000037020000}"/>
    <cellStyle name="Comma 2 4 16 2" xfId="17574" xr:uid="{00000000-0005-0000-0000-000038020000}"/>
    <cellStyle name="Comma 2 4 16 3" xfId="35035" xr:uid="{00000000-0005-0000-0000-000039020000}"/>
    <cellStyle name="Comma 2 4 17" xfId="262" xr:uid="{00000000-0005-0000-0000-00003A020000}"/>
    <cellStyle name="Comma 2 4 17 2" xfId="17575" xr:uid="{00000000-0005-0000-0000-00003B020000}"/>
    <cellStyle name="Comma 2 4 17 3" xfId="35036" xr:uid="{00000000-0005-0000-0000-00003C020000}"/>
    <cellStyle name="Comma 2 4 18" xfId="263" xr:uid="{00000000-0005-0000-0000-00003D020000}"/>
    <cellStyle name="Comma 2 4 18 2" xfId="17576" xr:uid="{00000000-0005-0000-0000-00003E020000}"/>
    <cellStyle name="Comma 2 4 18 3" xfId="35037" xr:uid="{00000000-0005-0000-0000-00003F020000}"/>
    <cellStyle name="Comma 2 4 19" xfId="264" xr:uid="{00000000-0005-0000-0000-000040020000}"/>
    <cellStyle name="Comma 2 4 19 2" xfId="17577" xr:uid="{00000000-0005-0000-0000-000041020000}"/>
    <cellStyle name="Comma 2 4 19 3" xfId="35038" xr:uid="{00000000-0005-0000-0000-000042020000}"/>
    <cellStyle name="Comma 2 4 2" xfId="265" xr:uid="{00000000-0005-0000-0000-000043020000}"/>
    <cellStyle name="Comma 2 4 2 2" xfId="17578" xr:uid="{00000000-0005-0000-0000-000044020000}"/>
    <cellStyle name="Comma 2 4 2 3" xfId="35039" xr:uid="{00000000-0005-0000-0000-000045020000}"/>
    <cellStyle name="Comma 2 4 20" xfId="266" xr:uid="{00000000-0005-0000-0000-000046020000}"/>
    <cellStyle name="Comma 2 4 20 2" xfId="17579" xr:uid="{00000000-0005-0000-0000-000047020000}"/>
    <cellStyle name="Comma 2 4 20 3" xfId="35040" xr:uid="{00000000-0005-0000-0000-000048020000}"/>
    <cellStyle name="Comma 2 4 21" xfId="267" xr:uid="{00000000-0005-0000-0000-000049020000}"/>
    <cellStyle name="Comma 2 4 21 2" xfId="17580" xr:uid="{00000000-0005-0000-0000-00004A020000}"/>
    <cellStyle name="Comma 2 4 21 3" xfId="35041" xr:uid="{00000000-0005-0000-0000-00004B020000}"/>
    <cellStyle name="Comma 2 4 22" xfId="268" xr:uid="{00000000-0005-0000-0000-00004C020000}"/>
    <cellStyle name="Comma 2 4 22 2" xfId="17581" xr:uid="{00000000-0005-0000-0000-00004D020000}"/>
    <cellStyle name="Comma 2 4 22 3" xfId="35042" xr:uid="{00000000-0005-0000-0000-00004E020000}"/>
    <cellStyle name="Comma 2 4 23" xfId="269" xr:uid="{00000000-0005-0000-0000-00004F020000}"/>
    <cellStyle name="Comma 2 4 23 2" xfId="17582" xr:uid="{00000000-0005-0000-0000-000050020000}"/>
    <cellStyle name="Comma 2 4 23 3" xfId="35043" xr:uid="{00000000-0005-0000-0000-000051020000}"/>
    <cellStyle name="Comma 2 4 24" xfId="270" xr:uid="{00000000-0005-0000-0000-000052020000}"/>
    <cellStyle name="Comma 2 4 24 2" xfId="17583" xr:uid="{00000000-0005-0000-0000-000053020000}"/>
    <cellStyle name="Comma 2 4 24 3" xfId="35044" xr:uid="{00000000-0005-0000-0000-000054020000}"/>
    <cellStyle name="Comma 2 4 25" xfId="271" xr:uid="{00000000-0005-0000-0000-000055020000}"/>
    <cellStyle name="Comma 2 4 25 2" xfId="17584" xr:uid="{00000000-0005-0000-0000-000056020000}"/>
    <cellStyle name="Comma 2 4 25 3" xfId="35045" xr:uid="{00000000-0005-0000-0000-000057020000}"/>
    <cellStyle name="Comma 2 4 26" xfId="272" xr:uid="{00000000-0005-0000-0000-000058020000}"/>
    <cellStyle name="Comma 2 4 26 2" xfId="17585" xr:uid="{00000000-0005-0000-0000-000059020000}"/>
    <cellStyle name="Comma 2 4 26 3" xfId="35046" xr:uid="{00000000-0005-0000-0000-00005A020000}"/>
    <cellStyle name="Comma 2 4 27" xfId="273" xr:uid="{00000000-0005-0000-0000-00005B020000}"/>
    <cellStyle name="Comma 2 4 27 2" xfId="17586" xr:uid="{00000000-0005-0000-0000-00005C020000}"/>
    <cellStyle name="Comma 2 4 27 3" xfId="35047" xr:uid="{00000000-0005-0000-0000-00005D020000}"/>
    <cellStyle name="Comma 2 4 28" xfId="17567" xr:uid="{00000000-0005-0000-0000-00005E020000}"/>
    <cellStyle name="Comma 2 4 29" xfId="35048" xr:uid="{00000000-0005-0000-0000-00005F020000}"/>
    <cellStyle name="Comma 2 4 3" xfId="274" xr:uid="{00000000-0005-0000-0000-000060020000}"/>
    <cellStyle name="Comma 2 4 3 2" xfId="17587" xr:uid="{00000000-0005-0000-0000-000061020000}"/>
    <cellStyle name="Comma 2 4 3 3" xfId="35049" xr:uid="{00000000-0005-0000-0000-000062020000}"/>
    <cellStyle name="Comma 2 4 4" xfId="275" xr:uid="{00000000-0005-0000-0000-000063020000}"/>
    <cellStyle name="Comma 2 4 4 2" xfId="17588" xr:uid="{00000000-0005-0000-0000-000064020000}"/>
    <cellStyle name="Comma 2 4 4 3" xfId="35050" xr:uid="{00000000-0005-0000-0000-000065020000}"/>
    <cellStyle name="Comma 2 4 5" xfId="276" xr:uid="{00000000-0005-0000-0000-000066020000}"/>
    <cellStyle name="Comma 2 4 5 2" xfId="17589" xr:uid="{00000000-0005-0000-0000-000067020000}"/>
    <cellStyle name="Comma 2 4 5 3" xfId="35051" xr:uid="{00000000-0005-0000-0000-000068020000}"/>
    <cellStyle name="Comma 2 4 6" xfId="277" xr:uid="{00000000-0005-0000-0000-000069020000}"/>
    <cellStyle name="Comma 2 4 6 2" xfId="17590" xr:uid="{00000000-0005-0000-0000-00006A020000}"/>
    <cellStyle name="Comma 2 4 6 3" xfId="35052" xr:uid="{00000000-0005-0000-0000-00006B020000}"/>
    <cellStyle name="Comma 2 4 7" xfId="278" xr:uid="{00000000-0005-0000-0000-00006C020000}"/>
    <cellStyle name="Comma 2 4 7 2" xfId="17591" xr:uid="{00000000-0005-0000-0000-00006D020000}"/>
    <cellStyle name="Comma 2 4 7 3" xfId="35053" xr:uid="{00000000-0005-0000-0000-00006E020000}"/>
    <cellStyle name="Comma 2 4 8" xfId="279" xr:uid="{00000000-0005-0000-0000-00006F020000}"/>
    <cellStyle name="Comma 2 4 8 2" xfId="17592" xr:uid="{00000000-0005-0000-0000-000070020000}"/>
    <cellStyle name="Comma 2 4 8 3" xfId="35054" xr:uid="{00000000-0005-0000-0000-000071020000}"/>
    <cellStyle name="Comma 2 4 9" xfId="280" xr:uid="{00000000-0005-0000-0000-000072020000}"/>
    <cellStyle name="Comma 2 4 9 2" xfId="17593" xr:uid="{00000000-0005-0000-0000-000073020000}"/>
    <cellStyle name="Comma 2 4 9 3" xfId="35055" xr:uid="{00000000-0005-0000-0000-000074020000}"/>
    <cellStyle name="Comma 2 5" xfId="281" xr:uid="{00000000-0005-0000-0000-000075020000}"/>
    <cellStyle name="Comma 2 5 2" xfId="282" xr:uid="{00000000-0005-0000-0000-000076020000}"/>
    <cellStyle name="Comma 2 5 2 2" xfId="35056" xr:uid="{00000000-0005-0000-0000-000077020000}"/>
    <cellStyle name="Comma 2 5 3" xfId="283" xr:uid="{00000000-0005-0000-0000-000078020000}"/>
    <cellStyle name="Comma 2 5 4" xfId="284" xr:uid="{00000000-0005-0000-0000-000079020000}"/>
    <cellStyle name="Comma 2 5 5" xfId="285" xr:uid="{00000000-0005-0000-0000-00007A020000}"/>
    <cellStyle name="Comma 2 6" xfId="286" xr:uid="{00000000-0005-0000-0000-00007B020000}"/>
    <cellStyle name="Comma 2 6 2" xfId="287" xr:uid="{00000000-0005-0000-0000-00007C020000}"/>
    <cellStyle name="Comma 2 6 2 2" xfId="35057" xr:uid="{00000000-0005-0000-0000-00007D020000}"/>
    <cellStyle name="Comma 2 6 3" xfId="288" xr:uid="{00000000-0005-0000-0000-00007E020000}"/>
    <cellStyle name="Comma 2 6 4" xfId="289" xr:uid="{00000000-0005-0000-0000-00007F020000}"/>
    <cellStyle name="Comma 2 6 5" xfId="290" xr:uid="{00000000-0005-0000-0000-000080020000}"/>
    <cellStyle name="Comma 2 7" xfId="291" xr:uid="{00000000-0005-0000-0000-000081020000}"/>
    <cellStyle name="Comma 2 7 2" xfId="292" xr:uid="{00000000-0005-0000-0000-000082020000}"/>
    <cellStyle name="Comma 2 7 2 2" xfId="35058" xr:uid="{00000000-0005-0000-0000-000083020000}"/>
    <cellStyle name="Comma 2 7 3" xfId="293" xr:uid="{00000000-0005-0000-0000-000084020000}"/>
    <cellStyle name="Comma 2 7 4" xfId="294" xr:uid="{00000000-0005-0000-0000-000085020000}"/>
    <cellStyle name="Comma 2 7 5" xfId="295" xr:uid="{00000000-0005-0000-0000-000086020000}"/>
    <cellStyle name="Comma 2 8" xfId="296" xr:uid="{00000000-0005-0000-0000-000087020000}"/>
    <cellStyle name="Comma 2 8 2" xfId="297" xr:uid="{00000000-0005-0000-0000-000088020000}"/>
    <cellStyle name="Comma 2 8 2 2" xfId="35059" xr:uid="{00000000-0005-0000-0000-000089020000}"/>
    <cellStyle name="Comma 2 8 3" xfId="298" xr:uid="{00000000-0005-0000-0000-00008A020000}"/>
    <cellStyle name="Comma 2 8 4" xfId="299" xr:uid="{00000000-0005-0000-0000-00008B020000}"/>
    <cellStyle name="Comma 2 8 5" xfId="300" xr:uid="{00000000-0005-0000-0000-00008C020000}"/>
    <cellStyle name="Comma 2 9" xfId="301" xr:uid="{00000000-0005-0000-0000-00008D020000}"/>
    <cellStyle name="Comma 3" xfId="302" xr:uid="{00000000-0005-0000-0000-00008E020000}"/>
    <cellStyle name="Comma 3 2" xfId="17594" xr:uid="{00000000-0005-0000-0000-00008F020000}"/>
    <cellStyle name="Comma 3 3" xfId="35060" xr:uid="{00000000-0005-0000-0000-000090020000}"/>
    <cellStyle name="Comma 4" xfId="303" xr:uid="{00000000-0005-0000-0000-000091020000}"/>
    <cellStyle name="Comma 4 10" xfId="304" xr:uid="{00000000-0005-0000-0000-000092020000}"/>
    <cellStyle name="Comma 4 10 2" xfId="17595" xr:uid="{00000000-0005-0000-0000-000093020000}"/>
    <cellStyle name="Comma 4 10 3" xfId="35061" xr:uid="{00000000-0005-0000-0000-000094020000}"/>
    <cellStyle name="Comma 4 11" xfId="305" xr:uid="{00000000-0005-0000-0000-000095020000}"/>
    <cellStyle name="Comma 4 11 2" xfId="17596" xr:uid="{00000000-0005-0000-0000-000096020000}"/>
    <cellStyle name="Comma 4 11 3" xfId="35062" xr:uid="{00000000-0005-0000-0000-000097020000}"/>
    <cellStyle name="Comma 4 12" xfId="306" xr:uid="{00000000-0005-0000-0000-000098020000}"/>
    <cellStyle name="Comma 4 12 2" xfId="17597" xr:uid="{00000000-0005-0000-0000-000099020000}"/>
    <cellStyle name="Comma 4 12 3" xfId="35063" xr:uid="{00000000-0005-0000-0000-00009A020000}"/>
    <cellStyle name="Comma 4 13" xfId="307" xr:uid="{00000000-0005-0000-0000-00009B020000}"/>
    <cellStyle name="Comma 4 13 2" xfId="17598" xr:uid="{00000000-0005-0000-0000-00009C020000}"/>
    <cellStyle name="Comma 4 13 3" xfId="35064" xr:uid="{00000000-0005-0000-0000-00009D020000}"/>
    <cellStyle name="Comma 4 14" xfId="308" xr:uid="{00000000-0005-0000-0000-00009E020000}"/>
    <cellStyle name="Comma 4 14 2" xfId="17599" xr:uid="{00000000-0005-0000-0000-00009F020000}"/>
    <cellStyle name="Comma 4 14 3" xfId="35065" xr:uid="{00000000-0005-0000-0000-0000A0020000}"/>
    <cellStyle name="Comma 4 15" xfId="309" xr:uid="{00000000-0005-0000-0000-0000A1020000}"/>
    <cellStyle name="Comma 4 15 2" xfId="17600" xr:uid="{00000000-0005-0000-0000-0000A2020000}"/>
    <cellStyle name="Comma 4 15 3" xfId="35066" xr:uid="{00000000-0005-0000-0000-0000A3020000}"/>
    <cellStyle name="Comma 4 16" xfId="310" xr:uid="{00000000-0005-0000-0000-0000A4020000}"/>
    <cellStyle name="Comma 4 16 2" xfId="17601" xr:uid="{00000000-0005-0000-0000-0000A5020000}"/>
    <cellStyle name="Comma 4 16 3" xfId="35067" xr:uid="{00000000-0005-0000-0000-0000A6020000}"/>
    <cellStyle name="Comma 4 17" xfId="311" xr:uid="{00000000-0005-0000-0000-0000A7020000}"/>
    <cellStyle name="Comma 4 17 2" xfId="17602" xr:uid="{00000000-0005-0000-0000-0000A8020000}"/>
    <cellStyle name="Comma 4 17 3" xfId="35068" xr:uid="{00000000-0005-0000-0000-0000A9020000}"/>
    <cellStyle name="Comma 4 18" xfId="312" xr:uid="{00000000-0005-0000-0000-0000AA020000}"/>
    <cellStyle name="Comma 4 18 2" xfId="17603" xr:uid="{00000000-0005-0000-0000-0000AB020000}"/>
    <cellStyle name="Comma 4 18 3" xfId="35069" xr:uid="{00000000-0005-0000-0000-0000AC020000}"/>
    <cellStyle name="Comma 4 19" xfId="313" xr:uid="{00000000-0005-0000-0000-0000AD020000}"/>
    <cellStyle name="Comma 4 19 2" xfId="17604" xr:uid="{00000000-0005-0000-0000-0000AE020000}"/>
    <cellStyle name="Comma 4 19 3" xfId="35070" xr:uid="{00000000-0005-0000-0000-0000AF020000}"/>
    <cellStyle name="Comma 4 2" xfId="314" xr:uid="{00000000-0005-0000-0000-0000B0020000}"/>
    <cellStyle name="Comma 4 2 2" xfId="17605" xr:uid="{00000000-0005-0000-0000-0000B1020000}"/>
    <cellStyle name="Comma 4 2 3" xfId="35071" xr:uid="{00000000-0005-0000-0000-0000B2020000}"/>
    <cellStyle name="Comma 4 20" xfId="315" xr:uid="{00000000-0005-0000-0000-0000B3020000}"/>
    <cellStyle name="Comma 4 20 2" xfId="17606" xr:uid="{00000000-0005-0000-0000-0000B4020000}"/>
    <cellStyle name="Comma 4 20 3" xfId="35072" xr:uid="{00000000-0005-0000-0000-0000B5020000}"/>
    <cellStyle name="Comma 4 21" xfId="316" xr:uid="{00000000-0005-0000-0000-0000B6020000}"/>
    <cellStyle name="Comma 4 21 2" xfId="17607" xr:uid="{00000000-0005-0000-0000-0000B7020000}"/>
    <cellStyle name="Comma 4 21 3" xfId="35073" xr:uid="{00000000-0005-0000-0000-0000B8020000}"/>
    <cellStyle name="Comma 4 22" xfId="317" xr:uid="{00000000-0005-0000-0000-0000B9020000}"/>
    <cellStyle name="Comma 4 22 2" xfId="17608" xr:uid="{00000000-0005-0000-0000-0000BA020000}"/>
    <cellStyle name="Comma 4 22 3" xfId="35074" xr:uid="{00000000-0005-0000-0000-0000BB020000}"/>
    <cellStyle name="Comma 4 23" xfId="318" xr:uid="{00000000-0005-0000-0000-0000BC020000}"/>
    <cellStyle name="Comma 4 23 2" xfId="17609" xr:uid="{00000000-0005-0000-0000-0000BD020000}"/>
    <cellStyle name="Comma 4 23 3" xfId="35075" xr:uid="{00000000-0005-0000-0000-0000BE020000}"/>
    <cellStyle name="Comma 4 24" xfId="319" xr:uid="{00000000-0005-0000-0000-0000BF020000}"/>
    <cellStyle name="Comma 4 24 2" xfId="17610" xr:uid="{00000000-0005-0000-0000-0000C0020000}"/>
    <cellStyle name="Comma 4 24 3" xfId="35076" xr:uid="{00000000-0005-0000-0000-0000C1020000}"/>
    <cellStyle name="Comma 4 25" xfId="320" xr:uid="{00000000-0005-0000-0000-0000C2020000}"/>
    <cellStyle name="Comma 4 25 2" xfId="17611" xr:uid="{00000000-0005-0000-0000-0000C3020000}"/>
    <cellStyle name="Comma 4 25 3" xfId="35077" xr:uid="{00000000-0005-0000-0000-0000C4020000}"/>
    <cellStyle name="Comma 4 26" xfId="321" xr:uid="{00000000-0005-0000-0000-0000C5020000}"/>
    <cellStyle name="Comma 4 26 2" xfId="17612" xr:uid="{00000000-0005-0000-0000-0000C6020000}"/>
    <cellStyle name="Comma 4 26 3" xfId="35078" xr:uid="{00000000-0005-0000-0000-0000C7020000}"/>
    <cellStyle name="Comma 4 27" xfId="322" xr:uid="{00000000-0005-0000-0000-0000C8020000}"/>
    <cellStyle name="Comma 4 27 2" xfId="17613" xr:uid="{00000000-0005-0000-0000-0000C9020000}"/>
    <cellStyle name="Comma 4 27 3" xfId="35079" xr:uid="{00000000-0005-0000-0000-0000CA020000}"/>
    <cellStyle name="Comma 4 28" xfId="323" xr:uid="{00000000-0005-0000-0000-0000CB020000}"/>
    <cellStyle name="Comma 4 28 2" xfId="17614" xr:uid="{00000000-0005-0000-0000-0000CC020000}"/>
    <cellStyle name="Comma 4 29" xfId="324" xr:uid="{00000000-0005-0000-0000-0000CD020000}"/>
    <cellStyle name="Comma 4 3" xfId="325" xr:uid="{00000000-0005-0000-0000-0000CE020000}"/>
    <cellStyle name="Comma 4 3 2" xfId="17615" xr:uid="{00000000-0005-0000-0000-0000CF020000}"/>
    <cellStyle name="Comma 4 3 3" xfId="35080" xr:uid="{00000000-0005-0000-0000-0000D0020000}"/>
    <cellStyle name="Comma 4 30" xfId="35081" xr:uid="{00000000-0005-0000-0000-0000D1020000}"/>
    <cellStyle name="Comma 4 4" xfId="326" xr:uid="{00000000-0005-0000-0000-0000D2020000}"/>
    <cellStyle name="Comma 4 4 2" xfId="17616" xr:uid="{00000000-0005-0000-0000-0000D3020000}"/>
    <cellStyle name="Comma 4 4 3" xfId="35082" xr:uid="{00000000-0005-0000-0000-0000D4020000}"/>
    <cellStyle name="Comma 4 5" xfId="327" xr:uid="{00000000-0005-0000-0000-0000D5020000}"/>
    <cellStyle name="Comma 4 5 2" xfId="17617" xr:uid="{00000000-0005-0000-0000-0000D6020000}"/>
    <cellStyle name="Comma 4 5 3" xfId="35083" xr:uid="{00000000-0005-0000-0000-0000D7020000}"/>
    <cellStyle name="Comma 4 6" xfId="328" xr:uid="{00000000-0005-0000-0000-0000D8020000}"/>
    <cellStyle name="Comma 4 6 2" xfId="17618" xr:uid="{00000000-0005-0000-0000-0000D9020000}"/>
    <cellStyle name="Comma 4 6 3" xfId="35084" xr:uid="{00000000-0005-0000-0000-0000DA020000}"/>
    <cellStyle name="Comma 4 7" xfId="329" xr:uid="{00000000-0005-0000-0000-0000DB020000}"/>
    <cellStyle name="Comma 4 7 2" xfId="17619" xr:uid="{00000000-0005-0000-0000-0000DC020000}"/>
    <cellStyle name="Comma 4 7 3" xfId="35085" xr:uid="{00000000-0005-0000-0000-0000DD020000}"/>
    <cellStyle name="Comma 4 8" xfId="330" xr:uid="{00000000-0005-0000-0000-0000DE020000}"/>
    <cellStyle name="Comma 4 8 2" xfId="17620" xr:uid="{00000000-0005-0000-0000-0000DF020000}"/>
    <cellStyle name="Comma 4 8 3" xfId="35086" xr:uid="{00000000-0005-0000-0000-0000E0020000}"/>
    <cellStyle name="Comma 4 9" xfId="331" xr:uid="{00000000-0005-0000-0000-0000E1020000}"/>
    <cellStyle name="Comma 4 9 2" xfId="17621" xr:uid="{00000000-0005-0000-0000-0000E2020000}"/>
    <cellStyle name="Comma 4 9 3" xfId="35087" xr:uid="{00000000-0005-0000-0000-0000E3020000}"/>
    <cellStyle name="Comma 5" xfId="332" xr:uid="{00000000-0005-0000-0000-0000E4020000}"/>
    <cellStyle name="Comma 5 2" xfId="333" xr:uid="{00000000-0005-0000-0000-0000E5020000}"/>
    <cellStyle name="Comma 5 3" xfId="334" xr:uid="{00000000-0005-0000-0000-0000E6020000}"/>
    <cellStyle name="Comma 5 4" xfId="335" xr:uid="{00000000-0005-0000-0000-0000E7020000}"/>
    <cellStyle name="Comma 6" xfId="336" xr:uid="{00000000-0005-0000-0000-0000E8020000}"/>
    <cellStyle name="Comma 6 10" xfId="337" xr:uid="{00000000-0005-0000-0000-0000E9020000}"/>
    <cellStyle name="Comma 6 10 2" xfId="17623" xr:uid="{00000000-0005-0000-0000-0000EA020000}"/>
    <cellStyle name="Comma 6 10 3" xfId="35088" xr:uid="{00000000-0005-0000-0000-0000EB020000}"/>
    <cellStyle name="Comma 6 11" xfId="338" xr:uid="{00000000-0005-0000-0000-0000EC020000}"/>
    <cellStyle name="Comma 6 11 2" xfId="17624" xr:uid="{00000000-0005-0000-0000-0000ED020000}"/>
    <cellStyle name="Comma 6 11 3" xfId="35089" xr:uid="{00000000-0005-0000-0000-0000EE020000}"/>
    <cellStyle name="Comma 6 12" xfId="339" xr:uid="{00000000-0005-0000-0000-0000EF020000}"/>
    <cellStyle name="Comma 6 12 2" xfId="17625" xr:uid="{00000000-0005-0000-0000-0000F0020000}"/>
    <cellStyle name="Comma 6 12 3" xfId="35090" xr:uid="{00000000-0005-0000-0000-0000F1020000}"/>
    <cellStyle name="Comma 6 13" xfId="340" xr:uid="{00000000-0005-0000-0000-0000F2020000}"/>
    <cellStyle name="Comma 6 13 2" xfId="17626" xr:uid="{00000000-0005-0000-0000-0000F3020000}"/>
    <cellStyle name="Comma 6 13 3" xfId="35091" xr:uid="{00000000-0005-0000-0000-0000F4020000}"/>
    <cellStyle name="Comma 6 14" xfId="341" xr:uid="{00000000-0005-0000-0000-0000F5020000}"/>
    <cellStyle name="Comma 6 14 2" xfId="17627" xr:uid="{00000000-0005-0000-0000-0000F6020000}"/>
    <cellStyle name="Comma 6 14 3" xfId="35092" xr:uid="{00000000-0005-0000-0000-0000F7020000}"/>
    <cellStyle name="Comma 6 15" xfId="342" xr:uid="{00000000-0005-0000-0000-0000F8020000}"/>
    <cellStyle name="Comma 6 15 2" xfId="17628" xr:uid="{00000000-0005-0000-0000-0000F9020000}"/>
    <cellStyle name="Comma 6 15 3" xfId="35093" xr:uid="{00000000-0005-0000-0000-0000FA020000}"/>
    <cellStyle name="Comma 6 16" xfId="343" xr:uid="{00000000-0005-0000-0000-0000FB020000}"/>
    <cellStyle name="Comma 6 16 2" xfId="17629" xr:uid="{00000000-0005-0000-0000-0000FC020000}"/>
    <cellStyle name="Comma 6 16 3" xfId="35094" xr:uid="{00000000-0005-0000-0000-0000FD020000}"/>
    <cellStyle name="Comma 6 17" xfId="344" xr:uid="{00000000-0005-0000-0000-0000FE020000}"/>
    <cellStyle name="Comma 6 17 2" xfId="17630" xr:uid="{00000000-0005-0000-0000-0000FF020000}"/>
    <cellStyle name="Comma 6 17 3" xfId="35095" xr:uid="{00000000-0005-0000-0000-000000030000}"/>
    <cellStyle name="Comma 6 18" xfId="345" xr:uid="{00000000-0005-0000-0000-000001030000}"/>
    <cellStyle name="Comma 6 18 2" xfId="17631" xr:uid="{00000000-0005-0000-0000-000002030000}"/>
    <cellStyle name="Comma 6 18 3" xfId="35096" xr:uid="{00000000-0005-0000-0000-000003030000}"/>
    <cellStyle name="Comma 6 19" xfId="346" xr:uid="{00000000-0005-0000-0000-000004030000}"/>
    <cellStyle name="Comma 6 19 2" xfId="17632" xr:uid="{00000000-0005-0000-0000-000005030000}"/>
    <cellStyle name="Comma 6 19 3" xfId="35097" xr:uid="{00000000-0005-0000-0000-000006030000}"/>
    <cellStyle name="Comma 6 2" xfId="347" xr:uid="{00000000-0005-0000-0000-000007030000}"/>
    <cellStyle name="Comma 6 2 2" xfId="17633" xr:uid="{00000000-0005-0000-0000-000008030000}"/>
    <cellStyle name="Comma 6 2 3" xfId="35098" xr:uid="{00000000-0005-0000-0000-000009030000}"/>
    <cellStyle name="Comma 6 20" xfId="348" xr:uid="{00000000-0005-0000-0000-00000A030000}"/>
    <cellStyle name="Comma 6 20 2" xfId="17634" xr:uid="{00000000-0005-0000-0000-00000B030000}"/>
    <cellStyle name="Comma 6 20 3" xfId="35099" xr:uid="{00000000-0005-0000-0000-00000C030000}"/>
    <cellStyle name="Comma 6 21" xfId="349" xr:uid="{00000000-0005-0000-0000-00000D030000}"/>
    <cellStyle name="Comma 6 21 2" xfId="17635" xr:uid="{00000000-0005-0000-0000-00000E030000}"/>
    <cellStyle name="Comma 6 21 3" xfId="35100" xr:uid="{00000000-0005-0000-0000-00000F030000}"/>
    <cellStyle name="Comma 6 22" xfId="350" xr:uid="{00000000-0005-0000-0000-000010030000}"/>
    <cellStyle name="Comma 6 22 2" xfId="17636" xr:uid="{00000000-0005-0000-0000-000011030000}"/>
    <cellStyle name="Comma 6 22 3" xfId="35101" xr:uid="{00000000-0005-0000-0000-000012030000}"/>
    <cellStyle name="Comma 6 23" xfId="351" xr:uid="{00000000-0005-0000-0000-000013030000}"/>
    <cellStyle name="Comma 6 23 2" xfId="17637" xr:uid="{00000000-0005-0000-0000-000014030000}"/>
    <cellStyle name="Comma 6 23 3" xfId="35102" xr:uid="{00000000-0005-0000-0000-000015030000}"/>
    <cellStyle name="Comma 6 24" xfId="352" xr:uid="{00000000-0005-0000-0000-000016030000}"/>
    <cellStyle name="Comma 6 24 2" xfId="17638" xr:uid="{00000000-0005-0000-0000-000017030000}"/>
    <cellStyle name="Comma 6 24 3" xfId="35103" xr:uid="{00000000-0005-0000-0000-000018030000}"/>
    <cellStyle name="Comma 6 25" xfId="353" xr:uid="{00000000-0005-0000-0000-000019030000}"/>
    <cellStyle name="Comma 6 25 2" xfId="17639" xr:uid="{00000000-0005-0000-0000-00001A030000}"/>
    <cellStyle name="Comma 6 25 3" xfId="35104" xr:uid="{00000000-0005-0000-0000-00001B030000}"/>
    <cellStyle name="Comma 6 26" xfId="354" xr:uid="{00000000-0005-0000-0000-00001C030000}"/>
    <cellStyle name="Comma 6 26 2" xfId="17640" xr:uid="{00000000-0005-0000-0000-00001D030000}"/>
    <cellStyle name="Comma 6 26 3" xfId="35105" xr:uid="{00000000-0005-0000-0000-00001E030000}"/>
    <cellStyle name="Comma 6 27" xfId="355" xr:uid="{00000000-0005-0000-0000-00001F030000}"/>
    <cellStyle name="Comma 6 27 2" xfId="17641" xr:uid="{00000000-0005-0000-0000-000020030000}"/>
    <cellStyle name="Comma 6 27 3" xfId="35106" xr:uid="{00000000-0005-0000-0000-000021030000}"/>
    <cellStyle name="Comma 6 28" xfId="17622" xr:uid="{00000000-0005-0000-0000-000022030000}"/>
    <cellStyle name="Comma 6 29" xfId="35107" xr:uid="{00000000-0005-0000-0000-000023030000}"/>
    <cellStyle name="Comma 6 3" xfId="356" xr:uid="{00000000-0005-0000-0000-000024030000}"/>
    <cellStyle name="Comma 6 3 2" xfId="17642" xr:uid="{00000000-0005-0000-0000-000025030000}"/>
    <cellStyle name="Comma 6 3 3" xfId="35108" xr:uid="{00000000-0005-0000-0000-000026030000}"/>
    <cellStyle name="Comma 6 4" xfId="357" xr:uid="{00000000-0005-0000-0000-000027030000}"/>
    <cellStyle name="Comma 6 4 2" xfId="17643" xr:uid="{00000000-0005-0000-0000-000028030000}"/>
    <cellStyle name="Comma 6 4 3" xfId="35109" xr:uid="{00000000-0005-0000-0000-000029030000}"/>
    <cellStyle name="Comma 6 5" xfId="358" xr:uid="{00000000-0005-0000-0000-00002A030000}"/>
    <cellStyle name="Comma 6 5 2" xfId="17644" xr:uid="{00000000-0005-0000-0000-00002B030000}"/>
    <cellStyle name="Comma 6 5 3" xfId="35110" xr:uid="{00000000-0005-0000-0000-00002C030000}"/>
    <cellStyle name="Comma 6 6" xfId="359" xr:uid="{00000000-0005-0000-0000-00002D030000}"/>
    <cellStyle name="Comma 6 6 2" xfId="17645" xr:uid="{00000000-0005-0000-0000-00002E030000}"/>
    <cellStyle name="Comma 6 6 3" xfId="35111" xr:uid="{00000000-0005-0000-0000-00002F030000}"/>
    <cellStyle name="Comma 6 7" xfId="360" xr:uid="{00000000-0005-0000-0000-000030030000}"/>
    <cellStyle name="Comma 6 7 2" xfId="17646" xr:uid="{00000000-0005-0000-0000-000031030000}"/>
    <cellStyle name="Comma 6 7 3" xfId="35112" xr:uid="{00000000-0005-0000-0000-000032030000}"/>
    <cellStyle name="Comma 6 8" xfId="361" xr:uid="{00000000-0005-0000-0000-000033030000}"/>
    <cellStyle name="Comma 6 8 2" xfId="17647" xr:uid="{00000000-0005-0000-0000-000034030000}"/>
    <cellStyle name="Comma 6 8 3" xfId="35113" xr:uid="{00000000-0005-0000-0000-000035030000}"/>
    <cellStyle name="Comma 6 9" xfId="362" xr:uid="{00000000-0005-0000-0000-000036030000}"/>
    <cellStyle name="Comma 6 9 2" xfId="17648" xr:uid="{00000000-0005-0000-0000-000037030000}"/>
    <cellStyle name="Comma 6 9 3" xfId="35114" xr:uid="{00000000-0005-0000-0000-000038030000}"/>
    <cellStyle name="Comma 7" xfId="363" xr:uid="{00000000-0005-0000-0000-000039030000}"/>
    <cellStyle name="Comma 7 2" xfId="364" xr:uid="{00000000-0005-0000-0000-00003A030000}"/>
    <cellStyle name="Comma 7 3" xfId="365" xr:uid="{00000000-0005-0000-0000-00003B030000}"/>
    <cellStyle name="Comma 7 4" xfId="366" xr:uid="{00000000-0005-0000-0000-00003C030000}"/>
    <cellStyle name="Comma 8" xfId="367" xr:uid="{00000000-0005-0000-0000-00003D030000}"/>
    <cellStyle name="Comma 8 2" xfId="368" xr:uid="{00000000-0005-0000-0000-00003E030000}"/>
    <cellStyle name="Comma 8 2 2" xfId="17649" xr:uid="{00000000-0005-0000-0000-00003F030000}"/>
    <cellStyle name="Comma 8 3" xfId="369" xr:uid="{00000000-0005-0000-0000-000040030000}"/>
    <cellStyle name="Comma 8 3 2" xfId="17650" xr:uid="{00000000-0005-0000-0000-000041030000}"/>
    <cellStyle name="Comma 8 4" xfId="370" xr:uid="{00000000-0005-0000-0000-000042030000}"/>
    <cellStyle name="Comma 9" xfId="371" xr:uid="{00000000-0005-0000-0000-000043030000}"/>
    <cellStyle name="Comma 9 2" xfId="372" xr:uid="{00000000-0005-0000-0000-000044030000}"/>
    <cellStyle name="Comma 9 2 2" xfId="373" xr:uid="{00000000-0005-0000-0000-000045030000}"/>
    <cellStyle name="Comma 9 2 2 2" xfId="35117" xr:uid="{00000000-0005-0000-0000-000046030000}"/>
    <cellStyle name="Comma 9 2 3" xfId="17651" xr:uid="{00000000-0005-0000-0000-000047030000}"/>
    <cellStyle name="Comma 9 2 4" xfId="35116" xr:uid="{00000000-0005-0000-0000-000048030000}"/>
    <cellStyle name="Comma 9 3" xfId="374" xr:uid="{00000000-0005-0000-0000-000049030000}"/>
    <cellStyle name="Comma 9 3 2" xfId="35118" xr:uid="{00000000-0005-0000-0000-00004A030000}"/>
    <cellStyle name="Comma 9 4" xfId="375" xr:uid="{00000000-0005-0000-0000-00004B030000}"/>
    <cellStyle name="Comma 9 5" xfId="376" xr:uid="{00000000-0005-0000-0000-00004C030000}"/>
    <cellStyle name="Comma 9 6" xfId="377" xr:uid="{00000000-0005-0000-0000-00004D030000}"/>
    <cellStyle name="Comma 9 6 2" xfId="3339" xr:uid="{00000000-0005-0000-0000-00004E030000}"/>
    <cellStyle name="Comma 9 7" xfId="3317" xr:uid="{00000000-0005-0000-0000-00004F030000}"/>
    <cellStyle name="Comma 9 7 2" xfId="5826" xr:uid="{00000000-0005-0000-0000-000050030000}"/>
    <cellStyle name="Comma 9 7 2 2" xfId="23261" xr:uid="{00000000-0005-0000-0000-000051030000}"/>
    <cellStyle name="Comma 9 7 2 3" xfId="37714" xr:uid="{00000000-0005-0000-0000-000052030000}"/>
    <cellStyle name="Comma 9 7 3" xfId="13133" xr:uid="{00000000-0005-0000-0000-000053030000}"/>
    <cellStyle name="Comma 9 7 3 2" xfId="30568" xr:uid="{00000000-0005-0000-0000-000054030000}"/>
    <cellStyle name="Comma 9 7 3 3" xfId="45021" xr:uid="{00000000-0005-0000-0000-000055030000}"/>
    <cellStyle name="Comma 9 7 4" xfId="15594" xr:uid="{00000000-0005-0000-0000-000056030000}"/>
    <cellStyle name="Comma 9 7 4 2" xfId="33029" xr:uid="{00000000-0005-0000-0000-000057030000}"/>
    <cellStyle name="Comma 9 7 4 3" xfId="47482" xr:uid="{00000000-0005-0000-0000-000058030000}"/>
    <cellStyle name="Comma 9 7 5" xfId="20137" xr:uid="{00000000-0005-0000-0000-000059030000}"/>
    <cellStyle name="Comma 9 7 6" xfId="20756" xr:uid="{00000000-0005-0000-0000-00005A030000}"/>
    <cellStyle name="Comma 9 7 7" xfId="35209" xr:uid="{00000000-0005-0000-0000-00005B030000}"/>
    <cellStyle name="Comma 9 7 8" xfId="49335" xr:uid="{00000000-0005-0000-0000-00005C030000}"/>
    <cellStyle name="Comma 9 8" xfId="17451" xr:uid="{00000000-0005-0000-0000-00005D030000}"/>
    <cellStyle name="Comma 9 9" xfId="35115" xr:uid="{00000000-0005-0000-0000-00005E030000}"/>
    <cellStyle name="Currency" xfId="378" builtinId="4"/>
    <cellStyle name="Currency 2" xfId="379" xr:uid="{00000000-0005-0000-0000-000060030000}"/>
    <cellStyle name="Currency 2 2" xfId="380" xr:uid="{00000000-0005-0000-0000-000061030000}"/>
    <cellStyle name="Currency 2 2 2" xfId="381" xr:uid="{00000000-0005-0000-0000-000062030000}"/>
    <cellStyle name="Currency 2 2 2 2" xfId="17452" xr:uid="{00000000-0005-0000-0000-000063030000}"/>
    <cellStyle name="Currency 2 2 2 3" xfId="35119" xr:uid="{00000000-0005-0000-0000-000064030000}"/>
    <cellStyle name="Currency 2 2 3" xfId="382" xr:uid="{00000000-0005-0000-0000-000065030000}"/>
    <cellStyle name="Currency 2 2 4" xfId="383" xr:uid="{00000000-0005-0000-0000-000066030000}"/>
    <cellStyle name="Currency 2 2 5" xfId="384" xr:uid="{00000000-0005-0000-0000-000067030000}"/>
    <cellStyle name="Currency 2 3" xfId="385" xr:uid="{00000000-0005-0000-0000-000068030000}"/>
    <cellStyle name="Currency 2 3 2" xfId="386" xr:uid="{00000000-0005-0000-0000-000069030000}"/>
    <cellStyle name="Currency 2 3 3" xfId="387" xr:uid="{00000000-0005-0000-0000-00006A030000}"/>
    <cellStyle name="Currency 2 3 4" xfId="388" xr:uid="{00000000-0005-0000-0000-00006B030000}"/>
    <cellStyle name="Currency 2 4" xfId="389" xr:uid="{00000000-0005-0000-0000-00006C030000}"/>
    <cellStyle name="Currency 2 4 2" xfId="390" xr:uid="{00000000-0005-0000-0000-00006D030000}"/>
    <cellStyle name="Currency 2 4 3" xfId="391" xr:uid="{00000000-0005-0000-0000-00006E030000}"/>
    <cellStyle name="Currency 2 4 4" xfId="392" xr:uid="{00000000-0005-0000-0000-00006F030000}"/>
    <cellStyle name="Currency 2 5" xfId="393" xr:uid="{00000000-0005-0000-0000-000070030000}"/>
    <cellStyle name="Currency 2 5 2" xfId="394" xr:uid="{00000000-0005-0000-0000-000071030000}"/>
    <cellStyle name="Currency 2 5 3" xfId="395" xr:uid="{00000000-0005-0000-0000-000072030000}"/>
    <cellStyle name="Currency 2 5 4" xfId="396" xr:uid="{00000000-0005-0000-0000-000073030000}"/>
    <cellStyle name="Currency 2 6" xfId="397" xr:uid="{00000000-0005-0000-0000-000074030000}"/>
    <cellStyle name="Currency 2 6 2" xfId="17453" xr:uid="{00000000-0005-0000-0000-000075030000}"/>
    <cellStyle name="Currency 2 6 3" xfId="35120" xr:uid="{00000000-0005-0000-0000-000076030000}"/>
    <cellStyle name="Currency 2 7" xfId="35121" xr:uid="{00000000-0005-0000-0000-000077030000}"/>
    <cellStyle name="Currency 3" xfId="398" xr:uid="{00000000-0005-0000-0000-000078030000}"/>
    <cellStyle name="Currency 3 2" xfId="399" xr:uid="{00000000-0005-0000-0000-000079030000}"/>
    <cellStyle name="Currency 3 2 2" xfId="400" xr:uid="{00000000-0005-0000-0000-00007A030000}"/>
    <cellStyle name="Currency 3 2 2 2" xfId="401" xr:uid="{00000000-0005-0000-0000-00007B030000}"/>
    <cellStyle name="Currency 3 2 3" xfId="402" xr:uid="{00000000-0005-0000-0000-00007C030000}"/>
    <cellStyle name="Currency 3 2 4" xfId="403" xr:uid="{00000000-0005-0000-0000-00007D030000}"/>
    <cellStyle name="Currency 3 2 5" xfId="404" xr:uid="{00000000-0005-0000-0000-00007E030000}"/>
    <cellStyle name="Currency 3 2 6" xfId="405" xr:uid="{00000000-0005-0000-0000-00007F030000}"/>
    <cellStyle name="Currency 3 2 6 2" xfId="3344" xr:uid="{00000000-0005-0000-0000-000080030000}"/>
    <cellStyle name="Currency 3 2 7" xfId="3318" xr:uid="{00000000-0005-0000-0000-000081030000}"/>
    <cellStyle name="Currency 3 2 7 2" xfId="5827" xr:uid="{00000000-0005-0000-0000-000082030000}"/>
    <cellStyle name="Currency 3 2 7 2 2" xfId="23262" xr:uid="{00000000-0005-0000-0000-000083030000}"/>
    <cellStyle name="Currency 3 2 7 2 3" xfId="37715" xr:uid="{00000000-0005-0000-0000-000084030000}"/>
    <cellStyle name="Currency 3 2 7 3" xfId="13134" xr:uid="{00000000-0005-0000-0000-000085030000}"/>
    <cellStyle name="Currency 3 2 7 3 2" xfId="30569" xr:uid="{00000000-0005-0000-0000-000086030000}"/>
    <cellStyle name="Currency 3 2 7 3 3" xfId="45022" xr:uid="{00000000-0005-0000-0000-000087030000}"/>
    <cellStyle name="Currency 3 2 7 4" xfId="15595" xr:uid="{00000000-0005-0000-0000-000088030000}"/>
    <cellStyle name="Currency 3 2 7 4 2" xfId="33030" xr:uid="{00000000-0005-0000-0000-000089030000}"/>
    <cellStyle name="Currency 3 2 7 4 3" xfId="47483" xr:uid="{00000000-0005-0000-0000-00008A030000}"/>
    <cellStyle name="Currency 3 2 7 5" xfId="20138" xr:uid="{00000000-0005-0000-0000-00008B030000}"/>
    <cellStyle name="Currency 3 2 7 6" xfId="20757" xr:uid="{00000000-0005-0000-0000-00008C030000}"/>
    <cellStyle name="Currency 3 2 7 7" xfId="35210" xr:uid="{00000000-0005-0000-0000-00008D030000}"/>
    <cellStyle name="Currency 3 2 7 8" xfId="49336" xr:uid="{00000000-0005-0000-0000-00008E030000}"/>
    <cellStyle name="Currency 3 2 8" xfId="17454" xr:uid="{00000000-0005-0000-0000-00008F030000}"/>
    <cellStyle name="Currency 3 3" xfId="406" xr:uid="{00000000-0005-0000-0000-000090030000}"/>
    <cellStyle name="Currency 3 4" xfId="407" xr:uid="{00000000-0005-0000-0000-000091030000}"/>
    <cellStyle name="Currency 3 5" xfId="408" xr:uid="{00000000-0005-0000-0000-000092030000}"/>
    <cellStyle name="Currency 4" xfId="409" xr:uid="{00000000-0005-0000-0000-000093030000}"/>
    <cellStyle name="Currency 4 2" xfId="410" xr:uid="{00000000-0005-0000-0000-000094030000}"/>
    <cellStyle name="Currency 4 2 2" xfId="411" xr:uid="{00000000-0005-0000-0000-000095030000}"/>
    <cellStyle name="Currency 4 2 3" xfId="412" xr:uid="{00000000-0005-0000-0000-000096030000}"/>
    <cellStyle name="Currency 4 2 4" xfId="413" xr:uid="{00000000-0005-0000-0000-000097030000}"/>
    <cellStyle name="Currency 4 3" xfId="414" xr:uid="{00000000-0005-0000-0000-000098030000}"/>
    <cellStyle name="Currency 4 3 2" xfId="415" xr:uid="{00000000-0005-0000-0000-000099030000}"/>
    <cellStyle name="Currency 4 3 3" xfId="416" xr:uid="{00000000-0005-0000-0000-00009A030000}"/>
    <cellStyle name="Currency 4 3 4" xfId="417" xr:uid="{00000000-0005-0000-0000-00009B030000}"/>
    <cellStyle name="Currency 4 4" xfId="418" xr:uid="{00000000-0005-0000-0000-00009C030000}"/>
    <cellStyle name="Currency 4 4 2" xfId="419" xr:uid="{00000000-0005-0000-0000-00009D030000}"/>
    <cellStyle name="Currency 4 4 3" xfId="420" xr:uid="{00000000-0005-0000-0000-00009E030000}"/>
    <cellStyle name="Currency 4 4 4" xfId="421" xr:uid="{00000000-0005-0000-0000-00009F030000}"/>
    <cellStyle name="Currency 4 5" xfId="422" xr:uid="{00000000-0005-0000-0000-0000A0030000}"/>
    <cellStyle name="Currency 4 5 2" xfId="423" xr:uid="{00000000-0005-0000-0000-0000A1030000}"/>
    <cellStyle name="Currency 4 5 3" xfId="424" xr:uid="{00000000-0005-0000-0000-0000A2030000}"/>
    <cellStyle name="Currency 4 5 4" xfId="425" xr:uid="{00000000-0005-0000-0000-0000A3030000}"/>
    <cellStyle name="Currency 4 6" xfId="426" xr:uid="{00000000-0005-0000-0000-0000A4030000}"/>
    <cellStyle name="Currency 4 6 2" xfId="17455" xr:uid="{00000000-0005-0000-0000-0000A5030000}"/>
    <cellStyle name="Currency 5" xfId="427" xr:uid="{00000000-0005-0000-0000-0000A6030000}"/>
    <cellStyle name="Currency 5 2" xfId="428" xr:uid="{00000000-0005-0000-0000-0000A7030000}"/>
    <cellStyle name="Currency 5 3" xfId="429" xr:uid="{00000000-0005-0000-0000-0000A8030000}"/>
    <cellStyle name="Currency 5 4" xfId="430" xr:uid="{00000000-0005-0000-0000-0000A9030000}"/>
    <cellStyle name="Currency 6" xfId="431" xr:uid="{00000000-0005-0000-0000-0000AA030000}"/>
    <cellStyle name="Currency 6 2" xfId="432" xr:uid="{00000000-0005-0000-0000-0000AB030000}"/>
    <cellStyle name="Currency 6 2 2" xfId="433" xr:uid="{00000000-0005-0000-0000-0000AC030000}"/>
    <cellStyle name="Currency 6 2 3" xfId="434" xr:uid="{00000000-0005-0000-0000-0000AD030000}"/>
    <cellStyle name="Currency 6 2 4" xfId="435" xr:uid="{00000000-0005-0000-0000-0000AE030000}"/>
    <cellStyle name="Currency 6 3" xfId="436" xr:uid="{00000000-0005-0000-0000-0000AF030000}"/>
    <cellStyle name="Currency 6 3 2" xfId="437" xr:uid="{00000000-0005-0000-0000-0000B0030000}"/>
    <cellStyle name="Currency 6 3 3" xfId="438" xr:uid="{00000000-0005-0000-0000-0000B1030000}"/>
    <cellStyle name="Currency 6 3 4" xfId="439" xr:uid="{00000000-0005-0000-0000-0000B2030000}"/>
    <cellStyle name="Currency 6 4" xfId="440" xr:uid="{00000000-0005-0000-0000-0000B3030000}"/>
    <cellStyle name="Currency 6 4 2" xfId="441" xr:uid="{00000000-0005-0000-0000-0000B4030000}"/>
    <cellStyle name="Currency 6 4 3" xfId="442" xr:uid="{00000000-0005-0000-0000-0000B5030000}"/>
    <cellStyle name="Currency 6 4 4" xfId="443" xr:uid="{00000000-0005-0000-0000-0000B6030000}"/>
    <cellStyle name="Currency 6 5" xfId="444" xr:uid="{00000000-0005-0000-0000-0000B7030000}"/>
    <cellStyle name="Currency 6 5 2" xfId="445" xr:uid="{00000000-0005-0000-0000-0000B8030000}"/>
    <cellStyle name="Currency 6 5 3" xfId="446" xr:uid="{00000000-0005-0000-0000-0000B9030000}"/>
    <cellStyle name="Currency 6 5 4" xfId="447" xr:uid="{00000000-0005-0000-0000-0000BA030000}"/>
    <cellStyle name="Currency 6 6" xfId="448" xr:uid="{00000000-0005-0000-0000-0000BB030000}"/>
    <cellStyle name="Currency 6 7" xfId="449" xr:uid="{00000000-0005-0000-0000-0000BC030000}"/>
    <cellStyle name="Currency 6 8" xfId="450" xr:uid="{00000000-0005-0000-0000-0000BD030000}"/>
    <cellStyle name="Currency 7" xfId="451" xr:uid="{00000000-0005-0000-0000-0000BE030000}"/>
    <cellStyle name="Currency 7 2" xfId="17652" xr:uid="{00000000-0005-0000-0000-0000BF030000}"/>
    <cellStyle name="Currency 7 3" xfId="17456" xr:uid="{00000000-0005-0000-0000-0000C0030000}"/>
    <cellStyle name="Currency 7 4" xfId="35122" xr:uid="{00000000-0005-0000-0000-0000C1030000}"/>
    <cellStyle name="Currency 8" xfId="452" xr:uid="{00000000-0005-0000-0000-0000C2030000}"/>
    <cellStyle name="Currency 8 2" xfId="17653" xr:uid="{00000000-0005-0000-0000-0000C3030000}"/>
    <cellStyle name="Currency 8 3" xfId="17457" xr:uid="{00000000-0005-0000-0000-0000C4030000}"/>
    <cellStyle name="Currency 9" xfId="49348" xr:uid="{00000000-0005-0000-0000-0000C5030000}"/>
    <cellStyle name="Explanatory Text 2" xfId="453" xr:uid="{00000000-0005-0000-0000-0000C6030000}"/>
    <cellStyle name="Explanatory Text 3" xfId="454" xr:uid="{00000000-0005-0000-0000-0000C7030000}"/>
    <cellStyle name="Explanatory Text 4" xfId="35123" xr:uid="{00000000-0005-0000-0000-0000C8030000}"/>
    <cellStyle name="Followed Hyperlink" xfId="49351" builtinId="9" hidden="1"/>
    <cellStyle name="Good 2" xfId="455" xr:uid="{00000000-0005-0000-0000-0000CA030000}"/>
    <cellStyle name="Good 3" xfId="456" xr:uid="{00000000-0005-0000-0000-0000CB030000}"/>
    <cellStyle name="Good 4" xfId="35124" xr:uid="{00000000-0005-0000-0000-0000CC030000}"/>
    <cellStyle name="Heading 1 2" xfId="457" xr:uid="{00000000-0005-0000-0000-0000CD030000}"/>
    <cellStyle name="Heading 1 2 2" xfId="458" xr:uid="{00000000-0005-0000-0000-0000CE030000}"/>
    <cellStyle name="Heading 1 2 3" xfId="35126" xr:uid="{00000000-0005-0000-0000-0000CF030000}"/>
    <cellStyle name="Heading 1 2 4" xfId="35127" xr:uid="{00000000-0005-0000-0000-0000D0030000}"/>
    <cellStyle name="Heading 1 3" xfId="459" xr:uid="{00000000-0005-0000-0000-0000D1030000}"/>
    <cellStyle name="Heading 1 4" xfId="35125" xr:uid="{00000000-0005-0000-0000-0000D2030000}"/>
    <cellStyle name="Heading 2 2" xfId="460" xr:uid="{00000000-0005-0000-0000-0000D3030000}"/>
    <cellStyle name="Heading 2 2 2" xfId="461" xr:uid="{00000000-0005-0000-0000-0000D4030000}"/>
    <cellStyle name="Heading 2 2 3" xfId="35129" xr:uid="{00000000-0005-0000-0000-0000D5030000}"/>
    <cellStyle name="Heading 2 2 4" xfId="35130" xr:uid="{00000000-0005-0000-0000-0000D6030000}"/>
    <cellStyle name="Heading 2 3" xfId="462" xr:uid="{00000000-0005-0000-0000-0000D7030000}"/>
    <cellStyle name="Heading 2 4" xfId="35128" xr:uid="{00000000-0005-0000-0000-0000D8030000}"/>
    <cellStyle name="Heading 3 2" xfId="463" xr:uid="{00000000-0005-0000-0000-0000D9030000}"/>
    <cellStyle name="Heading 3 2 2" xfId="464" xr:uid="{00000000-0005-0000-0000-0000DA030000}"/>
    <cellStyle name="Heading 3 2 3" xfId="35132" xr:uid="{00000000-0005-0000-0000-0000DB030000}"/>
    <cellStyle name="Heading 3 2 4" xfId="35133" xr:uid="{00000000-0005-0000-0000-0000DC030000}"/>
    <cellStyle name="Heading 3 3" xfId="465" xr:uid="{00000000-0005-0000-0000-0000DD030000}"/>
    <cellStyle name="Heading 3 4" xfId="35131" xr:uid="{00000000-0005-0000-0000-0000DE030000}"/>
    <cellStyle name="Heading 4 2" xfId="466" xr:uid="{00000000-0005-0000-0000-0000DF030000}"/>
    <cellStyle name="Heading 4 2 2" xfId="467" xr:uid="{00000000-0005-0000-0000-0000E0030000}"/>
    <cellStyle name="Heading 4 2 3" xfId="35135" xr:uid="{00000000-0005-0000-0000-0000E1030000}"/>
    <cellStyle name="Heading 4 2 4" xfId="35136" xr:uid="{00000000-0005-0000-0000-0000E2030000}"/>
    <cellStyle name="Heading 4 3" xfId="468" xr:uid="{00000000-0005-0000-0000-0000E3030000}"/>
    <cellStyle name="Heading 4 4" xfId="35134" xr:uid="{00000000-0005-0000-0000-0000E4030000}"/>
    <cellStyle name="Hyperlink" xfId="49350" builtinId="8" hidden="1"/>
    <cellStyle name="Hyperlink" xfId="49352" builtinId="8"/>
    <cellStyle name="Hyperlink 2" xfId="469" xr:uid="{00000000-0005-0000-0000-0000E6030000}"/>
    <cellStyle name="Hyperlink 2 2" xfId="470" xr:uid="{00000000-0005-0000-0000-0000E7030000}"/>
    <cellStyle name="Hyperlink 3" xfId="471" xr:uid="{00000000-0005-0000-0000-0000E8030000}"/>
    <cellStyle name="Hyperlink 4" xfId="35137" xr:uid="{00000000-0005-0000-0000-0000E9030000}"/>
    <cellStyle name="Input 2" xfId="472" xr:uid="{00000000-0005-0000-0000-0000EA030000}"/>
    <cellStyle name="Input 2 2" xfId="3347" xr:uid="{00000000-0005-0000-0000-0000EB030000}"/>
    <cellStyle name="Input 2 2 2" xfId="13142" xr:uid="{00000000-0005-0000-0000-0000EC030000}"/>
    <cellStyle name="Input 2 2 2 2" xfId="30577" xr:uid="{00000000-0005-0000-0000-0000ED030000}"/>
    <cellStyle name="Input 2 2 2 3" xfId="45030" xr:uid="{00000000-0005-0000-0000-0000EE030000}"/>
    <cellStyle name="Input 2 2 3" xfId="15603" xr:uid="{00000000-0005-0000-0000-0000EF030000}"/>
    <cellStyle name="Input 2 2 3 2" xfId="33038" xr:uid="{00000000-0005-0000-0000-0000F0030000}"/>
    <cellStyle name="Input 2 2 3 3" xfId="47491" xr:uid="{00000000-0005-0000-0000-0000F1030000}"/>
    <cellStyle name="Input 2 2 4" xfId="20783" xr:uid="{00000000-0005-0000-0000-0000F2030000}"/>
    <cellStyle name="Input 2 2 5" xfId="35236" xr:uid="{00000000-0005-0000-0000-0000F3030000}"/>
    <cellStyle name="Input 2 3" xfId="3342" xr:uid="{00000000-0005-0000-0000-0000F4030000}"/>
    <cellStyle name="Input 2 3 2" xfId="20779" xr:uid="{00000000-0005-0000-0000-0000F5030000}"/>
    <cellStyle name="Input 2 3 3" xfId="35232" xr:uid="{00000000-0005-0000-0000-0000F6030000}"/>
    <cellStyle name="Input 2 4" xfId="3345" xr:uid="{00000000-0005-0000-0000-0000F7030000}"/>
    <cellStyle name="Input 2 4 2" xfId="20781" xr:uid="{00000000-0005-0000-0000-0000F8030000}"/>
    <cellStyle name="Input 2 4 3" xfId="35234" xr:uid="{00000000-0005-0000-0000-0000F9030000}"/>
    <cellStyle name="Input 2 5" xfId="3343" xr:uid="{00000000-0005-0000-0000-0000FA030000}"/>
    <cellStyle name="Input 2 5 2" xfId="20780" xr:uid="{00000000-0005-0000-0000-0000FB030000}"/>
    <cellStyle name="Input 2 5 3" xfId="35233" xr:uid="{00000000-0005-0000-0000-0000FC030000}"/>
    <cellStyle name="Input 2 6" xfId="17688" xr:uid="{00000000-0005-0000-0000-0000FD030000}"/>
    <cellStyle name="Input 3" xfId="473" xr:uid="{00000000-0005-0000-0000-0000FE030000}"/>
    <cellStyle name="Input 3 2" xfId="3348" xr:uid="{00000000-0005-0000-0000-0000FF030000}"/>
    <cellStyle name="Input 3 2 2" xfId="13143" xr:uid="{00000000-0005-0000-0000-000000040000}"/>
    <cellStyle name="Input 3 2 2 2" xfId="30578" xr:uid="{00000000-0005-0000-0000-000001040000}"/>
    <cellStyle name="Input 3 2 2 3" xfId="45031" xr:uid="{00000000-0005-0000-0000-000002040000}"/>
    <cellStyle name="Input 3 2 3" xfId="15604" xr:uid="{00000000-0005-0000-0000-000003040000}"/>
    <cellStyle name="Input 3 2 3 2" xfId="33039" xr:uid="{00000000-0005-0000-0000-000004040000}"/>
    <cellStyle name="Input 3 2 3 3" xfId="47492" xr:uid="{00000000-0005-0000-0000-000005040000}"/>
    <cellStyle name="Input 3 2 4" xfId="20784" xr:uid="{00000000-0005-0000-0000-000006040000}"/>
    <cellStyle name="Input 3 2 5" xfId="35237" xr:uid="{00000000-0005-0000-0000-000007040000}"/>
    <cellStyle name="Input 3 3" xfId="3341" xr:uid="{00000000-0005-0000-0000-000008040000}"/>
    <cellStyle name="Input 3 3 2" xfId="20778" xr:uid="{00000000-0005-0000-0000-000009040000}"/>
    <cellStyle name="Input 3 3 3" xfId="35231" xr:uid="{00000000-0005-0000-0000-00000A040000}"/>
    <cellStyle name="Input 3 4" xfId="3346" xr:uid="{00000000-0005-0000-0000-00000B040000}"/>
    <cellStyle name="Input 3 4 2" xfId="20782" xr:uid="{00000000-0005-0000-0000-00000C040000}"/>
    <cellStyle name="Input 3 4 3" xfId="35235" xr:uid="{00000000-0005-0000-0000-00000D040000}"/>
    <cellStyle name="Input 3 5" xfId="3340" xr:uid="{00000000-0005-0000-0000-00000E040000}"/>
    <cellStyle name="Input 3 5 2" xfId="20777" xr:uid="{00000000-0005-0000-0000-00000F040000}"/>
    <cellStyle name="Input 3 5 3" xfId="35230" xr:uid="{00000000-0005-0000-0000-000010040000}"/>
    <cellStyle name="Input 3 6" xfId="17689" xr:uid="{00000000-0005-0000-0000-000011040000}"/>
    <cellStyle name="Input 4" xfId="35138" xr:uid="{00000000-0005-0000-0000-000012040000}"/>
    <cellStyle name="Linked Cell 2" xfId="474" xr:uid="{00000000-0005-0000-0000-000013040000}"/>
    <cellStyle name="Linked Cell 3" xfId="475" xr:uid="{00000000-0005-0000-0000-000014040000}"/>
    <cellStyle name="Linked Cell 4" xfId="35139" xr:uid="{00000000-0005-0000-0000-000015040000}"/>
    <cellStyle name="Neutral 2" xfId="476" xr:uid="{00000000-0005-0000-0000-000016040000}"/>
    <cellStyle name="Neutral 3" xfId="477" xr:uid="{00000000-0005-0000-0000-000017040000}"/>
    <cellStyle name="Neutral 4" xfId="35140" xr:uid="{00000000-0005-0000-0000-000018040000}"/>
    <cellStyle name="Normal" xfId="0" builtinId="0"/>
    <cellStyle name="Normal 10" xfId="478" xr:uid="{00000000-0005-0000-0000-00001A040000}"/>
    <cellStyle name="Normal 10 2" xfId="479" xr:uid="{00000000-0005-0000-0000-00001B040000}"/>
    <cellStyle name="Normal 10 3" xfId="480" xr:uid="{00000000-0005-0000-0000-00001C040000}"/>
    <cellStyle name="Normal 10 4" xfId="481" xr:uid="{00000000-0005-0000-0000-00001D040000}"/>
    <cellStyle name="Normal 11" xfId="482" xr:uid="{00000000-0005-0000-0000-00001E040000}"/>
    <cellStyle name="Normal 11 2" xfId="483" xr:uid="{00000000-0005-0000-0000-00001F040000}"/>
    <cellStyle name="Normal 11 3" xfId="484" xr:uid="{00000000-0005-0000-0000-000020040000}"/>
    <cellStyle name="Normal 11 4" xfId="485" xr:uid="{00000000-0005-0000-0000-000021040000}"/>
    <cellStyle name="Normal 12" xfId="486" xr:uid="{00000000-0005-0000-0000-000022040000}"/>
    <cellStyle name="Normal 12 2" xfId="487" xr:uid="{00000000-0005-0000-0000-000023040000}"/>
    <cellStyle name="Normal 12 3" xfId="488" xr:uid="{00000000-0005-0000-0000-000024040000}"/>
    <cellStyle name="Normal 12 4" xfId="489" xr:uid="{00000000-0005-0000-0000-000025040000}"/>
    <cellStyle name="Normal 13" xfId="490" xr:uid="{00000000-0005-0000-0000-000026040000}"/>
    <cellStyle name="Normal 13 2" xfId="491" xr:uid="{00000000-0005-0000-0000-000027040000}"/>
    <cellStyle name="Normal 13 3" xfId="492" xr:uid="{00000000-0005-0000-0000-000028040000}"/>
    <cellStyle name="Normal 13 4" xfId="493" xr:uid="{00000000-0005-0000-0000-000029040000}"/>
    <cellStyle name="Normal 14" xfId="494" xr:uid="{00000000-0005-0000-0000-00002A040000}"/>
    <cellStyle name="Normal 14 2" xfId="495" xr:uid="{00000000-0005-0000-0000-00002B040000}"/>
    <cellStyle name="Normal 14 2 2" xfId="496" xr:uid="{00000000-0005-0000-0000-00002C040000}"/>
    <cellStyle name="Normal 14 2 2 2" xfId="17458" xr:uid="{00000000-0005-0000-0000-00002D040000}"/>
    <cellStyle name="Normal 14 3" xfId="497" xr:uid="{00000000-0005-0000-0000-00002E040000}"/>
    <cellStyle name="Normal 14 3 2" xfId="498" xr:uid="{00000000-0005-0000-0000-00002F040000}"/>
    <cellStyle name="Normal 14 4" xfId="499" xr:uid="{00000000-0005-0000-0000-000030040000}"/>
    <cellStyle name="Normal 14 5" xfId="500" xr:uid="{00000000-0005-0000-0000-000031040000}"/>
    <cellStyle name="Normal 14 6" xfId="501" xr:uid="{00000000-0005-0000-0000-000032040000}"/>
    <cellStyle name="Normal 15" xfId="502" xr:uid="{00000000-0005-0000-0000-000033040000}"/>
    <cellStyle name="Normal 15 2" xfId="503" xr:uid="{00000000-0005-0000-0000-000034040000}"/>
    <cellStyle name="Normal 15 3" xfId="504" xr:uid="{00000000-0005-0000-0000-000035040000}"/>
    <cellStyle name="Normal 15 4" xfId="505" xr:uid="{00000000-0005-0000-0000-000036040000}"/>
    <cellStyle name="Normal 16" xfId="506" xr:uid="{00000000-0005-0000-0000-000037040000}"/>
    <cellStyle name="Normal 16 2" xfId="507" xr:uid="{00000000-0005-0000-0000-000038040000}"/>
    <cellStyle name="Normal 16 2 2" xfId="508" xr:uid="{00000000-0005-0000-0000-000039040000}"/>
    <cellStyle name="Normal 16 2 2 2" xfId="17459" xr:uid="{00000000-0005-0000-0000-00003A040000}"/>
    <cellStyle name="Normal 16 3" xfId="509" xr:uid="{00000000-0005-0000-0000-00003B040000}"/>
    <cellStyle name="Normal 16 3 2" xfId="510" xr:uid="{00000000-0005-0000-0000-00003C040000}"/>
    <cellStyle name="Normal 16 4" xfId="511" xr:uid="{00000000-0005-0000-0000-00003D040000}"/>
    <cellStyle name="Normal 16 5" xfId="512" xr:uid="{00000000-0005-0000-0000-00003E040000}"/>
    <cellStyle name="Normal 16 6" xfId="513" xr:uid="{00000000-0005-0000-0000-00003F040000}"/>
    <cellStyle name="Normal 17" xfId="514" xr:uid="{00000000-0005-0000-0000-000040040000}"/>
    <cellStyle name="Normal 17 2" xfId="515" xr:uid="{00000000-0005-0000-0000-000041040000}"/>
    <cellStyle name="Normal 17 3" xfId="516" xr:uid="{00000000-0005-0000-0000-000042040000}"/>
    <cellStyle name="Normal 17 4" xfId="517" xr:uid="{00000000-0005-0000-0000-000043040000}"/>
    <cellStyle name="Normal 18" xfId="518" xr:uid="{00000000-0005-0000-0000-000044040000}"/>
    <cellStyle name="Normal 18 2" xfId="519" xr:uid="{00000000-0005-0000-0000-000045040000}"/>
    <cellStyle name="Normal 18 3" xfId="520" xr:uid="{00000000-0005-0000-0000-000046040000}"/>
    <cellStyle name="Normal 18 4" xfId="521" xr:uid="{00000000-0005-0000-0000-000047040000}"/>
    <cellStyle name="Normal 19" xfId="522" xr:uid="{00000000-0005-0000-0000-000048040000}"/>
    <cellStyle name="Normal 19 2" xfId="523" xr:uid="{00000000-0005-0000-0000-000049040000}"/>
    <cellStyle name="Normal 19 3" xfId="524" xr:uid="{00000000-0005-0000-0000-00004A040000}"/>
    <cellStyle name="Normal 19 4" xfId="525" xr:uid="{00000000-0005-0000-0000-00004B040000}"/>
    <cellStyle name="Normal 2" xfId="526" xr:uid="{00000000-0005-0000-0000-00004C040000}"/>
    <cellStyle name="Normal 2 10" xfId="527" xr:uid="{00000000-0005-0000-0000-00004D040000}"/>
    <cellStyle name="Normal 2 10 2" xfId="17654" xr:uid="{00000000-0005-0000-0000-00004E040000}"/>
    <cellStyle name="Normal 2 10 3" xfId="17460" xr:uid="{00000000-0005-0000-0000-00004F040000}"/>
    <cellStyle name="Normal 2 11" xfId="528" xr:uid="{00000000-0005-0000-0000-000050040000}"/>
    <cellStyle name="Normal 2 11 2" xfId="35141" xr:uid="{00000000-0005-0000-0000-000051040000}"/>
    <cellStyle name="Normal 2 12" xfId="529" xr:uid="{00000000-0005-0000-0000-000052040000}"/>
    <cellStyle name="Normal 2 12 2" xfId="530" xr:uid="{00000000-0005-0000-0000-000053040000}"/>
    <cellStyle name="Normal 2 12 3" xfId="531" xr:uid="{00000000-0005-0000-0000-000054040000}"/>
    <cellStyle name="Normal 2 12 4" xfId="532" xr:uid="{00000000-0005-0000-0000-000055040000}"/>
    <cellStyle name="Normal 2 12 5" xfId="533" xr:uid="{00000000-0005-0000-0000-000056040000}"/>
    <cellStyle name="Normal 2 12 6" xfId="534" xr:uid="{00000000-0005-0000-0000-000057040000}"/>
    <cellStyle name="Normal 2 12 7" xfId="535" xr:uid="{00000000-0005-0000-0000-000058040000}"/>
    <cellStyle name="Normal 2 13" xfId="536" xr:uid="{00000000-0005-0000-0000-000059040000}"/>
    <cellStyle name="Normal 2 14" xfId="537" xr:uid="{00000000-0005-0000-0000-00005A040000}"/>
    <cellStyle name="Normal 2 15" xfId="538" xr:uid="{00000000-0005-0000-0000-00005B040000}"/>
    <cellStyle name="Normal 2 16" xfId="539" xr:uid="{00000000-0005-0000-0000-00005C040000}"/>
    <cellStyle name="Normal 2 17" xfId="540" xr:uid="{00000000-0005-0000-0000-00005D040000}"/>
    <cellStyle name="Normal 2 18" xfId="541" xr:uid="{00000000-0005-0000-0000-00005E040000}"/>
    <cellStyle name="Normal 2 19" xfId="49338" xr:uid="{00000000-0005-0000-0000-00005F040000}"/>
    <cellStyle name="Normal 2 2" xfId="542" xr:uid="{00000000-0005-0000-0000-000060040000}"/>
    <cellStyle name="Normal 2 2 2" xfId="543" xr:uid="{00000000-0005-0000-0000-000061040000}"/>
    <cellStyle name="Normal 2 2 2 2" xfId="544" xr:uid="{00000000-0005-0000-0000-000062040000}"/>
    <cellStyle name="Normal 2 2 2 2 2" xfId="545" xr:uid="{00000000-0005-0000-0000-000063040000}"/>
    <cellStyle name="Normal 2 2 2 2 2 2" xfId="35142" xr:uid="{00000000-0005-0000-0000-000064040000}"/>
    <cellStyle name="Normal 2 2 2 2 3" xfId="546" xr:uid="{00000000-0005-0000-0000-000065040000}"/>
    <cellStyle name="Normal 2 2 2 2 4" xfId="547" xr:uid="{00000000-0005-0000-0000-000066040000}"/>
    <cellStyle name="Normal 2 2 2 2 5" xfId="548" xr:uid="{00000000-0005-0000-0000-000067040000}"/>
    <cellStyle name="Normal 2 2 2 3" xfId="549" xr:uid="{00000000-0005-0000-0000-000068040000}"/>
    <cellStyle name="Normal 2 2 2 3 2" xfId="17655" xr:uid="{00000000-0005-0000-0000-000069040000}"/>
    <cellStyle name="Normal 2 2 2 4" xfId="550" xr:uid="{00000000-0005-0000-0000-00006A040000}"/>
    <cellStyle name="Normal 2 2 2 4 2" xfId="35143" xr:uid="{00000000-0005-0000-0000-00006B040000}"/>
    <cellStyle name="Normal 2 2 2 5" xfId="551" xr:uid="{00000000-0005-0000-0000-00006C040000}"/>
    <cellStyle name="Normal 2 2 2 5 2" xfId="35144" xr:uid="{00000000-0005-0000-0000-00006D040000}"/>
    <cellStyle name="Normal 2 2 2 6" xfId="552" xr:uid="{00000000-0005-0000-0000-00006E040000}"/>
    <cellStyle name="Normal 2 2 2 6 2" xfId="35145" xr:uid="{00000000-0005-0000-0000-00006F040000}"/>
    <cellStyle name="Normal 2 2 2 7" xfId="553" xr:uid="{00000000-0005-0000-0000-000070040000}"/>
    <cellStyle name="Normal 2 2 3" xfId="554" xr:uid="{00000000-0005-0000-0000-000071040000}"/>
    <cellStyle name="Normal 2 2 3 2" xfId="555" xr:uid="{00000000-0005-0000-0000-000072040000}"/>
    <cellStyle name="Normal 2 2 4" xfId="556" xr:uid="{00000000-0005-0000-0000-000073040000}"/>
    <cellStyle name="Normal 2 2 4 2" xfId="557" xr:uid="{00000000-0005-0000-0000-000074040000}"/>
    <cellStyle name="Normal 2 2 4 2 2" xfId="35146" xr:uid="{00000000-0005-0000-0000-000075040000}"/>
    <cellStyle name="Normal 2 2 4 3" xfId="558" xr:uid="{00000000-0005-0000-0000-000076040000}"/>
    <cellStyle name="Normal 2 2 4 4" xfId="559" xr:uid="{00000000-0005-0000-0000-000077040000}"/>
    <cellStyle name="Normal 2 2 4 5" xfId="560" xr:uid="{00000000-0005-0000-0000-000078040000}"/>
    <cellStyle name="Normal 2 2 5" xfId="561" xr:uid="{00000000-0005-0000-0000-000079040000}"/>
    <cellStyle name="Normal 2 2 5 2" xfId="17461" xr:uid="{00000000-0005-0000-0000-00007A040000}"/>
    <cellStyle name="Normal 2 2 6" xfId="562" xr:uid="{00000000-0005-0000-0000-00007B040000}"/>
    <cellStyle name="Normal 2 2 6 2" xfId="17462" xr:uid="{00000000-0005-0000-0000-00007C040000}"/>
    <cellStyle name="Normal 2 2 6 3" xfId="35147" xr:uid="{00000000-0005-0000-0000-00007D040000}"/>
    <cellStyle name="Normal 2 2 7" xfId="563" xr:uid="{00000000-0005-0000-0000-00007E040000}"/>
    <cellStyle name="Normal 2 2 7 2" xfId="35148" xr:uid="{00000000-0005-0000-0000-00007F040000}"/>
    <cellStyle name="Normal 2 2 8" xfId="564" xr:uid="{00000000-0005-0000-0000-000080040000}"/>
    <cellStyle name="Normal 2 2 8 2" xfId="35149" xr:uid="{00000000-0005-0000-0000-000081040000}"/>
    <cellStyle name="Normal 2 2 9" xfId="565" xr:uid="{00000000-0005-0000-0000-000082040000}"/>
    <cellStyle name="Normal 2 20" xfId="49337" xr:uid="{00000000-0005-0000-0000-000083040000}"/>
    <cellStyle name="Normal 2 3" xfId="566" xr:uid="{00000000-0005-0000-0000-000084040000}"/>
    <cellStyle name="Normal 2 3 2" xfId="567" xr:uid="{00000000-0005-0000-0000-000085040000}"/>
    <cellStyle name="Normal 2 3 2 2" xfId="568" xr:uid="{00000000-0005-0000-0000-000086040000}"/>
    <cellStyle name="Normal 2 3 2 2 2" xfId="35150" xr:uid="{00000000-0005-0000-0000-000087040000}"/>
    <cellStyle name="Normal 2 3 2 3" xfId="569" xr:uid="{00000000-0005-0000-0000-000088040000}"/>
    <cellStyle name="Normal 2 3 2 4" xfId="570" xr:uid="{00000000-0005-0000-0000-000089040000}"/>
    <cellStyle name="Normal 2 3 2 5" xfId="571" xr:uid="{00000000-0005-0000-0000-00008A040000}"/>
    <cellStyle name="Normal 2 3 3" xfId="572" xr:uid="{00000000-0005-0000-0000-00008B040000}"/>
    <cellStyle name="Normal 2 3 3 2" xfId="573" xr:uid="{00000000-0005-0000-0000-00008C040000}"/>
    <cellStyle name="Normal 2 3 3 3" xfId="574" xr:uid="{00000000-0005-0000-0000-00008D040000}"/>
    <cellStyle name="Normal 2 3 3 4" xfId="575" xr:uid="{00000000-0005-0000-0000-00008E040000}"/>
    <cellStyle name="Normal 2 3 4" xfId="576" xr:uid="{00000000-0005-0000-0000-00008F040000}"/>
    <cellStyle name="Normal 2 3 4 2" xfId="17656" xr:uid="{00000000-0005-0000-0000-000090040000}"/>
    <cellStyle name="Normal 2 3 5" xfId="35151" xr:uid="{00000000-0005-0000-0000-000091040000}"/>
    <cellStyle name="Normal 2 3 6" xfId="35152" xr:uid="{00000000-0005-0000-0000-000092040000}"/>
    <cellStyle name="Normal 2 3 7" xfId="35153" xr:uid="{00000000-0005-0000-0000-000093040000}"/>
    <cellStyle name="Normal 2 4" xfId="577" xr:uid="{00000000-0005-0000-0000-000094040000}"/>
    <cellStyle name="Normal 2 4 2" xfId="578" xr:uid="{00000000-0005-0000-0000-000095040000}"/>
    <cellStyle name="Normal 2 4 2 2" xfId="579" xr:uid="{00000000-0005-0000-0000-000096040000}"/>
    <cellStyle name="Normal 2 4 2 2 2" xfId="35154" xr:uid="{00000000-0005-0000-0000-000097040000}"/>
    <cellStyle name="Normal 2 4 2 3" xfId="580" xr:uid="{00000000-0005-0000-0000-000098040000}"/>
    <cellStyle name="Normal 2 4 2 4" xfId="581" xr:uid="{00000000-0005-0000-0000-000099040000}"/>
    <cellStyle name="Normal 2 4 2 5" xfId="582" xr:uid="{00000000-0005-0000-0000-00009A040000}"/>
    <cellStyle name="Normal 2 4 3" xfId="583" xr:uid="{00000000-0005-0000-0000-00009B040000}"/>
    <cellStyle name="Normal 2 4 3 2" xfId="584" xr:uid="{00000000-0005-0000-0000-00009C040000}"/>
    <cellStyle name="Normal 2 4 3 3" xfId="585" xr:uid="{00000000-0005-0000-0000-00009D040000}"/>
    <cellStyle name="Normal 2 4 3 4" xfId="586" xr:uid="{00000000-0005-0000-0000-00009E040000}"/>
    <cellStyle name="Normal 2 4 4" xfId="587" xr:uid="{00000000-0005-0000-0000-00009F040000}"/>
    <cellStyle name="Normal 2 4 4 2" xfId="17657" xr:uid="{00000000-0005-0000-0000-0000A0040000}"/>
    <cellStyle name="Normal 2 4 5" xfId="35155" xr:uid="{00000000-0005-0000-0000-0000A1040000}"/>
    <cellStyle name="Normal 2 4 6" xfId="35156" xr:uid="{00000000-0005-0000-0000-0000A2040000}"/>
    <cellStyle name="Normal 2 4 7" xfId="35157" xr:uid="{00000000-0005-0000-0000-0000A3040000}"/>
    <cellStyle name="Normal 2 5" xfId="588" xr:uid="{00000000-0005-0000-0000-0000A4040000}"/>
    <cellStyle name="Normal 2 5 2" xfId="589" xr:uid="{00000000-0005-0000-0000-0000A5040000}"/>
    <cellStyle name="Normal 2 5 2 2" xfId="590" xr:uid="{00000000-0005-0000-0000-0000A6040000}"/>
    <cellStyle name="Normal 2 5 2 2 2" xfId="35158" xr:uid="{00000000-0005-0000-0000-0000A7040000}"/>
    <cellStyle name="Normal 2 5 2 3" xfId="591" xr:uid="{00000000-0005-0000-0000-0000A8040000}"/>
    <cellStyle name="Normal 2 5 2 4" xfId="592" xr:uid="{00000000-0005-0000-0000-0000A9040000}"/>
    <cellStyle name="Normal 2 5 2 5" xfId="593" xr:uid="{00000000-0005-0000-0000-0000AA040000}"/>
    <cellStyle name="Normal 2 5 3" xfId="594" xr:uid="{00000000-0005-0000-0000-0000AB040000}"/>
    <cellStyle name="Normal 2 5 3 2" xfId="595" xr:uid="{00000000-0005-0000-0000-0000AC040000}"/>
    <cellStyle name="Normal 2 5 3 3" xfId="596" xr:uid="{00000000-0005-0000-0000-0000AD040000}"/>
    <cellStyle name="Normal 2 5 3 4" xfId="597" xr:uid="{00000000-0005-0000-0000-0000AE040000}"/>
    <cellStyle name="Normal 2 5 4" xfId="598" xr:uid="{00000000-0005-0000-0000-0000AF040000}"/>
    <cellStyle name="Normal 2 5 4 2" xfId="17658" xr:uid="{00000000-0005-0000-0000-0000B0040000}"/>
    <cellStyle name="Normal 2 5 5" xfId="35159" xr:uid="{00000000-0005-0000-0000-0000B1040000}"/>
    <cellStyle name="Normal 2 5 6" xfId="35160" xr:uid="{00000000-0005-0000-0000-0000B2040000}"/>
    <cellStyle name="Normal 2 5 7" xfId="35161" xr:uid="{00000000-0005-0000-0000-0000B3040000}"/>
    <cellStyle name="Normal 2 6" xfId="599" xr:uid="{00000000-0005-0000-0000-0000B4040000}"/>
    <cellStyle name="Normal 2 6 2" xfId="600" xr:uid="{00000000-0005-0000-0000-0000B5040000}"/>
    <cellStyle name="Normal 2 6 2 2" xfId="35162" xr:uid="{00000000-0005-0000-0000-0000B6040000}"/>
    <cellStyle name="Normal 2 6 3" xfId="601" xr:uid="{00000000-0005-0000-0000-0000B7040000}"/>
    <cellStyle name="Normal 2 6 4" xfId="602" xr:uid="{00000000-0005-0000-0000-0000B8040000}"/>
    <cellStyle name="Normal 2 6 5" xfId="603" xr:uid="{00000000-0005-0000-0000-0000B9040000}"/>
    <cellStyle name="Normal 2 7" xfId="604" xr:uid="{00000000-0005-0000-0000-0000BA040000}"/>
    <cellStyle name="Normal 2 7 2" xfId="605" xr:uid="{00000000-0005-0000-0000-0000BB040000}"/>
    <cellStyle name="Normal 2 7 2 2" xfId="35163" xr:uid="{00000000-0005-0000-0000-0000BC040000}"/>
    <cellStyle name="Normal 2 7 3" xfId="606" xr:uid="{00000000-0005-0000-0000-0000BD040000}"/>
    <cellStyle name="Normal 2 7 3 2" xfId="35164" xr:uid="{00000000-0005-0000-0000-0000BE040000}"/>
    <cellStyle name="Normal 2 7 4" xfId="607" xr:uid="{00000000-0005-0000-0000-0000BF040000}"/>
    <cellStyle name="Normal 2 7 5" xfId="608" xr:uid="{00000000-0005-0000-0000-0000C0040000}"/>
    <cellStyle name="Normal 2 8" xfId="609" xr:uid="{00000000-0005-0000-0000-0000C1040000}"/>
    <cellStyle name="Normal 2 8 2" xfId="17463" xr:uid="{00000000-0005-0000-0000-0000C2040000}"/>
    <cellStyle name="Normal 2 9" xfId="610" xr:uid="{00000000-0005-0000-0000-0000C3040000}"/>
    <cellStyle name="Normal 2 9 2" xfId="17464" xr:uid="{00000000-0005-0000-0000-0000C4040000}"/>
    <cellStyle name="Normal 2 9 3" xfId="35165" xr:uid="{00000000-0005-0000-0000-0000C5040000}"/>
    <cellStyle name="Normal 20" xfId="611" xr:uid="{00000000-0005-0000-0000-0000C6040000}"/>
    <cellStyle name="Normal 20 2" xfId="612" xr:uid="{00000000-0005-0000-0000-0000C7040000}"/>
    <cellStyle name="Normal 20 2 2" xfId="613" xr:uid="{00000000-0005-0000-0000-0000C8040000}"/>
    <cellStyle name="Normal 20 2 2 2" xfId="17465" xr:uid="{00000000-0005-0000-0000-0000C9040000}"/>
    <cellStyle name="Normal 20 3" xfId="614" xr:uid="{00000000-0005-0000-0000-0000CA040000}"/>
    <cellStyle name="Normal 20 3 2" xfId="615" xr:uid="{00000000-0005-0000-0000-0000CB040000}"/>
    <cellStyle name="Normal 20 4" xfId="616" xr:uid="{00000000-0005-0000-0000-0000CC040000}"/>
    <cellStyle name="Normal 20 5" xfId="617" xr:uid="{00000000-0005-0000-0000-0000CD040000}"/>
    <cellStyle name="Normal 20 6" xfId="618" xr:uid="{00000000-0005-0000-0000-0000CE040000}"/>
    <cellStyle name="Normal 21" xfId="619" xr:uid="{00000000-0005-0000-0000-0000CF040000}"/>
    <cellStyle name="Normal 21 2" xfId="620" xr:uid="{00000000-0005-0000-0000-0000D0040000}"/>
    <cellStyle name="Normal 21 3" xfId="621" xr:uid="{00000000-0005-0000-0000-0000D1040000}"/>
    <cellStyle name="Normal 21 4" xfId="622" xr:uid="{00000000-0005-0000-0000-0000D2040000}"/>
    <cellStyle name="Normal 22" xfId="623" xr:uid="{00000000-0005-0000-0000-0000D3040000}"/>
    <cellStyle name="Normal 22 2" xfId="624" xr:uid="{00000000-0005-0000-0000-0000D4040000}"/>
    <cellStyle name="Normal 22 3" xfId="625" xr:uid="{00000000-0005-0000-0000-0000D5040000}"/>
    <cellStyle name="Normal 22 4" xfId="626" xr:uid="{00000000-0005-0000-0000-0000D6040000}"/>
    <cellStyle name="Normal 23" xfId="627" xr:uid="{00000000-0005-0000-0000-0000D7040000}"/>
    <cellStyle name="Normal 23 2" xfId="628" xr:uid="{00000000-0005-0000-0000-0000D8040000}"/>
    <cellStyle name="Normal 23 3" xfId="629" xr:uid="{00000000-0005-0000-0000-0000D9040000}"/>
    <cellStyle name="Normal 23 4" xfId="630" xr:uid="{00000000-0005-0000-0000-0000DA040000}"/>
    <cellStyle name="Normal 24" xfId="631" xr:uid="{00000000-0005-0000-0000-0000DB040000}"/>
    <cellStyle name="Normal 24 2" xfId="632" xr:uid="{00000000-0005-0000-0000-0000DC040000}"/>
    <cellStyle name="Normal 24 3" xfId="633" xr:uid="{00000000-0005-0000-0000-0000DD040000}"/>
    <cellStyle name="Normal 24 4" xfId="634" xr:uid="{00000000-0005-0000-0000-0000DE040000}"/>
    <cellStyle name="Normal 25" xfId="635" xr:uid="{00000000-0005-0000-0000-0000DF040000}"/>
    <cellStyle name="Normal 25 2" xfId="636" xr:uid="{00000000-0005-0000-0000-0000E0040000}"/>
    <cellStyle name="Normal 25 2 2" xfId="637" xr:uid="{00000000-0005-0000-0000-0000E1040000}"/>
    <cellStyle name="Normal 25 3" xfId="638" xr:uid="{00000000-0005-0000-0000-0000E2040000}"/>
    <cellStyle name="Normal 25 3 2" xfId="17466" xr:uid="{00000000-0005-0000-0000-0000E3040000}"/>
    <cellStyle name="Normal 25 4" xfId="639" xr:uid="{00000000-0005-0000-0000-0000E4040000}"/>
    <cellStyle name="Normal 25 5" xfId="640" xr:uid="{00000000-0005-0000-0000-0000E5040000}"/>
    <cellStyle name="Normal 26" xfId="641" xr:uid="{00000000-0005-0000-0000-0000E6040000}"/>
    <cellStyle name="Normal 26 2" xfId="642" xr:uid="{00000000-0005-0000-0000-0000E7040000}"/>
    <cellStyle name="Normal 26 2 2" xfId="643" xr:uid="{00000000-0005-0000-0000-0000E8040000}"/>
    <cellStyle name="Normal 26 2 2 2" xfId="17467" xr:uid="{00000000-0005-0000-0000-0000E9040000}"/>
    <cellStyle name="Normal 26 3" xfId="644" xr:uid="{00000000-0005-0000-0000-0000EA040000}"/>
    <cellStyle name="Normal 26 3 2" xfId="17468" xr:uid="{00000000-0005-0000-0000-0000EB040000}"/>
    <cellStyle name="Normal 26 4" xfId="645" xr:uid="{00000000-0005-0000-0000-0000EC040000}"/>
    <cellStyle name="Normal 26 5" xfId="646" xr:uid="{00000000-0005-0000-0000-0000ED040000}"/>
    <cellStyle name="Normal 27" xfId="647" xr:uid="{00000000-0005-0000-0000-0000EE040000}"/>
    <cellStyle name="Normal 27 2" xfId="648" xr:uid="{00000000-0005-0000-0000-0000EF040000}"/>
    <cellStyle name="Normal 27 2 2" xfId="649" xr:uid="{00000000-0005-0000-0000-0000F0040000}"/>
    <cellStyle name="Normal 27 2 2 2" xfId="17469" xr:uid="{00000000-0005-0000-0000-0000F1040000}"/>
    <cellStyle name="Normal 27 3" xfId="650" xr:uid="{00000000-0005-0000-0000-0000F2040000}"/>
    <cellStyle name="Normal 27 3 2" xfId="17470" xr:uid="{00000000-0005-0000-0000-0000F3040000}"/>
    <cellStyle name="Normal 27 4" xfId="651" xr:uid="{00000000-0005-0000-0000-0000F4040000}"/>
    <cellStyle name="Normal 27 5" xfId="652" xr:uid="{00000000-0005-0000-0000-0000F5040000}"/>
    <cellStyle name="Normal 28" xfId="653" xr:uid="{00000000-0005-0000-0000-0000F6040000}"/>
    <cellStyle name="Normal 28 2" xfId="654" xr:uid="{00000000-0005-0000-0000-0000F7040000}"/>
    <cellStyle name="Normal 28 2 2" xfId="655" xr:uid="{00000000-0005-0000-0000-0000F8040000}"/>
    <cellStyle name="Normal 28 3" xfId="656" xr:uid="{00000000-0005-0000-0000-0000F9040000}"/>
    <cellStyle name="Normal 28 4" xfId="657" xr:uid="{00000000-0005-0000-0000-0000FA040000}"/>
    <cellStyle name="Normal 28 5" xfId="658" xr:uid="{00000000-0005-0000-0000-0000FB040000}"/>
    <cellStyle name="Normal 29" xfId="659" xr:uid="{00000000-0005-0000-0000-0000FC040000}"/>
    <cellStyle name="Normal 29 2" xfId="660" xr:uid="{00000000-0005-0000-0000-0000FD040000}"/>
    <cellStyle name="Normal 29 3" xfId="661" xr:uid="{00000000-0005-0000-0000-0000FE040000}"/>
    <cellStyle name="Normal 29 4" xfId="662" xr:uid="{00000000-0005-0000-0000-0000FF040000}"/>
    <cellStyle name="Normal 3" xfId="663" xr:uid="{00000000-0005-0000-0000-000000050000}"/>
    <cellStyle name="Normal 3 2" xfId="664" xr:uid="{00000000-0005-0000-0000-000001050000}"/>
    <cellStyle name="Normal 3 3" xfId="665" xr:uid="{00000000-0005-0000-0000-000002050000}"/>
    <cellStyle name="Normal 3 3 2" xfId="666" xr:uid="{00000000-0005-0000-0000-000003050000}"/>
    <cellStyle name="Normal 3 3 3" xfId="667" xr:uid="{00000000-0005-0000-0000-000004050000}"/>
    <cellStyle name="Normal 3 3 4" xfId="668" xr:uid="{00000000-0005-0000-0000-000005050000}"/>
    <cellStyle name="Normal 3 4" xfId="669" xr:uid="{00000000-0005-0000-0000-000006050000}"/>
    <cellStyle name="Normal 3 4 2" xfId="17659" xr:uid="{00000000-0005-0000-0000-000007050000}"/>
    <cellStyle name="Normal 3 5" xfId="17471" xr:uid="{00000000-0005-0000-0000-000008050000}"/>
    <cellStyle name="Normal 3 6" xfId="35167" xr:uid="{00000000-0005-0000-0000-000009050000}"/>
    <cellStyle name="Normal 3 7" xfId="35168" xr:uid="{00000000-0005-0000-0000-00000A050000}"/>
    <cellStyle name="Normal 3 8" xfId="35166" xr:uid="{00000000-0005-0000-0000-00000B050000}"/>
    <cellStyle name="Normal 30" xfId="670" xr:uid="{00000000-0005-0000-0000-00000C050000}"/>
    <cellStyle name="Normal 30 2" xfId="671" xr:uid="{00000000-0005-0000-0000-00000D050000}"/>
    <cellStyle name="Normal 30 3" xfId="672" xr:uid="{00000000-0005-0000-0000-00000E050000}"/>
    <cellStyle name="Normal 30 4" xfId="673" xr:uid="{00000000-0005-0000-0000-00000F050000}"/>
    <cellStyle name="Normal 31" xfId="674" xr:uid="{00000000-0005-0000-0000-000010050000}"/>
    <cellStyle name="Normal 31 2" xfId="675" xr:uid="{00000000-0005-0000-0000-000011050000}"/>
    <cellStyle name="Normal 31 3" xfId="676" xr:uid="{00000000-0005-0000-0000-000012050000}"/>
    <cellStyle name="Normal 31 4" xfId="677" xr:uid="{00000000-0005-0000-0000-000013050000}"/>
    <cellStyle name="Normal 32" xfId="678" xr:uid="{00000000-0005-0000-0000-000014050000}"/>
    <cellStyle name="Normal 32 2" xfId="679" xr:uid="{00000000-0005-0000-0000-000015050000}"/>
    <cellStyle name="Normal 32 3" xfId="680" xr:uid="{00000000-0005-0000-0000-000016050000}"/>
    <cellStyle name="Normal 32 4" xfId="681" xr:uid="{00000000-0005-0000-0000-000017050000}"/>
    <cellStyle name="Normal 33" xfId="682" xr:uid="{00000000-0005-0000-0000-000018050000}"/>
    <cellStyle name="Normal 33 2" xfId="683" xr:uid="{00000000-0005-0000-0000-000019050000}"/>
    <cellStyle name="Normal 33 3" xfId="684" xr:uid="{00000000-0005-0000-0000-00001A050000}"/>
    <cellStyle name="Normal 33 4" xfId="685" xr:uid="{00000000-0005-0000-0000-00001B050000}"/>
    <cellStyle name="Normal 34" xfId="686" xr:uid="{00000000-0005-0000-0000-00001C050000}"/>
    <cellStyle name="Normal 34 2" xfId="687" xr:uid="{00000000-0005-0000-0000-00001D050000}"/>
    <cellStyle name="Normal 34 3" xfId="688" xr:uid="{00000000-0005-0000-0000-00001E050000}"/>
    <cellStyle name="Normal 34 4" xfId="689" xr:uid="{00000000-0005-0000-0000-00001F050000}"/>
    <cellStyle name="Normal 35" xfId="690" xr:uid="{00000000-0005-0000-0000-000020050000}"/>
    <cellStyle name="Normal 35 2" xfId="691" xr:uid="{00000000-0005-0000-0000-000021050000}"/>
    <cellStyle name="Normal 35 3" xfId="692" xr:uid="{00000000-0005-0000-0000-000022050000}"/>
    <cellStyle name="Normal 35 4" xfId="693" xr:uid="{00000000-0005-0000-0000-000023050000}"/>
    <cellStyle name="Normal 36" xfId="694" xr:uid="{00000000-0005-0000-0000-000024050000}"/>
    <cellStyle name="Normal 36 2" xfId="695" xr:uid="{00000000-0005-0000-0000-000025050000}"/>
    <cellStyle name="Normal 36 3" xfId="696" xr:uid="{00000000-0005-0000-0000-000026050000}"/>
    <cellStyle name="Normal 36 4" xfId="697" xr:uid="{00000000-0005-0000-0000-000027050000}"/>
    <cellStyle name="Normal 37" xfId="698" xr:uid="{00000000-0005-0000-0000-000028050000}"/>
    <cellStyle name="Normal 37 2" xfId="699" xr:uid="{00000000-0005-0000-0000-000029050000}"/>
    <cellStyle name="Normal 37 3" xfId="700" xr:uid="{00000000-0005-0000-0000-00002A050000}"/>
    <cellStyle name="Normal 37 4" xfId="701" xr:uid="{00000000-0005-0000-0000-00002B050000}"/>
    <cellStyle name="Normal 38" xfId="702" xr:uid="{00000000-0005-0000-0000-00002C050000}"/>
    <cellStyle name="Normal 38 2" xfId="703" xr:uid="{00000000-0005-0000-0000-00002D050000}"/>
    <cellStyle name="Normal 38 3" xfId="704" xr:uid="{00000000-0005-0000-0000-00002E050000}"/>
    <cellStyle name="Normal 38 4" xfId="705" xr:uid="{00000000-0005-0000-0000-00002F050000}"/>
    <cellStyle name="Normal 39" xfId="706" xr:uid="{00000000-0005-0000-0000-000030050000}"/>
    <cellStyle name="Normal 39 2" xfId="707" xr:uid="{00000000-0005-0000-0000-000031050000}"/>
    <cellStyle name="Normal 39 3" xfId="708" xr:uid="{00000000-0005-0000-0000-000032050000}"/>
    <cellStyle name="Normal 39 4" xfId="709" xr:uid="{00000000-0005-0000-0000-000033050000}"/>
    <cellStyle name="Normal 4" xfId="710" xr:uid="{00000000-0005-0000-0000-000034050000}"/>
    <cellStyle name="Normal 4 10" xfId="3355" xr:uid="{00000000-0005-0000-0000-000035050000}"/>
    <cellStyle name="Normal 4 10 2" xfId="13144" xr:uid="{00000000-0005-0000-0000-000036050000}"/>
    <cellStyle name="Normal 4 10 2 2" xfId="30579" xr:uid="{00000000-0005-0000-0000-000037050000}"/>
    <cellStyle name="Normal 4 10 2 3" xfId="45032" xr:uid="{00000000-0005-0000-0000-000038050000}"/>
    <cellStyle name="Normal 4 10 3" xfId="15605" xr:uid="{00000000-0005-0000-0000-000039050000}"/>
    <cellStyle name="Normal 4 10 3 2" xfId="33040" xr:uid="{00000000-0005-0000-0000-00003A050000}"/>
    <cellStyle name="Normal 4 10 3 3" xfId="47493" xr:uid="{00000000-0005-0000-0000-00003B050000}"/>
    <cellStyle name="Normal 4 10 4" xfId="20791" xr:uid="{00000000-0005-0000-0000-00003C050000}"/>
    <cellStyle name="Normal 4 10 5" xfId="35244" xr:uid="{00000000-0005-0000-0000-00003D050000}"/>
    <cellStyle name="Normal 4 11" xfId="13129" xr:uid="{00000000-0005-0000-0000-00003E050000}"/>
    <cellStyle name="Normal 4 11 2" xfId="30564" xr:uid="{00000000-0005-0000-0000-00003F050000}"/>
    <cellStyle name="Normal 4 11 3" xfId="45017" xr:uid="{00000000-0005-0000-0000-000040050000}"/>
    <cellStyle name="Normal 4 12" xfId="14981" xr:uid="{00000000-0005-0000-0000-000041050000}"/>
    <cellStyle name="Normal 4 12 2" xfId="32416" xr:uid="{00000000-0005-0000-0000-000042050000}"/>
    <cellStyle name="Normal 4 12 3" xfId="46869" xr:uid="{00000000-0005-0000-0000-000043050000}"/>
    <cellStyle name="Normal 4 13" xfId="17442" xr:uid="{00000000-0005-0000-0000-000044050000}"/>
    <cellStyle name="Normal 4 13 2" xfId="34877" xr:uid="{00000000-0005-0000-0000-000045050000}"/>
    <cellStyle name="Normal 4 13 3" xfId="49330" xr:uid="{00000000-0005-0000-0000-000046050000}"/>
    <cellStyle name="Normal 4 14" xfId="17472" xr:uid="{00000000-0005-0000-0000-000047050000}"/>
    <cellStyle name="Normal 4 15" xfId="17690" xr:uid="{00000000-0005-0000-0000-000048050000}"/>
    <cellStyle name="Normal 4 16" xfId="20143" xr:uid="{00000000-0005-0000-0000-000049050000}"/>
    <cellStyle name="Normal 4 17" xfId="35205" xr:uid="{00000000-0005-0000-0000-00004A050000}"/>
    <cellStyle name="Normal 4 18" xfId="49331" xr:uid="{00000000-0005-0000-0000-00004B050000}"/>
    <cellStyle name="Normal 4 19" xfId="49339" xr:uid="{00000000-0005-0000-0000-00004C050000}"/>
    <cellStyle name="Normal 4 2" xfId="711" xr:uid="{00000000-0005-0000-0000-00004D050000}"/>
    <cellStyle name="Normal 4 2 2" xfId="712" xr:uid="{00000000-0005-0000-0000-00004E050000}"/>
    <cellStyle name="Normal 4 2 2 2" xfId="713" xr:uid="{00000000-0005-0000-0000-00004F050000}"/>
    <cellStyle name="Normal 4 2 2 3" xfId="714" xr:uid="{00000000-0005-0000-0000-000050050000}"/>
    <cellStyle name="Normal 4 2 2 4" xfId="715" xr:uid="{00000000-0005-0000-0000-000051050000}"/>
    <cellStyle name="Normal 4 2 3" xfId="716" xr:uid="{00000000-0005-0000-0000-000052050000}"/>
    <cellStyle name="Normal 4 2 3 2" xfId="717" xr:uid="{00000000-0005-0000-0000-000053050000}"/>
    <cellStyle name="Normal 4 2 3 3" xfId="718" xr:uid="{00000000-0005-0000-0000-000054050000}"/>
    <cellStyle name="Normal 4 2 3 4" xfId="719" xr:uid="{00000000-0005-0000-0000-000055050000}"/>
    <cellStyle name="Normal 4 2 4" xfId="720" xr:uid="{00000000-0005-0000-0000-000056050000}"/>
    <cellStyle name="Normal 4 2 4 2" xfId="17661" xr:uid="{00000000-0005-0000-0000-000057050000}"/>
    <cellStyle name="Normal 4 2 5" xfId="35169" xr:uid="{00000000-0005-0000-0000-000058050000}"/>
    <cellStyle name="Normal 4 2 5 2" xfId="49333" xr:uid="{00000000-0005-0000-0000-000059050000}"/>
    <cellStyle name="Normal 4 2 6" xfId="35170" xr:uid="{00000000-0005-0000-0000-00005A050000}"/>
    <cellStyle name="Normal 4 2 7" xfId="35171" xr:uid="{00000000-0005-0000-0000-00005B050000}"/>
    <cellStyle name="Normal 4 3" xfId="721" xr:uid="{00000000-0005-0000-0000-00005C050000}"/>
    <cellStyle name="Normal 4 3 2" xfId="722" xr:uid="{00000000-0005-0000-0000-00005D050000}"/>
    <cellStyle name="Normal 4 3 2 2" xfId="723" xr:uid="{00000000-0005-0000-0000-00005E050000}"/>
    <cellStyle name="Normal 4 3 2 3" xfId="724" xr:uid="{00000000-0005-0000-0000-00005F050000}"/>
    <cellStyle name="Normal 4 3 2 4" xfId="725" xr:uid="{00000000-0005-0000-0000-000060050000}"/>
    <cellStyle name="Normal 4 3 3" xfId="726" xr:uid="{00000000-0005-0000-0000-000061050000}"/>
    <cellStyle name="Normal 4 3 4" xfId="727" xr:uid="{00000000-0005-0000-0000-000062050000}"/>
    <cellStyle name="Normal 4 3 5" xfId="728" xr:uid="{00000000-0005-0000-0000-000063050000}"/>
    <cellStyle name="Normal 4 4" xfId="729" xr:uid="{00000000-0005-0000-0000-000064050000}"/>
    <cellStyle name="Normal 4 4 2" xfId="730" xr:uid="{00000000-0005-0000-0000-000065050000}"/>
    <cellStyle name="Normal 4 4 2 2" xfId="731" xr:uid="{00000000-0005-0000-0000-000066050000}"/>
    <cellStyle name="Normal 4 4 2 3" xfId="732" xr:uid="{00000000-0005-0000-0000-000067050000}"/>
    <cellStyle name="Normal 4 4 2 4" xfId="733" xr:uid="{00000000-0005-0000-0000-000068050000}"/>
    <cellStyle name="Normal 4 4 3" xfId="734" xr:uid="{00000000-0005-0000-0000-000069050000}"/>
    <cellStyle name="Normal 4 4 4" xfId="735" xr:uid="{00000000-0005-0000-0000-00006A050000}"/>
    <cellStyle name="Normal 4 4 5" xfId="736" xr:uid="{00000000-0005-0000-0000-00006B050000}"/>
    <cellStyle name="Normal 4 5" xfId="737" xr:uid="{00000000-0005-0000-0000-00006C050000}"/>
    <cellStyle name="Normal 4 5 2" xfId="738" xr:uid="{00000000-0005-0000-0000-00006D050000}"/>
    <cellStyle name="Normal 4 5 2 2" xfId="739" xr:uid="{00000000-0005-0000-0000-00006E050000}"/>
    <cellStyle name="Normal 4 5 2 3" xfId="740" xr:uid="{00000000-0005-0000-0000-00006F050000}"/>
    <cellStyle name="Normal 4 5 2 4" xfId="741" xr:uid="{00000000-0005-0000-0000-000070050000}"/>
    <cellStyle name="Normal 4 5 3" xfId="742" xr:uid="{00000000-0005-0000-0000-000071050000}"/>
    <cellStyle name="Normal 4 5 4" xfId="743" xr:uid="{00000000-0005-0000-0000-000072050000}"/>
    <cellStyle name="Normal 4 5 5" xfId="744" xr:uid="{00000000-0005-0000-0000-000073050000}"/>
    <cellStyle name="Normal 4 6" xfId="745" xr:uid="{00000000-0005-0000-0000-000074050000}"/>
    <cellStyle name="Normal 4 6 2" xfId="746" xr:uid="{00000000-0005-0000-0000-000075050000}"/>
    <cellStyle name="Normal 4 6 3" xfId="747" xr:uid="{00000000-0005-0000-0000-000076050000}"/>
    <cellStyle name="Normal 4 6 4" xfId="748" xr:uid="{00000000-0005-0000-0000-000077050000}"/>
    <cellStyle name="Normal 4 7" xfId="749" xr:uid="{00000000-0005-0000-0000-000078050000}"/>
    <cellStyle name="Normal 4 7 10" xfId="35206" xr:uid="{00000000-0005-0000-0000-000079050000}"/>
    <cellStyle name="Normal 4 7 11" xfId="49332" xr:uid="{00000000-0005-0000-0000-00007A050000}"/>
    <cellStyle name="Normal 4 7 12" xfId="49340" xr:uid="{00000000-0005-0000-0000-00007B050000}"/>
    <cellStyle name="Normal 4 7 2" xfId="3320" xr:uid="{00000000-0005-0000-0000-00007C050000}"/>
    <cellStyle name="Normal 4 7 2 10" xfId="49341" xr:uid="{00000000-0005-0000-0000-00007D050000}"/>
    <cellStyle name="Normal 4 7 2 2" xfId="5829" xr:uid="{00000000-0005-0000-0000-00007E050000}"/>
    <cellStyle name="Normal 4 7 2 2 2" xfId="23264" xr:uid="{00000000-0005-0000-0000-00007F050000}"/>
    <cellStyle name="Normal 4 7 2 2 3" xfId="37717" xr:uid="{00000000-0005-0000-0000-000080050000}"/>
    <cellStyle name="Normal 4 7 2 3" xfId="13136" xr:uid="{00000000-0005-0000-0000-000081050000}"/>
    <cellStyle name="Normal 4 7 2 3 2" xfId="30571" xr:uid="{00000000-0005-0000-0000-000082050000}"/>
    <cellStyle name="Normal 4 7 2 3 3" xfId="45024" xr:uid="{00000000-0005-0000-0000-000083050000}"/>
    <cellStyle name="Normal 4 7 2 4" xfId="15597" xr:uid="{00000000-0005-0000-0000-000084050000}"/>
    <cellStyle name="Normal 4 7 2 4 2" xfId="33032" xr:uid="{00000000-0005-0000-0000-000085050000}"/>
    <cellStyle name="Normal 4 7 2 4 3" xfId="47485" xr:uid="{00000000-0005-0000-0000-000086050000}"/>
    <cellStyle name="Normal 4 7 2 5" xfId="17662" xr:uid="{00000000-0005-0000-0000-000087050000}"/>
    <cellStyle name="Normal 4 7 2 6" xfId="20140" xr:uid="{00000000-0005-0000-0000-000088050000}"/>
    <cellStyle name="Normal 4 7 2 7" xfId="20759" xr:uid="{00000000-0005-0000-0000-000089050000}"/>
    <cellStyle name="Normal 4 7 2 8" xfId="35173" xr:uid="{00000000-0005-0000-0000-00008A050000}"/>
    <cellStyle name="Normal 4 7 2 9" xfId="35212" xr:uid="{00000000-0005-0000-0000-00008B050000}"/>
    <cellStyle name="Normal 4 7 3" xfId="3356" xr:uid="{00000000-0005-0000-0000-00008C050000}"/>
    <cellStyle name="Normal 4 7 3 2" xfId="13145" xr:uid="{00000000-0005-0000-0000-00008D050000}"/>
    <cellStyle name="Normal 4 7 3 2 2" xfId="30580" xr:uid="{00000000-0005-0000-0000-00008E050000}"/>
    <cellStyle name="Normal 4 7 3 2 3" xfId="45033" xr:uid="{00000000-0005-0000-0000-00008F050000}"/>
    <cellStyle name="Normal 4 7 3 3" xfId="15606" xr:uid="{00000000-0005-0000-0000-000090050000}"/>
    <cellStyle name="Normal 4 7 3 3 2" xfId="33041" xr:uid="{00000000-0005-0000-0000-000091050000}"/>
    <cellStyle name="Normal 4 7 3 3 3" xfId="47494" xr:uid="{00000000-0005-0000-0000-000092050000}"/>
    <cellStyle name="Normal 4 7 3 4" xfId="20792" xr:uid="{00000000-0005-0000-0000-000093050000}"/>
    <cellStyle name="Normal 4 7 3 5" xfId="35245" xr:uid="{00000000-0005-0000-0000-000094050000}"/>
    <cellStyle name="Normal 4 7 4" xfId="13130" xr:uid="{00000000-0005-0000-0000-000095050000}"/>
    <cellStyle name="Normal 4 7 4 2" xfId="30565" xr:uid="{00000000-0005-0000-0000-000096050000}"/>
    <cellStyle name="Normal 4 7 4 3" xfId="45018" xr:uid="{00000000-0005-0000-0000-000097050000}"/>
    <cellStyle name="Normal 4 7 5" xfId="14982" xr:uid="{00000000-0005-0000-0000-000098050000}"/>
    <cellStyle name="Normal 4 7 5 2" xfId="32417" xr:uid="{00000000-0005-0000-0000-000099050000}"/>
    <cellStyle name="Normal 4 7 5 3" xfId="46870" xr:uid="{00000000-0005-0000-0000-00009A050000}"/>
    <cellStyle name="Normal 4 7 6" xfId="17473" xr:uid="{00000000-0005-0000-0000-00009B050000}"/>
    <cellStyle name="Normal 4 7 7" xfId="17691" xr:uid="{00000000-0005-0000-0000-00009C050000}"/>
    <cellStyle name="Normal 4 7 8" xfId="20144" xr:uid="{00000000-0005-0000-0000-00009D050000}"/>
    <cellStyle name="Normal 4 7 9" xfId="35172" xr:uid="{00000000-0005-0000-0000-00009E050000}"/>
    <cellStyle name="Normal 4 8" xfId="750" xr:uid="{00000000-0005-0000-0000-00009F050000}"/>
    <cellStyle name="Normal 4 8 2" xfId="17474" xr:uid="{00000000-0005-0000-0000-0000A0050000}"/>
    <cellStyle name="Normal 4 8 2 2" xfId="35175" xr:uid="{00000000-0005-0000-0000-0000A1050000}"/>
    <cellStyle name="Normal 4 8 3" xfId="35174" xr:uid="{00000000-0005-0000-0000-0000A2050000}"/>
    <cellStyle name="Normal 4 9" xfId="3319" xr:uid="{00000000-0005-0000-0000-0000A3050000}"/>
    <cellStyle name="Normal 4 9 10" xfId="49342" xr:uid="{00000000-0005-0000-0000-0000A4050000}"/>
    <cellStyle name="Normal 4 9 2" xfId="5828" xr:uid="{00000000-0005-0000-0000-0000A5050000}"/>
    <cellStyle name="Normal 4 9 2 2" xfId="23263" xr:uid="{00000000-0005-0000-0000-0000A6050000}"/>
    <cellStyle name="Normal 4 9 2 3" xfId="37716" xr:uid="{00000000-0005-0000-0000-0000A7050000}"/>
    <cellStyle name="Normal 4 9 3" xfId="13135" xr:uid="{00000000-0005-0000-0000-0000A8050000}"/>
    <cellStyle name="Normal 4 9 3 2" xfId="30570" xr:uid="{00000000-0005-0000-0000-0000A9050000}"/>
    <cellStyle name="Normal 4 9 3 3" xfId="45023" xr:uid="{00000000-0005-0000-0000-0000AA050000}"/>
    <cellStyle name="Normal 4 9 4" xfId="15596" xr:uid="{00000000-0005-0000-0000-0000AB050000}"/>
    <cellStyle name="Normal 4 9 4 2" xfId="33031" xr:uid="{00000000-0005-0000-0000-0000AC050000}"/>
    <cellStyle name="Normal 4 9 4 3" xfId="47484" xr:uid="{00000000-0005-0000-0000-0000AD050000}"/>
    <cellStyle name="Normal 4 9 5" xfId="17660" xr:uid="{00000000-0005-0000-0000-0000AE050000}"/>
    <cellStyle name="Normal 4 9 6" xfId="20139" xr:uid="{00000000-0005-0000-0000-0000AF050000}"/>
    <cellStyle name="Normal 4 9 7" xfId="20758" xr:uid="{00000000-0005-0000-0000-0000B0050000}"/>
    <cellStyle name="Normal 4 9 8" xfId="35176" xr:uid="{00000000-0005-0000-0000-0000B1050000}"/>
    <cellStyle name="Normal 4 9 9" xfId="35211" xr:uid="{00000000-0005-0000-0000-0000B2050000}"/>
    <cellStyle name="Normal 4_EXHIBIT C" xfId="751" xr:uid="{00000000-0005-0000-0000-0000B3050000}"/>
    <cellStyle name="Normal 40" xfId="752" xr:uid="{00000000-0005-0000-0000-0000B4050000}"/>
    <cellStyle name="Normal 40 2" xfId="753" xr:uid="{00000000-0005-0000-0000-0000B5050000}"/>
    <cellStyle name="Normal 40 3" xfId="754" xr:uid="{00000000-0005-0000-0000-0000B6050000}"/>
    <cellStyle name="Normal 40 4" xfId="755" xr:uid="{00000000-0005-0000-0000-0000B7050000}"/>
    <cellStyle name="Normal 41" xfId="756" xr:uid="{00000000-0005-0000-0000-0000B8050000}"/>
    <cellStyle name="Normal 41 2" xfId="17475" xr:uid="{00000000-0005-0000-0000-0000B9050000}"/>
    <cellStyle name="Normal 41 3" xfId="17476" xr:uid="{00000000-0005-0000-0000-0000BA050000}"/>
    <cellStyle name="Normal 41 3 2" xfId="17664" xr:uid="{00000000-0005-0000-0000-0000BB050000}"/>
    <cellStyle name="Normal 41 3 3" xfId="35177" xr:uid="{00000000-0005-0000-0000-0000BC050000}"/>
    <cellStyle name="Normal 41 4" xfId="17663" xr:uid="{00000000-0005-0000-0000-0000BD050000}"/>
    <cellStyle name="Normal 41 4 2" xfId="35178" xr:uid="{00000000-0005-0000-0000-0000BE050000}"/>
    <cellStyle name="Normal 42" xfId="17477" xr:uid="{00000000-0005-0000-0000-0000BF050000}"/>
    <cellStyle name="Normal 42 2" xfId="17478" xr:uid="{00000000-0005-0000-0000-0000C0050000}"/>
    <cellStyle name="Normal 42 2 2" xfId="17666" xr:uid="{00000000-0005-0000-0000-0000C1050000}"/>
    <cellStyle name="Normal 42 3" xfId="17665" xr:uid="{00000000-0005-0000-0000-0000C2050000}"/>
    <cellStyle name="Normal 43" xfId="17498" xr:uid="{00000000-0005-0000-0000-0000C3050000}"/>
    <cellStyle name="Normal 43 2" xfId="35179" xr:uid="{00000000-0005-0000-0000-0000C4050000}"/>
    <cellStyle name="Normal 44" xfId="757" xr:uid="{00000000-0005-0000-0000-0000C5050000}"/>
    <cellStyle name="Normal 44 2" xfId="17501" xr:uid="{00000000-0005-0000-0000-0000C6050000}"/>
    <cellStyle name="Normal 45" xfId="17504" xr:uid="{00000000-0005-0000-0000-0000C7050000}"/>
    <cellStyle name="Normal 46" xfId="49346" xr:uid="{00000000-0005-0000-0000-0000C8050000}"/>
    <cellStyle name="Normal 5" xfId="758" xr:uid="{00000000-0005-0000-0000-0000C9050000}"/>
    <cellStyle name="Normal 5 10" xfId="35181" xr:uid="{00000000-0005-0000-0000-0000CA050000}"/>
    <cellStyle name="Normal 5 11" xfId="35180" xr:uid="{00000000-0005-0000-0000-0000CB050000}"/>
    <cellStyle name="Normal 5 2" xfId="759" xr:uid="{00000000-0005-0000-0000-0000CC050000}"/>
    <cellStyle name="Normal 5 2 2" xfId="760" xr:uid="{00000000-0005-0000-0000-0000CD050000}"/>
    <cellStyle name="Normal 5 2 2 2" xfId="761" xr:uid="{00000000-0005-0000-0000-0000CE050000}"/>
    <cellStyle name="Normal 5 2 2 3" xfId="762" xr:uid="{00000000-0005-0000-0000-0000CF050000}"/>
    <cellStyle name="Normal 5 2 2 4" xfId="763" xr:uid="{00000000-0005-0000-0000-0000D0050000}"/>
    <cellStyle name="Normal 5 2 3" xfId="764" xr:uid="{00000000-0005-0000-0000-0000D1050000}"/>
    <cellStyle name="Normal 5 2 4" xfId="765" xr:uid="{00000000-0005-0000-0000-0000D2050000}"/>
    <cellStyle name="Normal 5 2 5" xfId="766" xr:uid="{00000000-0005-0000-0000-0000D3050000}"/>
    <cellStyle name="Normal 5 3" xfId="767" xr:uid="{00000000-0005-0000-0000-0000D4050000}"/>
    <cellStyle name="Normal 5 3 2" xfId="768" xr:uid="{00000000-0005-0000-0000-0000D5050000}"/>
    <cellStyle name="Normal 5 3 2 2" xfId="769" xr:uid="{00000000-0005-0000-0000-0000D6050000}"/>
    <cellStyle name="Normal 5 3 2 3" xfId="770" xr:uid="{00000000-0005-0000-0000-0000D7050000}"/>
    <cellStyle name="Normal 5 3 2 4" xfId="771" xr:uid="{00000000-0005-0000-0000-0000D8050000}"/>
    <cellStyle name="Normal 5 3 3" xfId="772" xr:uid="{00000000-0005-0000-0000-0000D9050000}"/>
    <cellStyle name="Normal 5 3 4" xfId="773" xr:uid="{00000000-0005-0000-0000-0000DA050000}"/>
    <cellStyle name="Normal 5 3 5" xfId="774" xr:uid="{00000000-0005-0000-0000-0000DB050000}"/>
    <cellStyle name="Normal 5 4" xfId="775" xr:uid="{00000000-0005-0000-0000-0000DC050000}"/>
    <cellStyle name="Normal 5 4 2" xfId="776" xr:uid="{00000000-0005-0000-0000-0000DD050000}"/>
    <cellStyle name="Normal 5 4 2 2" xfId="777" xr:uid="{00000000-0005-0000-0000-0000DE050000}"/>
    <cellStyle name="Normal 5 4 2 3" xfId="778" xr:uid="{00000000-0005-0000-0000-0000DF050000}"/>
    <cellStyle name="Normal 5 4 2 4" xfId="779" xr:uid="{00000000-0005-0000-0000-0000E0050000}"/>
    <cellStyle name="Normal 5 4 3" xfId="780" xr:uid="{00000000-0005-0000-0000-0000E1050000}"/>
    <cellStyle name="Normal 5 4 4" xfId="781" xr:uid="{00000000-0005-0000-0000-0000E2050000}"/>
    <cellStyle name="Normal 5 4 5" xfId="782" xr:uid="{00000000-0005-0000-0000-0000E3050000}"/>
    <cellStyle name="Normal 5 5" xfId="783" xr:uid="{00000000-0005-0000-0000-0000E4050000}"/>
    <cellStyle name="Normal 5 5 2" xfId="784" xr:uid="{00000000-0005-0000-0000-0000E5050000}"/>
    <cellStyle name="Normal 5 5 2 2" xfId="785" xr:uid="{00000000-0005-0000-0000-0000E6050000}"/>
    <cellStyle name="Normal 5 5 2 3" xfId="786" xr:uid="{00000000-0005-0000-0000-0000E7050000}"/>
    <cellStyle name="Normal 5 5 2 4" xfId="787" xr:uid="{00000000-0005-0000-0000-0000E8050000}"/>
    <cellStyle name="Normal 5 5 3" xfId="788" xr:uid="{00000000-0005-0000-0000-0000E9050000}"/>
    <cellStyle name="Normal 5 5 4" xfId="789" xr:uid="{00000000-0005-0000-0000-0000EA050000}"/>
    <cellStyle name="Normal 5 5 5" xfId="790" xr:uid="{00000000-0005-0000-0000-0000EB050000}"/>
    <cellStyle name="Normal 5 6" xfId="791" xr:uid="{00000000-0005-0000-0000-0000EC050000}"/>
    <cellStyle name="Normal 5 6 2" xfId="792" xr:uid="{00000000-0005-0000-0000-0000ED050000}"/>
    <cellStyle name="Normal 5 6 3" xfId="793" xr:uid="{00000000-0005-0000-0000-0000EE050000}"/>
    <cellStyle name="Normal 5 6 4" xfId="794" xr:uid="{00000000-0005-0000-0000-0000EF050000}"/>
    <cellStyle name="Normal 5 7" xfId="17479" xr:uid="{00000000-0005-0000-0000-0000F0050000}"/>
    <cellStyle name="Normal 5 7 2" xfId="17668" xr:uid="{00000000-0005-0000-0000-0000F1050000}"/>
    <cellStyle name="Normal 5 8" xfId="17667" xr:uid="{00000000-0005-0000-0000-0000F2050000}"/>
    <cellStyle name="Normal 5 8 2" xfId="35183" xr:uid="{00000000-0005-0000-0000-0000F3050000}"/>
    <cellStyle name="Normal 5 8 3" xfId="35182" xr:uid="{00000000-0005-0000-0000-0000F4050000}"/>
    <cellStyle name="Normal 5 9" xfId="35184" xr:uid="{00000000-0005-0000-0000-0000F5050000}"/>
    <cellStyle name="Normal 6" xfId="795" xr:uid="{00000000-0005-0000-0000-0000F6050000}"/>
    <cellStyle name="Normal 6 10" xfId="35185" xr:uid="{00000000-0005-0000-0000-0000F7050000}"/>
    <cellStyle name="Normal 6 11" xfId="35186" xr:uid="{00000000-0005-0000-0000-0000F8050000}"/>
    <cellStyle name="Normal 6 2" xfId="796" xr:uid="{00000000-0005-0000-0000-0000F9050000}"/>
    <cellStyle name="Normal 6 2 2" xfId="797" xr:uid="{00000000-0005-0000-0000-0000FA050000}"/>
    <cellStyle name="Normal 6 2 2 2" xfId="798" xr:uid="{00000000-0005-0000-0000-0000FB050000}"/>
    <cellStyle name="Normal 6 2 2 3" xfId="799" xr:uid="{00000000-0005-0000-0000-0000FC050000}"/>
    <cellStyle name="Normal 6 2 2 4" xfId="800" xr:uid="{00000000-0005-0000-0000-0000FD050000}"/>
    <cellStyle name="Normal 6 2 3" xfId="801" xr:uid="{00000000-0005-0000-0000-0000FE050000}"/>
    <cellStyle name="Normal 6 2 4" xfId="802" xr:uid="{00000000-0005-0000-0000-0000FF050000}"/>
    <cellStyle name="Normal 6 2 5" xfId="803" xr:uid="{00000000-0005-0000-0000-000000060000}"/>
    <cellStyle name="Normal 6 3" xfId="804" xr:uid="{00000000-0005-0000-0000-000001060000}"/>
    <cellStyle name="Normal 6 3 2" xfId="805" xr:uid="{00000000-0005-0000-0000-000002060000}"/>
    <cellStyle name="Normal 6 3 2 2" xfId="806" xr:uid="{00000000-0005-0000-0000-000003060000}"/>
    <cellStyle name="Normal 6 3 2 3" xfId="807" xr:uid="{00000000-0005-0000-0000-000004060000}"/>
    <cellStyle name="Normal 6 3 2 4" xfId="808" xr:uid="{00000000-0005-0000-0000-000005060000}"/>
    <cellStyle name="Normal 6 3 3" xfId="809" xr:uid="{00000000-0005-0000-0000-000006060000}"/>
    <cellStyle name="Normal 6 3 4" xfId="810" xr:uid="{00000000-0005-0000-0000-000007060000}"/>
    <cellStyle name="Normal 6 3 5" xfId="811" xr:uid="{00000000-0005-0000-0000-000008060000}"/>
    <cellStyle name="Normal 6 4" xfId="812" xr:uid="{00000000-0005-0000-0000-000009060000}"/>
    <cellStyle name="Normal 6 4 2" xfId="813" xr:uid="{00000000-0005-0000-0000-00000A060000}"/>
    <cellStyle name="Normal 6 4 2 2" xfId="814" xr:uid="{00000000-0005-0000-0000-00000B060000}"/>
    <cellStyle name="Normal 6 4 2 3" xfId="815" xr:uid="{00000000-0005-0000-0000-00000C060000}"/>
    <cellStyle name="Normal 6 4 2 4" xfId="816" xr:uid="{00000000-0005-0000-0000-00000D060000}"/>
    <cellStyle name="Normal 6 4 3" xfId="817" xr:uid="{00000000-0005-0000-0000-00000E060000}"/>
    <cellStyle name="Normal 6 4 4" xfId="818" xr:uid="{00000000-0005-0000-0000-00000F060000}"/>
    <cellStyle name="Normal 6 4 5" xfId="819" xr:uid="{00000000-0005-0000-0000-000010060000}"/>
    <cellStyle name="Normal 6 5" xfId="820" xr:uid="{00000000-0005-0000-0000-000011060000}"/>
    <cellStyle name="Normal 6 5 2" xfId="821" xr:uid="{00000000-0005-0000-0000-000012060000}"/>
    <cellStyle name="Normal 6 5 2 2" xfId="822" xr:uid="{00000000-0005-0000-0000-000013060000}"/>
    <cellStyle name="Normal 6 5 2 3" xfId="823" xr:uid="{00000000-0005-0000-0000-000014060000}"/>
    <cellStyle name="Normal 6 5 2 4" xfId="824" xr:uid="{00000000-0005-0000-0000-000015060000}"/>
    <cellStyle name="Normal 6 5 3" xfId="825" xr:uid="{00000000-0005-0000-0000-000016060000}"/>
    <cellStyle name="Normal 6 5 4" xfId="826" xr:uid="{00000000-0005-0000-0000-000017060000}"/>
    <cellStyle name="Normal 6 5 5" xfId="827" xr:uid="{00000000-0005-0000-0000-000018060000}"/>
    <cellStyle name="Normal 6 6" xfId="828" xr:uid="{00000000-0005-0000-0000-000019060000}"/>
    <cellStyle name="Normal 6 6 2" xfId="829" xr:uid="{00000000-0005-0000-0000-00001A060000}"/>
    <cellStyle name="Normal 6 6 3" xfId="830" xr:uid="{00000000-0005-0000-0000-00001B060000}"/>
    <cellStyle name="Normal 6 6 4" xfId="831" xr:uid="{00000000-0005-0000-0000-00001C060000}"/>
    <cellStyle name="Normal 6 7" xfId="832" xr:uid="{00000000-0005-0000-0000-00001D060000}"/>
    <cellStyle name="Normal 6 7 2" xfId="833" xr:uid="{00000000-0005-0000-0000-00001E060000}"/>
    <cellStyle name="Normal 6 7 3" xfId="834" xr:uid="{00000000-0005-0000-0000-00001F060000}"/>
    <cellStyle name="Normal 6 7 4" xfId="835" xr:uid="{00000000-0005-0000-0000-000020060000}"/>
    <cellStyle name="Normal 6 8" xfId="836" xr:uid="{00000000-0005-0000-0000-000021060000}"/>
    <cellStyle name="Normal 6 8 2" xfId="17480" xr:uid="{00000000-0005-0000-0000-000022060000}"/>
    <cellStyle name="Normal 6 9" xfId="17481" xr:uid="{00000000-0005-0000-0000-000023060000}"/>
    <cellStyle name="Normal 6 9 2" xfId="35187" xr:uid="{00000000-0005-0000-0000-000024060000}"/>
    <cellStyle name="Normal 7" xfId="837" xr:uid="{00000000-0005-0000-0000-000025060000}"/>
    <cellStyle name="Normal 7 2" xfId="838" xr:uid="{00000000-0005-0000-0000-000026060000}"/>
    <cellStyle name="Normal 7 2 2" xfId="839" xr:uid="{00000000-0005-0000-0000-000027060000}"/>
    <cellStyle name="Normal 7 2 2 2" xfId="35188" xr:uid="{00000000-0005-0000-0000-000028060000}"/>
    <cellStyle name="Normal 7 2 3" xfId="840" xr:uid="{00000000-0005-0000-0000-000029060000}"/>
    <cellStyle name="Normal 7 2 4" xfId="841" xr:uid="{00000000-0005-0000-0000-00002A060000}"/>
    <cellStyle name="Normal 7 2 5" xfId="842" xr:uid="{00000000-0005-0000-0000-00002B060000}"/>
    <cellStyle name="Normal 7 3" xfId="843" xr:uid="{00000000-0005-0000-0000-00002C060000}"/>
    <cellStyle name="Normal 7 3 10" xfId="49343" xr:uid="{00000000-0005-0000-0000-00002D060000}"/>
    <cellStyle name="Normal 7 3 2" xfId="3321" xr:uid="{00000000-0005-0000-0000-00002E060000}"/>
    <cellStyle name="Normal 7 3 2 2" xfId="5830" xr:uid="{00000000-0005-0000-0000-00002F060000}"/>
    <cellStyle name="Normal 7 3 2 2 2" xfId="23265" xr:uid="{00000000-0005-0000-0000-000030060000}"/>
    <cellStyle name="Normal 7 3 2 2 3" xfId="37718" xr:uid="{00000000-0005-0000-0000-000031060000}"/>
    <cellStyle name="Normal 7 3 2 3" xfId="13137" xr:uid="{00000000-0005-0000-0000-000032060000}"/>
    <cellStyle name="Normal 7 3 2 3 2" xfId="30572" xr:uid="{00000000-0005-0000-0000-000033060000}"/>
    <cellStyle name="Normal 7 3 2 3 3" xfId="45025" xr:uid="{00000000-0005-0000-0000-000034060000}"/>
    <cellStyle name="Normal 7 3 2 4" xfId="15598" xr:uid="{00000000-0005-0000-0000-000035060000}"/>
    <cellStyle name="Normal 7 3 2 4 2" xfId="33033" xr:uid="{00000000-0005-0000-0000-000036060000}"/>
    <cellStyle name="Normal 7 3 2 4 3" xfId="47486" xr:uid="{00000000-0005-0000-0000-000037060000}"/>
    <cellStyle name="Normal 7 3 2 5" xfId="20141" xr:uid="{00000000-0005-0000-0000-000038060000}"/>
    <cellStyle name="Normal 7 3 2 6" xfId="20760" xr:uid="{00000000-0005-0000-0000-000039060000}"/>
    <cellStyle name="Normal 7 3 2 7" xfId="35213" xr:uid="{00000000-0005-0000-0000-00003A060000}"/>
    <cellStyle name="Normal 7 3 2 8" xfId="49344" xr:uid="{00000000-0005-0000-0000-00003B060000}"/>
    <cellStyle name="Normal 7 3 3" xfId="3357" xr:uid="{00000000-0005-0000-0000-00003C060000}"/>
    <cellStyle name="Normal 7 3 3 2" xfId="13146" xr:uid="{00000000-0005-0000-0000-00003D060000}"/>
    <cellStyle name="Normal 7 3 3 2 2" xfId="30581" xr:uid="{00000000-0005-0000-0000-00003E060000}"/>
    <cellStyle name="Normal 7 3 3 2 3" xfId="45034" xr:uid="{00000000-0005-0000-0000-00003F060000}"/>
    <cellStyle name="Normal 7 3 3 3" xfId="15607" xr:uid="{00000000-0005-0000-0000-000040060000}"/>
    <cellStyle name="Normal 7 3 3 3 2" xfId="33042" xr:uid="{00000000-0005-0000-0000-000041060000}"/>
    <cellStyle name="Normal 7 3 3 3 3" xfId="47495" xr:uid="{00000000-0005-0000-0000-000042060000}"/>
    <cellStyle name="Normal 7 3 3 4" xfId="20793" xr:uid="{00000000-0005-0000-0000-000043060000}"/>
    <cellStyle name="Normal 7 3 3 5" xfId="35246" xr:uid="{00000000-0005-0000-0000-000044060000}"/>
    <cellStyle name="Normal 7 3 4" xfId="13131" xr:uid="{00000000-0005-0000-0000-000045060000}"/>
    <cellStyle name="Normal 7 3 4 2" xfId="30566" xr:uid="{00000000-0005-0000-0000-000046060000}"/>
    <cellStyle name="Normal 7 3 4 3" xfId="45019" xr:uid="{00000000-0005-0000-0000-000047060000}"/>
    <cellStyle name="Normal 7 3 5" xfId="14983" xr:uid="{00000000-0005-0000-0000-000048060000}"/>
    <cellStyle name="Normal 7 3 5 2" xfId="32418" xr:uid="{00000000-0005-0000-0000-000049060000}"/>
    <cellStyle name="Normal 7 3 5 3" xfId="46871" xr:uid="{00000000-0005-0000-0000-00004A060000}"/>
    <cellStyle name="Normal 7 3 6" xfId="17482" xr:uid="{00000000-0005-0000-0000-00004B060000}"/>
    <cellStyle name="Normal 7 3 7" xfId="17692" xr:uid="{00000000-0005-0000-0000-00004C060000}"/>
    <cellStyle name="Normal 7 3 8" xfId="20145" xr:uid="{00000000-0005-0000-0000-00004D060000}"/>
    <cellStyle name="Normal 7 3 9" xfId="35207" xr:uid="{00000000-0005-0000-0000-00004E060000}"/>
    <cellStyle name="Normal 7 4" xfId="35189" xr:uid="{00000000-0005-0000-0000-00004F060000}"/>
    <cellStyle name="Normal 7 5" xfId="35190" xr:uid="{00000000-0005-0000-0000-000050060000}"/>
    <cellStyle name="Normal 7 6" xfId="35191" xr:uid="{00000000-0005-0000-0000-000051060000}"/>
    <cellStyle name="Normal 8" xfId="844" xr:uid="{00000000-0005-0000-0000-000052060000}"/>
    <cellStyle name="Normal 8 2" xfId="845" xr:uid="{00000000-0005-0000-0000-000053060000}"/>
    <cellStyle name="Normal 8 3" xfId="846" xr:uid="{00000000-0005-0000-0000-000054060000}"/>
    <cellStyle name="Normal 8 3 2" xfId="17669" xr:uid="{00000000-0005-0000-0000-000055060000}"/>
    <cellStyle name="Normal 8 3 3" xfId="17483" xr:uid="{00000000-0005-0000-0000-000056060000}"/>
    <cellStyle name="Normal 8 4" xfId="847" xr:uid="{00000000-0005-0000-0000-000057060000}"/>
    <cellStyle name="Normal 9" xfId="848" xr:uid="{00000000-0005-0000-0000-000058060000}"/>
    <cellStyle name="Normal 9 2" xfId="849" xr:uid="{00000000-0005-0000-0000-000059060000}"/>
    <cellStyle name="Normal 9 3" xfId="850" xr:uid="{00000000-0005-0000-0000-00005A060000}"/>
    <cellStyle name="Normal 9 4" xfId="851" xr:uid="{00000000-0005-0000-0000-00005B060000}"/>
    <cellStyle name="Note 10" xfId="852" xr:uid="{00000000-0005-0000-0000-00005C060000}"/>
    <cellStyle name="Note 10 2" xfId="853" xr:uid="{00000000-0005-0000-0000-00005D060000}"/>
    <cellStyle name="Note 10 2 2" xfId="3364" xr:uid="{00000000-0005-0000-0000-00005E060000}"/>
    <cellStyle name="Note 10 2 2 2" xfId="13148" xr:uid="{00000000-0005-0000-0000-00005F060000}"/>
    <cellStyle name="Note 10 2 2 2 2" xfId="30583" xr:uid="{00000000-0005-0000-0000-000060060000}"/>
    <cellStyle name="Note 10 2 2 2 3" xfId="45036" xr:uid="{00000000-0005-0000-0000-000061060000}"/>
    <cellStyle name="Note 10 2 2 3" xfId="15609" xr:uid="{00000000-0005-0000-0000-000062060000}"/>
    <cellStyle name="Note 10 2 2 3 2" xfId="33044" xr:uid="{00000000-0005-0000-0000-000063060000}"/>
    <cellStyle name="Note 10 2 2 3 3" xfId="47497" xr:uid="{00000000-0005-0000-0000-000064060000}"/>
    <cellStyle name="Note 10 2 2 4" xfId="20800" xr:uid="{00000000-0005-0000-0000-000065060000}"/>
    <cellStyle name="Note 10 2 2 5" xfId="35253" xr:uid="{00000000-0005-0000-0000-000066060000}"/>
    <cellStyle name="Note 10 2 3" xfId="3328" xr:uid="{00000000-0005-0000-0000-000067060000}"/>
    <cellStyle name="Note 10 2 3 2" xfId="20767" xr:uid="{00000000-0005-0000-0000-000068060000}"/>
    <cellStyle name="Note 10 2 3 3" xfId="35220" xr:uid="{00000000-0005-0000-0000-000069060000}"/>
    <cellStyle name="Note 10 2 4" xfId="3359" xr:uid="{00000000-0005-0000-0000-00006A060000}"/>
    <cellStyle name="Note 10 2 4 2" xfId="20795" xr:uid="{00000000-0005-0000-0000-00006B060000}"/>
    <cellStyle name="Note 10 2 4 3" xfId="35248" xr:uid="{00000000-0005-0000-0000-00006C060000}"/>
    <cellStyle name="Note 10 2 5" xfId="3330" xr:uid="{00000000-0005-0000-0000-00006D060000}"/>
    <cellStyle name="Note 10 2 5 2" xfId="20769" xr:uid="{00000000-0005-0000-0000-00006E060000}"/>
    <cellStyle name="Note 10 2 5 3" xfId="35222" xr:uid="{00000000-0005-0000-0000-00006F060000}"/>
    <cellStyle name="Note 10 2 6" xfId="17694" xr:uid="{00000000-0005-0000-0000-000070060000}"/>
    <cellStyle name="Note 10 3" xfId="854" xr:uid="{00000000-0005-0000-0000-000071060000}"/>
    <cellStyle name="Note 10 3 2" xfId="3365" xr:uid="{00000000-0005-0000-0000-000072060000}"/>
    <cellStyle name="Note 10 3 2 2" xfId="13149" xr:uid="{00000000-0005-0000-0000-000073060000}"/>
    <cellStyle name="Note 10 3 2 2 2" xfId="30584" xr:uid="{00000000-0005-0000-0000-000074060000}"/>
    <cellStyle name="Note 10 3 2 2 3" xfId="45037" xr:uid="{00000000-0005-0000-0000-000075060000}"/>
    <cellStyle name="Note 10 3 2 3" xfId="15610" xr:uid="{00000000-0005-0000-0000-000076060000}"/>
    <cellStyle name="Note 10 3 2 3 2" xfId="33045" xr:uid="{00000000-0005-0000-0000-000077060000}"/>
    <cellStyle name="Note 10 3 2 3 3" xfId="47498" xr:uid="{00000000-0005-0000-0000-000078060000}"/>
    <cellStyle name="Note 10 3 2 4" xfId="20801" xr:uid="{00000000-0005-0000-0000-000079060000}"/>
    <cellStyle name="Note 10 3 2 5" xfId="35254" xr:uid="{00000000-0005-0000-0000-00007A060000}"/>
    <cellStyle name="Note 10 3 3" xfId="3327" xr:uid="{00000000-0005-0000-0000-00007B060000}"/>
    <cellStyle name="Note 10 3 3 2" xfId="20766" xr:uid="{00000000-0005-0000-0000-00007C060000}"/>
    <cellStyle name="Note 10 3 3 3" xfId="35219" xr:uid="{00000000-0005-0000-0000-00007D060000}"/>
    <cellStyle name="Note 10 3 4" xfId="3360" xr:uid="{00000000-0005-0000-0000-00007E060000}"/>
    <cellStyle name="Note 10 3 4 2" xfId="20796" xr:uid="{00000000-0005-0000-0000-00007F060000}"/>
    <cellStyle name="Note 10 3 4 3" xfId="35249" xr:uid="{00000000-0005-0000-0000-000080060000}"/>
    <cellStyle name="Note 10 3 5" xfId="8265" xr:uid="{00000000-0005-0000-0000-000081060000}"/>
    <cellStyle name="Note 10 3 5 2" xfId="25700" xr:uid="{00000000-0005-0000-0000-000082060000}"/>
    <cellStyle name="Note 10 3 5 3" xfId="40153" xr:uid="{00000000-0005-0000-0000-000083060000}"/>
    <cellStyle name="Note 10 3 6" xfId="17695" xr:uid="{00000000-0005-0000-0000-000084060000}"/>
    <cellStyle name="Note 10 4" xfId="855" xr:uid="{00000000-0005-0000-0000-000085060000}"/>
    <cellStyle name="Note 10 4 2" xfId="3366" xr:uid="{00000000-0005-0000-0000-000086060000}"/>
    <cellStyle name="Note 10 4 2 2" xfId="20802" xr:uid="{00000000-0005-0000-0000-000087060000}"/>
    <cellStyle name="Note 10 4 2 3" xfId="35255" xr:uid="{00000000-0005-0000-0000-000088060000}"/>
    <cellStyle name="Note 10 4 3" xfId="3326" xr:uid="{00000000-0005-0000-0000-000089060000}"/>
    <cellStyle name="Note 10 4 3 2" xfId="20765" xr:uid="{00000000-0005-0000-0000-00008A060000}"/>
    <cellStyle name="Note 10 4 3 3" xfId="35218" xr:uid="{00000000-0005-0000-0000-00008B060000}"/>
    <cellStyle name="Note 10 4 4" xfId="3361" xr:uid="{00000000-0005-0000-0000-00008C060000}"/>
    <cellStyle name="Note 10 4 4 2" xfId="20797" xr:uid="{00000000-0005-0000-0000-00008D060000}"/>
    <cellStyle name="Note 10 4 4 3" xfId="35250" xr:uid="{00000000-0005-0000-0000-00008E060000}"/>
    <cellStyle name="Note 10 4 5" xfId="8266" xr:uid="{00000000-0005-0000-0000-00008F060000}"/>
    <cellStyle name="Note 10 4 5 2" xfId="25701" xr:uid="{00000000-0005-0000-0000-000090060000}"/>
    <cellStyle name="Note 10 4 5 3" xfId="40154" xr:uid="{00000000-0005-0000-0000-000091060000}"/>
    <cellStyle name="Note 10 4 6" xfId="14984" xr:uid="{00000000-0005-0000-0000-000092060000}"/>
    <cellStyle name="Note 10 4 6 2" xfId="32419" xr:uid="{00000000-0005-0000-0000-000093060000}"/>
    <cellStyle name="Note 10 4 6 3" xfId="46872" xr:uid="{00000000-0005-0000-0000-000094060000}"/>
    <cellStyle name="Note 10 4 7" xfId="17696" xr:uid="{00000000-0005-0000-0000-000095060000}"/>
    <cellStyle name="Note 10 4 8" xfId="20146" xr:uid="{00000000-0005-0000-0000-000096060000}"/>
    <cellStyle name="Note 10 5" xfId="3363" xr:uid="{00000000-0005-0000-0000-000097060000}"/>
    <cellStyle name="Note 10 5 2" xfId="13147" xr:uid="{00000000-0005-0000-0000-000098060000}"/>
    <cellStyle name="Note 10 5 2 2" xfId="30582" xr:uid="{00000000-0005-0000-0000-000099060000}"/>
    <cellStyle name="Note 10 5 2 3" xfId="45035" xr:uid="{00000000-0005-0000-0000-00009A060000}"/>
    <cellStyle name="Note 10 5 3" xfId="15608" xr:uid="{00000000-0005-0000-0000-00009B060000}"/>
    <cellStyle name="Note 10 5 3 2" xfId="33043" xr:uid="{00000000-0005-0000-0000-00009C060000}"/>
    <cellStyle name="Note 10 5 3 3" xfId="47496" xr:uid="{00000000-0005-0000-0000-00009D060000}"/>
    <cellStyle name="Note 10 5 4" xfId="20799" xr:uid="{00000000-0005-0000-0000-00009E060000}"/>
    <cellStyle name="Note 10 5 5" xfId="35252" xr:uid="{00000000-0005-0000-0000-00009F060000}"/>
    <cellStyle name="Note 10 6" xfId="3329" xr:uid="{00000000-0005-0000-0000-0000A0060000}"/>
    <cellStyle name="Note 10 6 2" xfId="20768" xr:uid="{00000000-0005-0000-0000-0000A1060000}"/>
    <cellStyle name="Note 10 6 3" xfId="35221" xr:uid="{00000000-0005-0000-0000-0000A2060000}"/>
    <cellStyle name="Note 10 7" xfId="3358" xr:uid="{00000000-0005-0000-0000-0000A3060000}"/>
    <cellStyle name="Note 10 7 2" xfId="20794" xr:uid="{00000000-0005-0000-0000-0000A4060000}"/>
    <cellStyle name="Note 10 7 3" xfId="35247" xr:uid="{00000000-0005-0000-0000-0000A5060000}"/>
    <cellStyle name="Note 10 8" xfId="3331" xr:uid="{00000000-0005-0000-0000-0000A6060000}"/>
    <cellStyle name="Note 10 8 2" xfId="20770" xr:uid="{00000000-0005-0000-0000-0000A7060000}"/>
    <cellStyle name="Note 10 8 3" xfId="35223" xr:uid="{00000000-0005-0000-0000-0000A8060000}"/>
    <cellStyle name="Note 10 9" xfId="17693" xr:uid="{00000000-0005-0000-0000-0000A9060000}"/>
    <cellStyle name="Note 11" xfId="856" xr:uid="{00000000-0005-0000-0000-0000AA060000}"/>
    <cellStyle name="Note 11 2" xfId="857" xr:uid="{00000000-0005-0000-0000-0000AB060000}"/>
    <cellStyle name="Note 11 2 2" xfId="3368" xr:uid="{00000000-0005-0000-0000-0000AC060000}"/>
    <cellStyle name="Note 11 2 2 2" xfId="13151" xr:uid="{00000000-0005-0000-0000-0000AD060000}"/>
    <cellStyle name="Note 11 2 2 2 2" xfId="30586" xr:uid="{00000000-0005-0000-0000-0000AE060000}"/>
    <cellStyle name="Note 11 2 2 2 3" xfId="45039" xr:uid="{00000000-0005-0000-0000-0000AF060000}"/>
    <cellStyle name="Note 11 2 2 3" xfId="15612" xr:uid="{00000000-0005-0000-0000-0000B0060000}"/>
    <cellStyle name="Note 11 2 2 3 2" xfId="33047" xr:uid="{00000000-0005-0000-0000-0000B1060000}"/>
    <cellStyle name="Note 11 2 2 3 3" xfId="47500" xr:uid="{00000000-0005-0000-0000-0000B2060000}"/>
    <cellStyle name="Note 11 2 2 4" xfId="20804" xr:uid="{00000000-0005-0000-0000-0000B3060000}"/>
    <cellStyle name="Note 11 2 2 5" xfId="35257" xr:uid="{00000000-0005-0000-0000-0000B4060000}"/>
    <cellStyle name="Note 11 2 3" xfId="3324" xr:uid="{00000000-0005-0000-0000-0000B5060000}"/>
    <cellStyle name="Note 11 2 3 2" xfId="20763" xr:uid="{00000000-0005-0000-0000-0000B6060000}"/>
    <cellStyle name="Note 11 2 3 3" xfId="35216" xr:uid="{00000000-0005-0000-0000-0000B7060000}"/>
    <cellStyle name="Note 11 2 4" xfId="5803" xr:uid="{00000000-0005-0000-0000-0000B8060000}"/>
    <cellStyle name="Note 11 2 4 2" xfId="23239" xr:uid="{00000000-0005-0000-0000-0000B9060000}"/>
    <cellStyle name="Note 11 2 4 3" xfId="37692" xr:uid="{00000000-0005-0000-0000-0000BA060000}"/>
    <cellStyle name="Note 11 2 5" xfId="8268" xr:uid="{00000000-0005-0000-0000-0000BB060000}"/>
    <cellStyle name="Note 11 2 5 2" xfId="25703" xr:uid="{00000000-0005-0000-0000-0000BC060000}"/>
    <cellStyle name="Note 11 2 5 3" xfId="40156" xr:uid="{00000000-0005-0000-0000-0000BD060000}"/>
    <cellStyle name="Note 11 2 6" xfId="17698" xr:uid="{00000000-0005-0000-0000-0000BE060000}"/>
    <cellStyle name="Note 11 3" xfId="858" xr:uid="{00000000-0005-0000-0000-0000BF060000}"/>
    <cellStyle name="Note 11 3 2" xfId="3369" xr:uid="{00000000-0005-0000-0000-0000C0060000}"/>
    <cellStyle name="Note 11 3 2 2" xfId="13152" xr:uid="{00000000-0005-0000-0000-0000C1060000}"/>
    <cellStyle name="Note 11 3 2 2 2" xfId="30587" xr:uid="{00000000-0005-0000-0000-0000C2060000}"/>
    <cellStyle name="Note 11 3 2 2 3" xfId="45040" xr:uid="{00000000-0005-0000-0000-0000C3060000}"/>
    <cellStyle name="Note 11 3 2 3" xfId="15613" xr:uid="{00000000-0005-0000-0000-0000C4060000}"/>
    <cellStyle name="Note 11 3 2 3 2" xfId="33048" xr:uid="{00000000-0005-0000-0000-0000C5060000}"/>
    <cellStyle name="Note 11 3 2 3 3" xfId="47501" xr:uid="{00000000-0005-0000-0000-0000C6060000}"/>
    <cellStyle name="Note 11 3 2 4" xfId="20805" xr:uid="{00000000-0005-0000-0000-0000C7060000}"/>
    <cellStyle name="Note 11 3 2 5" xfId="35258" xr:uid="{00000000-0005-0000-0000-0000C8060000}"/>
    <cellStyle name="Note 11 3 3" xfId="3323" xr:uid="{00000000-0005-0000-0000-0000C9060000}"/>
    <cellStyle name="Note 11 3 3 2" xfId="20762" xr:uid="{00000000-0005-0000-0000-0000CA060000}"/>
    <cellStyle name="Note 11 3 3 3" xfId="35215" xr:uid="{00000000-0005-0000-0000-0000CB060000}"/>
    <cellStyle name="Note 11 3 4" xfId="5804" xr:uid="{00000000-0005-0000-0000-0000CC060000}"/>
    <cellStyle name="Note 11 3 4 2" xfId="23240" xr:uid="{00000000-0005-0000-0000-0000CD060000}"/>
    <cellStyle name="Note 11 3 4 3" xfId="37693" xr:uid="{00000000-0005-0000-0000-0000CE060000}"/>
    <cellStyle name="Note 11 3 5" xfId="8269" xr:uid="{00000000-0005-0000-0000-0000CF060000}"/>
    <cellStyle name="Note 11 3 5 2" xfId="25704" xr:uid="{00000000-0005-0000-0000-0000D0060000}"/>
    <cellStyle name="Note 11 3 5 3" xfId="40157" xr:uid="{00000000-0005-0000-0000-0000D1060000}"/>
    <cellStyle name="Note 11 3 6" xfId="17699" xr:uid="{00000000-0005-0000-0000-0000D2060000}"/>
    <cellStyle name="Note 11 4" xfId="859" xr:uid="{00000000-0005-0000-0000-0000D3060000}"/>
    <cellStyle name="Note 11 4 2" xfId="3370" xr:uid="{00000000-0005-0000-0000-0000D4060000}"/>
    <cellStyle name="Note 11 4 2 2" xfId="20806" xr:uid="{00000000-0005-0000-0000-0000D5060000}"/>
    <cellStyle name="Note 11 4 2 3" xfId="35259" xr:uid="{00000000-0005-0000-0000-0000D6060000}"/>
    <cellStyle name="Note 11 4 3" xfId="5832" xr:uid="{00000000-0005-0000-0000-0000D7060000}"/>
    <cellStyle name="Note 11 4 3 2" xfId="23267" xr:uid="{00000000-0005-0000-0000-0000D8060000}"/>
    <cellStyle name="Note 11 4 3 3" xfId="37720" xr:uid="{00000000-0005-0000-0000-0000D9060000}"/>
    <cellStyle name="Note 11 4 4" xfId="5805" xr:uid="{00000000-0005-0000-0000-0000DA060000}"/>
    <cellStyle name="Note 11 4 4 2" xfId="23241" xr:uid="{00000000-0005-0000-0000-0000DB060000}"/>
    <cellStyle name="Note 11 4 4 3" xfId="37694" xr:uid="{00000000-0005-0000-0000-0000DC060000}"/>
    <cellStyle name="Note 11 4 5" xfId="8270" xr:uid="{00000000-0005-0000-0000-0000DD060000}"/>
    <cellStyle name="Note 11 4 5 2" xfId="25705" xr:uid="{00000000-0005-0000-0000-0000DE060000}"/>
    <cellStyle name="Note 11 4 5 3" xfId="40158" xr:uid="{00000000-0005-0000-0000-0000DF060000}"/>
    <cellStyle name="Note 11 4 6" xfId="14985" xr:uid="{00000000-0005-0000-0000-0000E0060000}"/>
    <cellStyle name="Note 11 4 6 2" xfId="32420" xr:uid="{00000000-0005-0000-0000-0000E1060000}"/>
    <cellStyle name="Note 11 4 6 3" xfId="46873" xr:uid="{00000000-0005-0000-0000-0000E2060000}"/>
    <cellStyle name="Note 11 4 7" xfId="17700" xr:uid="{00000000-0005-0000-0000-0000E3060000}"/>
    <cellStyle name="Note 11 4 8" xfId="20147" xr:uid="{00000000-0005-0000-0000-0000E4060000}"/>
    <cellStyle name="Note 11 5" xfId="3367" xr:uid="{00000000-0005-0000-0000-0000E5060000}"/>
    <cellStyle name="Note 11 5 2" xfId="13150" xr:uid="{00000000-0005-0000-0000-0000E6060000}"/>
    <cellStyle name="Note 11 5 2 2" xfId="30585" xr:uid="{00000000-0005-0000-0000-0000E7060000}"/>
    <cellStyle name="Note 11 5 2 3" xfId="45038" xr:uid="{00000000-0005-0000-0000-0000E8060000}"/>
    <cellStyle name="Note 11 5 3" xfId="15611" xr:uid="{00000000-0005-0000-0000-0000E9060000}"/>
    <cellStyle name="Note 11 5 3 2" xfId="33046" xr:uid="{00000000-0005-0000-0000-0000EA060000}"/>
    <cellStyle name="Note 11 5 3 3" xfId="47499" xr:uid="{00000000-0005-0000-0000-0000EB060000}"/>
    <cellStyle name="Note 11 5 4" xfId="20803" xr:uid="{00000000-0005-0000-0000-0000EC060000}"/>
    <cellStyle name="Note 11 5 5" xfId="35256" xr:uid="{00000000-0005-0000-0000-0000ED060000}"/>
    <cellStyle name="Note 11 6" xfId="3325" xr:uid="{00000000-0005-0000-0000-0000EE060000}"/>
    <cellStyle name="Note 11 6 2" xfId="20764" xr:uid="{00000000-0005-0000-0000-0000EF060000}"/>
    <cellStyle name="Note 11 6 3" xfId="35217" xr:uid="{00000000-0005-0000-0000-0000F0060000}"/>
    <cellStyle name="Note 11 7" xfId="3362" xr:uid="{00000000-0005-0000-0000-0000F1060000}"/>
    <cellStyle name="Note 11 7 2" xfId="20798" xr:uid="{00000000-0005-0000-0000-0000F2060000}"/>
    <cellStyle name="Note 11 7 3" xfId="35251" xr:uid="{00000000-0005-0000-0000-0000F3060000}"/>
    <cellStyle name="Note 11 8" xfId="8267" xr:uid="{00000000-0005-0000-0000-0000F4060000}"/>
    <cellStyle name="Note 11 8 2" xfId="25702" xr:uid="{00000000-0005-0000-0000-0000F5060000}"/>
    <cellStyle name="Note 11 8 3" xfId="40155" xr:uid="{00000000-0005-0000-0000-0000F6060000}"/>
    <cellStyle name="Note 11 9" xfId="17697" xr:uid="{00000000-0005-0000-0000-0000F7060000}"/>
    <cellStyle name="Note 12" xfId="860" xr:uid="{00000000-0005-0000-0000-0000F8060000}"/>
    <cellStyle name="Note 12 2" xfId="861" xr:uid="{00000000-0005-0000-0000-0000F9060000}"/>
    <cellStyle name="Note 12 2 2" xfId="3372" xr:uid="{00000000-0005-0000-0000-0000FA060000}"/>
    <cellStyle name="Note 12 2 2 2" xfId="13154" xr:uid="{00000000-0005-0000-0000-0000FB060000}"/>
    <cellStyle name="Note 12 2 2 2 2" xfId="30589" xr:uid="{00000000-0005-0000-0000-0000FC060000}"/>
    <cellStyle name="Note 12 2 2 2 3" xfId="45042" xr:uid="{00000000-0005-0000-0000-0000FD060000}"/>
    <cellStyle name="Note 12 2 2 3" xfId="15615" xr:uid="{00000000-0005-0000-0000-0000FE060000}"/>
    <cellStyle name="Note 12 2 2 3 2" xfId="33050" xr:uid="{00000000-0005-0000-0000-0000FF060000}"/>
    <cellStyle name="Note 12 2 2 3 3" xfId="47503" xr:uid="{00000000-0005-0000-0000-000000070000}"/>
    <cellStyle name="Note 12 2 2 4" xfId="20808" xr:uid="{00000000-0005-0000-0000-000001070000}"/>
    <cellStyle name="Note 12 2 2 5" xfId="35261" xr:uid="{00000000-0005-0000-0000-000002070000}"/>
    <cellStyle name="Note 12 2 3" xfId="5834" xr:uid="{00000000-0005-0000-0000-000003070000}"/>
    <cellStyle name="Note 12 2 3 2" xfId="23269" xr:uid="{00000000-0005-0000-0000-000004070000}"/>
    <cellStyle name="Note 12 2 3 3" xfId="37722" xr:uid="{00000000-0005-0000-0000-000005070000}"/>
    <cellStyle name="Note 12 2 4" xfId="5807" xr:uid="{00000000-0005-0000-0000-000006070000}"/>
    <cellStyle name="Note 12 2 4 2" xfId="23243" xr:uid="{00000000-0005-0000-0000-000007070000}"/>
    <cellStyle name="Note 12 2 4 3" xfId="37696" xr:uid="{00000000-0005-0000-0000-000008070000}"/>
    <cellStyle name="Note 12 2 5" xfId="8272" xr:uid="{00000000-0005-0000-0000-000009070000}"/>
    <cellStyle name="Note 12 2 5 2" xfId="25707" xr:uid="{00000000-0005-0000-0000-00000A070000}"/>
    <cellStyle name="Note 12 2 5 3" xfId="40160" xr:uid="{00000000-0005-0000-0000-00000B070000}"/>
    <cellStyle name="Note 12 2 6" xfId="17702" xr:uid="{00000000-0005-0000-0000-00000C070000}"/>
    <cellStyle name="Note 12 3" xfId="862" xr:uid="{00000000-0005-0000-0000-00000D070000}"/>
    <cellStyle name="Note 12 3 2" xfId="3373" xr:uid="{00000000-0005-0000-0000-00000E070000}"/>
    <cellStyle name="Note 12 3 2 2" xfId="13155" xr:uid="{00000000-0005-0000-0000-00000F070000}"/>
    <cellStyle name="Note 12 3 2 2 2" xfId="30590" xr:uid="{00000000-0005-0000-0000-000010070000}"/>
    <cellStyle name="Note 12 3 2 2 3" xfId="45043" xr:uid="{00000000-0005-0000-0000-000011070000}"/>
    <cellStyle name="Note 12 3 2 3" xfId="15616" xr:uid="{00000000-0005-0000-0000-000012070000}"/>
    <cellStyle name="Note 12 3 2 3 2" xfId="33051" xr:uid="{00000000-0005-0000-0000-000013070000}"/>
    <cellStyle name="Note 12 3 2 3 3" xfId="47504" xr:uid="{00000000-0005-0000-0000-000014070000}"/>
    <cellStyle name="Note 12 3 2 4" xfId="20809" xr:uid="{00000000-0005-0000-0000-000015070000}"/>
    <cellStyle name="Note 12 3 2 5" xfId="35262" xr:uid="{00000000-0005-0000-0000-000016070000}"/>
    <cellStyle name="Note 12 3 3" xfId="5835" xr:uid="{00000000-0005-0000-0000-000017070000}"/>
    <cellStyle name="Note 12 3 3 2" xfId="23270" xr:uid="{00000000-0005-0000-0000-000018070000}"/>
    <cellStyle name="Note 12 3 3 3" xfId="37723" xr:uid="{00000000-0005-0000-0000-000019070000}"/>
    <cellStyle name="Note 12 3 4" xfId="5808" xr:uid="{00000000-0005-0000-0000-00001A070000}"/>
    <cellStyle name="Note 12 3 4 2" xfId="23244" xr:uid="{00000000-0005-0000-0000-00001B070000}"/>
    <cellStyle name="Note 12 3 4 3" xfId="37697" xr:uid="{00000000-0005-0000-0000-00001C070000}"/>
    <cellStyle name="Note 12 3 5" xfId="8273" xr:uid="{00000000-0005-0000-0000-00001D070000}"/>
    <cellStyle name="Note 12 3 5 2" xfId="25708" xr:uid="{00000000-0005-0000-0000-00001E070000}"/>
    <cellStyle name="Note 12 3 5 3" xfId="40161" xr:uid="{00000000-0005-0000-0000-00001F070000}"/>
    <cellStyle name="Note 12 3 6" xfId="17703" xr:uid="{00000000-0005-0000-0000-000020070000}"/>
    <cellStyle name="Note 12 4" xfId="863" xr:uid="{00000000-0005-0000-0000-000021070000}"/>
    <cellStyle name="Note 12 4 2" xfId="3374" xr:uid="{00000000-0005-0000-0000-000022070000}"/>
    <cellStyle name="Note 12 4 2 2" xfId="20810" xr:uid="{00000000-0005-0000-0000-000023070000}"/>
    <cellStyle name="Note 12 4 2 3" xfId="35263" xr:uid="{00000000-0005-0000-0000-000024070000}"/>
    <cellStyle name="Note 12 4 3" xfId="5836" xr:uid="{00000000-0005-0000-0000-000025070000}"/>
    <cellStyle name="Note 12 4 3 2" xfId="23271" xr:uid="{00000000-0005-0000-0000-000026070000}"/>
    <cellStyle name="Note 12 4 3 3" xfId="37724" xr:uid="{00000000-0005-0000-0000-000027070000}"/>
    <cellStyle name="Note 12 4 4" xfId="5809" xr:uid="{00000000-0005-0000-0000-000028070000}"/>
    <cellStyle name="Note 12 4 4 2" xfId="23245" xr:uid="{00000000-0005-0000-0000-000029070000}"/>
    <cellStyle name="Note 12 4 4 3" xfId="37698" xr:uid="{00000000-0005-0000-0000-00002A070000}"/>
    <cellStyle name="Note 12 4 5" xfId="8274" xr:uid="{00000000-0005-0000-0000-00002B070000}"/>
    <cellStyle name="Note 12 4 5 2" xfId="25709" xr:uid="{00000000-0005-0000-0000-00002C070000}"/>
    <cellStyle name="Note 12 4 5 3" xfId="40162" xr:uid="{00000000-0005-0000-0000-00002D070000}"/>
    <cellStyle name="Note 12 4 6" xfId="14986" xr:uid="{00000000-0005-0000-0000-00002E070000}"/>
    <cellStyle name="Note 12 4 6 2" xfId="32421" xr:uid="{00000000-0005-0000-0000-00002F070000}"/>
    <cellStyle name="Note 12 4 6 3" xfId="46874" xr:uid="{00000000-0005-0000-0000-000030070000}"/>
    <cellStyle name="Note 12 4 7" xfId="17704" xr:uid="{00000000-0005-0000-0000-000031070000}"/>
    <cellStyle name="Note 12 4 8" xfId="20148" xr:uid="{00000000-0005-0000-0000-000032070000}"/>
    <cellStyle name="Note 12 5" xfId="3371" xr:uid="{00000000-0005-0000-0000-000033070000}"/>
    <cellStyle name="Note 12 5 2" xfId="13153" xr:uid="{00000000-0005-0000-0000-000034070000}"/>
    <cellStyle name="Note 12 5 2 2" xfId="30588" xr:uid="{00000000-0005-0000-0000-000035070000}"/>
    <cellStyle name="Note 12 5 2 3" xfId="45041" xr:uid="{00000000-0005-0000-0000-000036070000}"/>
    <cellStyle name="Note 12 5 3" xfId="15614" xr:uid="{00000000-0005-0000-0000-000037070000}"/>
    <cellStyle name="Note 12 5 3 2" xfId="33049" xr:uid="{00000000-0005-0000-0000-000038070000}"/>
    <cellStyle name="Note 12 5 3 3" xfId="47502" xr:uid="{00000000-0005-0000-0000-000039070000}"/>
    <cellStyle name="Note 12 5 4" xfId="20807" xr:uid="{00000000-0005-0000-0000-00003A070000}"/>
    <cellStyle name="Note 12 5 5" xfId="35260" xr:uid="{00000000-0005-0000-0000-00003B070000}"/>
    <cellStyle name="Note 12 6" xfId="5833" xr:uid="{00000000-0005-0000-0000-00003C070000}"/>
    <cellStyle name="Note 12 6 2" xfId="23268" xr:uid="{00000000-0005-0000-0000-00003D070000}"/>
    <cellStyle name="Note 12 6 3" xfId="37721" xr:uid="{00000000-0005-0000-0000-00003E070000}"/>
    <cellStyle name="Note 12 7" xfId="5806" xr:uid="{00000000-0005-0000-0000-00003F070000}"/>
    <cellStyle name="Note 12 7 2" xfId="23242" xr:uid="{00000000-0005-0000-0000-000040070000}"/>
    <cellStyle name="Note 12 7 3" xfId="37695" xr:uid="{00000000-0005-0000-0000-000041070000}"/>
    <cellStyle name="Note 12 8" xfId="8271" xr:uid="{00000000-0005-0000-0000-000042070000}"/>
    <cellStyle name="Note 12 8 2" xfId="25706" xr:uid="{00000000-0005-0000-0000-000043070000}"/>
    <cellStyle name="Note 12 8 3" xfId="40159" xr:uid="{00000000-0005-0000-0000-000044070000}"/>
    <cellStyle name="Note 12 9" xfId="17701" xr:uid="{00000000-0005-0000-0000-000045070000}"/>
    <cellStyle name="Note 13" xfId="864" xr:uid="{00000000-0005-0000-0000-000046070000}"/>
    <cellStyle name="Note 13 2" xfId="865" xr:uid="{00000000-0005-0000-0000-000047070000}"/>
    <cellStyle name="Note 13 2 2" xfId="3376" xr:uid="{00000000-0005-0000-0000-000048070000}"/>
    <cellStyle name="Note 13 2 2 2" xfId="13157" xr:uid="{00000000-0005-0000-0000-000049070000}"/>
    <cellStyle name="Note 13 2 2 2 2" xfId="30592" xr:uid="{00000000-0005-0000-0000-00004A070000}"/>
    <cellStyle name="Note 13 2 2 2 3" xfId="45045" xr:uid="{00000000-0005-0000-0000-00004B070000}"/>
    <cellStyle name="Note 13 2 2 3" xfId="15618" xr:uid="{00000000-0005-0000-0000-00004C070000}"/>
    <cellStyle name="Note 13 2 2 3 2" xfId="33053" xr:uid="{00000000-0005-0000-0000-00004D070000}"/>
    <cellStyle name="Note 13 2 2 3 3" xfId="47506" xr:uid="{00000000-0005-0000-0000-00004E070000}"/>
    <cellStyle name="Note 13 2 2 4" xfId="20812" xr:uid="{00000000-0005-0000-0000-00004F070000}"/>
    <cellStyle name="Note 13 2 2 5" xfId="35265" xr:uid="{00000000-0005-0000-0000-000050070000}"/>
    <cellStyle name="Note 13 2 3" xfId="5838" xr:uid="{00000000-0005-0000-0000-000051070000}"/>
    <cellStyle name="Note 13 2 3 2" xfId="23273" xr:uid="{00000000-0005-0000-0000-000052070000}"/>
    <cellStyle name="Note 13 2 3 3" xfId="37726" xr:uid="{00000000-0005-0000-0000-000053070000}"/>
    <cellStyle name="Note 13 2 4" xfId="5811" xr:uid="{00000000-0005-0000-0000-000054070000}"/>
    <cellStyle name="Note 13 2 4 2" xfId="23247" xr:uid="{00000000-0005-0000-0000-000055070000}"/>
    <cellStyle name="Note 13 2 4 3" xfId="37700" xr:uid="{00000000-0005-0000-0000-000056070000}"/>
    <cellStyle name="Note 13 2 5" xfId="8276" xr:uid="{00000000-0005-0000-0000-000057070000}"/>
    <cellStyle name="Note 13 2 5 2" xfId="25711" xr:uid="{00000000-0005-0000-0000-000058070000}"/>
    <cellStyle name="Note 13 2 5 3" xfId="40164" xr:uid="{00000000-0005-0000-0000-000059070000}"/>
    <cellStyle name="Note 13 2 6" xfId="17706" xr:uid="{00000000-0005-0000-0000-00005A070000}"/>
    <cellStyle name="Note 13 3" xfId="866" xr:uid="{00000000-0005-0000-0000-00005B070000}"/>
    <cellStyle name="Note 13 3 2" xfId="3377" xr:uid="{00000000-0005-0000-0000-00005C070000}"/>
    <cellStyle name="Note 13 3 2 2" xfId="13158" xr:uid="{00000000-0005-0000-0000-00005D070000}"/>
    <cellStyle name="Note 13 3 2 2 2" xfId="30593" xr:uid="{00000000-0005-0000-0000-00005E070000}"/>
    <cellStyle name="Note 13 3 2 2 3" xfId="45046" xr:uid="{00000000-0005-0000-0000-00005F070000}"/>
    <cellStyle name="Note 13 3 2 3" xfId="15619" xr:uid="{00000000-0005-0000-0000-000060070000}"/>
    <cellStyle name="Note 13 3 2 3 2" xfId="33054" xr:uid="{00000000-0005-0000-0000-000061070000}"/>
    <cellStyle name="Note 13 3 2 3 3" xfId="47507" xr:uid="{00000000-0005-0000-0000-000062070000}"/>
    <cellStyle name="Note 13 3 2 4" xfId="20813" xr:uid="{00000000-0005-0000-0000-000063070000}"/>
    <cellStyle name="Note 13 3 2 5" xfId="35266" xr:uid="{00000000-0005-0000-0000-000064070000}"/>
    <cellStyle name="Note 13 3 3" xfId="5839" xr:uid="{00000000-0005-0000-0000-000065070000}"/>
    <cellStyle name="Note 13 3 3 2" xfId="23274" xr:uid="{00000000-0005-0000-0000-000066070000}"/>
    <cellStyle name="Note 13 3 3 3" xfId="37727" xr:uid="{00000000-0005-0000-0000-000067070000}"/>
    <cellStyle name="Note 13 3 4" xfId="5812" xr:uid="{00000000-0005-0000-0000-000068070000}"/>
    <cellStyle name="Note 13 3 4 2" xfId="23248" xr:uid="{00000000-0005-0000-0000-000069070000}"/>
    <cellStyle name="Note 13 3 4 3" xfId="37701" xr:uid="{00000000-0005-0000-0000-00006A070000}"/>
    <cellStyle name="Note 13 3 5" xfId="8277" xr:uid="{00000000-0005-0000-0000-00006B070000}"/>
    <cellStyle name="Note 13 3 5 2" xfId="25712" xr:uid="{00000000-0005-0000-0000-00006C070000}"/>
    <cellStyle name="Note 13 3 5 3" xfId="40165" xr:uid="{00000000-0005-0000-0000-00006D070000}"/>
    <cellStyle name="Note 13 3 6" xfId="17707" xr:uid="{00000000-0005-0000-0000-00006E070000}"/>
    <cellStyle name="Note 13 4" xfId="867" xr:uid="{00000000-0005-0000-0000-00006F070000}"/>
    <cellStyle name="Note 13 4 2" xfId="3378" xr:uid="{00000000-0005-0000-0000-000070070000}"/>
    <cellStyle name="Note 13 4 2 2" xfId="20814" xr:uid="{00000000-0005-0000-0000-000071070000}"/>
    <cellStyle name="Note 13 4 2 3" xfId="35267" xr:uid="{00000000-0005-0000-0000-000072070000}"/>
    <cellStyle name="Note 13 4 3" xfId="5840" xr:uid="{00000000-0005-0000-0000-000073070000}"/>
    <cellStyle name="Note 13 4 3 2" xfId="23275" xr:uid="{00000000-0005-0000-0000-000074070000}"/>
    <cellStyle name="Note 13 4 3 3" xfId="37728" xr:uid="{00000000-0005-0000-0000-000075070000}"/>
    <cellStyle name="Note 13 4 4" xfId="5813" xr:uid="{00000000-0005-0000-0000-000076070000}"/>
    <cellStyle name="Note 13 4 4 2" xfId="23249" xr:uid="{00000000-0005-0000-0000-000077070000}"/>
    <cellStyle name="Note 13 4 4 3" xfId="37702" xr:uid="{00000000-0005-0000-0000-000078070000}"/>
    <cellStyle name="Note 13 4 5" xfId="8278" xr:uid="{00000000-0005-0000-0000-000079070000}"/>
    <cellStyle name="Note 13 4 5 2" xfId="25713" xr:uid="{00000000-0005-0000-0000-00007A070000}"/>
    <cellStyle name="Note 13 4 5 3" xfId="40166" xr:uid="{00000000-0005-0000-0000-00007B070000}"/>
    <cellStyle name="Note 13 4 6" xfId="14987" xr:uid="{00000000-0005-0000-0000-00007C070000}"/>
    <cellStyle name="Note 13 4 6 2" xfId="32422" xr:uid="{00000000-0005-0000-0000-00007D070000}"/>
    <cellStyle name="Note 13 4 6 3" xfId="46875" xr:uid="{00000000-0005-0000-0000-00007E070000}"/>
    <cellStyle name="Note 13 4 7" xfId="17708" xr:uid="{00000000-0005-0000-0000-00007F070000}"/>
    <cellStyle name="Note 13 4 8" xfId="20149" xr:uid="{00000000-0005-0000-0000-000080070000}"/>
    <cellStyle name="Note 13 5" xfId="3375" xr:uid="{00000000-0005-0000-0000-000081070000}"/>
    <cellStyle name="Note 13 5 2" xfId="13156" xr:uid="{00000000-0005-0000-0000-000082070000}"/>
    <cellStyle name="Note 13 5 2 2" xfId="30591" xr:uid="{00000000-0005-0000-0000-000083070000}"/>
    <cellStyle name="Note 13 5 2 3" xfId="45044" xr:uid="{00000000-0005-0000-0000-000084070000}"/>
    <cellStyle name="Note 13 5 3" xfId="15617" xr:uid="{00000000-0005-0000-0000-000085070000}"/>
    <cellStyle name="Note 13 5 3 2" xfId="33052" xr:uid="{00000000-0005-0000-0000-000086070000}"/>
    <cellStyle name="Note 13 5 3 3" xfId="47505" xr:uid="{00000000-0005-0000-0000-000087070000}"/>
    <cellStyle name="Note 13 5 4" xfId="20811" xr:uid="{00000000-0005-0000-0000-000088070000}"/>
    <cellStyle name="Note 13 5 5" xfId="35264" xr:uid="{00000000-0005-0000-0000-000089070000}"/>
    <cellStyle name="Note 13 6" xfId="5837" xr:uid="{00000000-0005-0000-0000-00008A070000}"/>
    <cellStyle name="Note 13 6 2" xfId="23272" xr:uid="{00000000-0005-0000-0000-00008B070000}"/>
    <cellStyle name="Note 13 6 3" xfId="37725" xr:uid="{00000000-0005-0000-0000-00008C070000}"/>
    <cellStyle name="Note 13 7" xfId="5810" xr:uid="{00000000-0005-0000-0000-00008D070000}"/>
    <cellStyle name="Note 13 7 2" xfId="23246" xr:uid="{00000000-0005-0000-0000-00008E070000}"/>
    <cellStyle name="Note 13 7 3" xfId="37699" xr:uid="{00000000-0005-0000-0000-00008F070000}"/>
    <cellStyle name="Note 13 8" xfId="8275" xr:uid="{00000000-0005-0000-0000-000090070000}"/>
    <cellStyle name="Note 13 8 2" xfId="25710" xr:uid="{00000000-0005-0000-0000-000091070000}"/>
    <cellStyle name="Note 13 8 3" xfId="40163" xr:uid="{00000000-0005-0000-0000-000092070000}"/>
    <cellStyle name="Note 13 9" xfId="17705" xr:uid="{00000000-0005-0000-0000-000093070000}"/>
    <cellStyle name="Note 14" xfId="868" xr:uid="{00000000-0005-0000-0000-000094070000}"/>
    <cellStyle name="Note 14 2" xfId="869" xr:uid="{00000000-0005-0000-0000-000095070000}"/>
    <cellStyle name="Note 14 2 2" xfId="3380" xr:uid="{00000000-0005-0000-0000-000096070000}"/>
    <cellStyle name="Note 14 2 2 2" xfId="13160" xr:uid="{00000000-0005-0000-0000-000097070000}"/>
    <cellStyle name="Note 14 2 2 2 2" xfId="30595" xr:uid="{00000000-0005-0000-0000-000098070000}"/>
    <cellStyle name="Note 14 2 2 2 3" xfId="45048" xr:uid="{00000000-0005-0000-0000-000099070000}"/>
    <cellStyle name="Note 14 2 2 3" xfId="15621" xr:uid="{00000000-0005-0000-0000-00009A070000}"/>
    <cellStyle name="Note 14 2 2 3 2" xfId="33056" xr:uid="{00000000-0005-0000-0000-00009B070000}"/>
    <cellStyle name="Note 14 2 2 3 3" xfId="47509" xr:uid="{00000000-0005-0000-0000-00009C070000}"/>
    <cellStyle name="Note 14 2 2 4" xfId="20816" xr:uid="{00000000-0005-0000-0000-00009D070000}"/>
    <cellStyle name="Note 14 2 2 5" xfId="35269" xr:uid="{00000000-0005-0000-0000-00009E070000}"/>
    <cellStyle name="Note 14 2 3" xfId="5842" xr:uid="{00000000-0005-0000-0000-00009F070000}"/>
    <cellStyle name="Note 14 2 3 2" xfId="23277" xr:uid="{00000000-0005-0000-0000-0000A0070000}"/>
    <cellStyle name="Note 14 2 3 3" xfId="37730" xr:uid="{00000000-0005-0000-0000-0000A1070000}"/>
    <cellStyle name="Note 14 2 4" xfId="5815" xr:uid="{00000000-0005-0000-0000-0000A2070000}"/>
    <cellStyle name="Note 14 2 4 2" xfId="23251" xr:uid="{00000000-0005-0000-0000-0000A3070000}"/>
    <cellStyle name="Note 14 2 4 3" xfId="37704" xr:uid="{00000000-0005-0000-0000-0000A4070000}"/>
    <cellStyle name="Note 14 2 5" xfId="8280" xr:uid="{00000000-0005-0000-0000-0000A5070000}"/>
    <cellStyle name="Note 14 2 5 2" xfId="25715" xr:uid="{00000000-0005-0000-0000-0000A6070000}"/>
    <cellStyle name="Note 14 2 5 3" xfId="40168" xr:uid="{00000000-0005-0000-0000-0000A7070000}"/>
    <cellStyle name="Note 14 2 6" xfId="17710" xr:uid="{00000000-0005-0000-0000-0000A8070000}"/>
    <cellStyle name="Note 14 3" xfId="870" xr:uid="{00000000-0005-0000-0000-0000A9070000}"/>
    <cellStyle name="Note 14 3 2" xfId="3381" xr:uid="{00000000-0005-0000-0000-0000AA070000}"/>
    <cellStyle name="Note 14 3 2 2" xfId="13161" xr:uid="{00000000-0005-0000-0000-0000AB070000}"/>
    <cellStyle name="Note 14 3 2 2 2" xfId="30596" xr:uid="{00000000-0005-0000-0000-0000AC070000}"/>
    <cellStyle name="Note 14 3 2 2 3" xfId="45049" xr:uid="{00000000-0005-0000-0000-0000AD070000}"/>
    <cellStyle name="Note 14 3 2 3" xfId="15622" xr:uid="{00000000-0005-0000-0000-0000AE070000}"/>
    <cellStyle name="Note 14 3 2 3 2" xfId="33057" xr:uid="{00000000-0005-0000-0000-0000AF070000}"/>
    <cellStyle name="Note 14 3 2 3 3" xfId="47510" xr:uid="{00000000-0005-0000-0000-0000B0070000}"/>
    <cellStyle name="Note 14 3 2 4" xfId="20817" xr:uid="{00000000-0005-0000-0000-0000B1070000}"/>
    <cellStyle name="Note 14 3 2 5" xfId="35270" xr:uid="{00000000-0005-0000-0000-0000B2070000}"/>
    <cellStyle name="Note 14 3 3" xfId="5843" xr:uid="{00000000-0005-0000-0000-0000B3070000}"/>
    <cellStyle name="Note 14 3 3 2" xfId="23278" xr:uid="{00000000-0005-0000-0000-0000B4070000}"/>
    <cellStyle name="Note 14 3 3 3" xfId="37731" xr:uid="{00000000-0005-0000-0000-0000B5070000}"/>
    <cellStyle name="Note 14 3 4" xfId="5816" xr:uid="{00000000-0005-0000-0000-0000B6070000}"/>
    <cellStyle name="Note 14 3 4 2" xfId="23252" xr:uid="{00000000-0005-0000-0000-0000B7070000}"/>
    <cellStyle name="Note 14 3 4 3" xfId="37705" xr:uid="{00000000-0005-0000-0000-0000B8070000}"/>
    <cellStyle name="Note 14 3 5" xfId="8281" xr:uid="{00000000-0005-0000-0000-0000B9070000}"/>
    <cellStyle name="Note 14 3 5 2" xfId="25716" xr:uid="{00000000-0005-0000-0000-0000BA070000}"/>
    <cellStyle name="Note 14 3 5 3" xfId="40169" xr:uid="{00000000-0005-0000-0000-0000BB070000}"/>
    <cellStyle name="Note 14 3 6" xfId="17711" xr:uid="{00000000-0005-0000-0000-0000BC070000}"/>
    <cellStyle name="Note 14 4" xfId="871" xr:uid="{00000000-0005-0000-0000-0000BD070000}"/>
    <cellStyle name="Note 14 4 2" xfId="3382" xr:uid="{00000000-0005-0000-0000-0000BE070000}"/>
    <cellStyle name="Note 14 4 2 2" xfId="20818" xr:uid="{00000000-0005-0000-0000-0000BF070000}"/>
    <cellStyle name="Note 14 4 2 3" xfId="35271" xr:uid="{00000000-0005-0000-0000-0000C0070000}"/>
    <cellStyle name="Note 14 4 3" xfId="5844" xr:uid="{00000000-0005-0000-0000-0000C1070000}"/>
    <cellStyle name="Note 14 4 3 2" xfId="23279" xr:uid="{00000000-0005-0000-0000-0000C2070000}"/>
    <cellStyle name="Note 14 4 3 3" xfId="37732" xr:uid="{00000000-0005-0000-0000-0000C3070000}"/>
    <cellStyle name="Note 14 4 4" xfId="5817" xr:uid="{00000000-0005-0000-0000-0000C4070000}"/>
    <cellStyle name="Note 14 4 4 2" xfId="23253" xr:uid="{00000000-0005-0000-0000-0000C5070000}"/>
    <cellStyle name="Note 14 4 4 3" xfId="37706" xr:uid="{00000000-0005-0000-0000-0000C6070000}"/>
    <cellStyle name="Note 14 4 5" xfId="8288" xr:uid="{00000000-0005-0000-0000-0000C7070000}"/>
    <cellStyle name="Note 14 4 5 2" xfId="25723" xr:uid="{00000000-0005-0000-0000-0000C8070000}"/>
    <cellStyle name="Note 14 4 5 3" xfId="40176" xr:uid="{00000000-0005-0000-0000-0000C9070000}"/>
    <cellStyle name="Note 14 4 6" xfId="14988" xr:uid="{00000000-0005-0000-0000-0000CA070000}"/>
    <cellStyle name="Note 14 4 6 2" xfId="32423" xr:uid="{00000000-0005-0000-0000-0000CB070000}"/>
    <cellStyle name="Note 14 4 6 3" xfId="46876" xr:uid="{00000000-0005-0000-0000-0000CC070000}"/>
    <cellStyle name="Note 14 4 7" xfId="17712" xr:uid="{00000000-0005-0000-0000-0000CD070000}"/>
    <cellStyle name="Note 14 4 8" xfId="20150" xr:uid="{00000000-0005-0000-0000-0000CE070000}"/>
    <cellStyle name="Note 14 5" xfId="3379" xr:uid="{00000000-0005-0000-0000-0000CF070000}"/>
    <cellStyle name="Note 14 5 2" xfId="13159" xr:uid="{00000000-0005-0000-0000-0000D0070000}"/>
    <cellStyle name="Note 14 5 2 2" xfId="30594" xr:uid="{00000000-0005-0000-0000-0000D1070000}"/>
    <cellStyle name="Note 14 5 2 3" xfId="45047" xr:uid="{00000000-0005-0000-0000-0000D2070000}"/>
    <cellStyle name="Note 14 5 3" xfId="15620" xr:uid="{00000000-0005-0000-0000-0000D3070000}"/>
    <cellStyle name="Note 14 5 3 2" xfId="33055" xr:uid="{00000000-0005-0000-0000-0000D4070000}"/>
    <cellStyle name="Note 14 5 3 3" xfId="47508" xr:uid="{00000000-0005-0000-0000-0000D5070000}"/>
    <cellStyle name="Note 14 5 4" xfId="20815" xr:uid="{00000000-0005-0000-0000-0000D6070000}"/>
    <cellStyle name="Note 14 5 5" xfId="35268" xr:uid="{00000000-0005-0000-0000-0000D7070000}"/>
    <cellStyle name="Note 14 6" xfId="5841" xr:uid="{00000000-0005-0000-0000-0000D8070000}"/>
    <cellStyle name="Note 14 6 2" xfId="23276" xr:uid="{00000000-0005-0000-0000-0000D9070000}"/>
    <cellStyle name="Note 14 6 3" xfId="37729" xr:uid="{00000000-0005-0000-0000-0000DA070000}"/>
    <cellStyle name="Note 14 7" xfId="5814" xr:uid="{00000000-0005-0000-0000-0000DB070000}"/>
    <cellStyle name="Note 14 7 2" xfId="23250" xr:uid="{00000000-0005-0000-0000-0000DC070000}"/>
    <cellStyle name="Note 14 7 3" xfId="37703" xr:uid="{00000000-0005-0000-0000-0000DD070000}"/>
    <cellStyle name="Note 14 8" xfId="8279" xr:uid="{00000000-0005-0000-0000-0000DE070000}"/>
    <cellStyle name="Note 14 8 2" xfId="25714" xr:uid="{00000000-0005-0000-0000-0000DF070000}"/>
    <cellStyle name="Note 14 8 3" xfId="40167" xr:uid="{00000000-0005-0000-0000-0000E0070000}"/>
    <cellStyle name="Note 14 9" xfId="17709" xr:uid="{00000000-0005-0000-0000-0000E1070000}"/>
    <cellStyle name="Note 15" xfId="872" xr:uid="{00000000-0005-0000-0000-0000E2070000}"/>
    <cellStyle name="Note 15 2" xfId="873" xr:uid="{00000000-0005-0000-0000-0000E3070000}"/>
    <cellStyle name="Note 15 2 2" xfId="3384" xr:uid="{00000000-0005-0000-0000-0000E4070000}"/>
    <cellStyle name="Note 15 2 2 2" xfId="13163" xr:uid="{00000000-0005-0000-0000-0000E5070000}"/>
    <cellStyle name="Note 15 2 2 2 2" xfId="30598" xr:uid="{00000000-0005-0000-0000-0000E6070000}"/>
    <cellStyle name="Note 15 2 2 2 3" xfId="45051" xr:uid="{00000000-0005-0000-0000-0000E7070000}"/>
    <cellStyle name="Note 15 2 2 3" xfId="15624" xr:uid="{00000000-0005-0000-0000-0000E8070000}"/>
    <cellStyle name="Note 15 2 2 3 2" xfId="33059" xr:uid="{00000000-0005-0000-0000-0000E9070000}"/>
    <cellStyle name="Note 15 2 2 3 3" xfId="47512" xr:uid="{00000000-0005-0000-0000-0000EA070000}"/>
    <cellStyle name="Note 15 2 2 4" xfId="20820" xr:uid="{00000000-0005-0000-0000-0000EB070000}"/>
    <cellStyle name="Note 15 2 2 5" xfId="35273" xr:uid="{00000000-0005-0000-0000-0000EC070000}"/>
    <cellStyle name="Note 15 2 3" xfId="5846" xr:uid="{00000000-0005-0000-0000-0000ED070000}"/>
    <cellStyle name="Note 15 2 3 2" xfId="23281" xr:uid="{00000000-0005-0000-0000-0000EE070000}"/>
    <cellStyle name="Note 15 2 3 3" xfId="37734" xr:uid="{00000000-0005-0000-0000-0000EF070000}"/>
    <cellStyle name="Note 15 2 4" xfId="5820" xr:uid="{00000000-0005-0000-0000-0000F0070000}"/>
    <cellStyle name="Note 15 2 4 2" xfId="23255" xr:uid="{00000000-0005-0000-0000-0000F1070000}"/>
    <cellStyle name="Note 15 2 4 3" xfId="37708" xr:uid="{00000000-0005-0000-0000-0000F2070000}"/>
    <cellStyle name="Note 15 2 5" xfId="8283" xr:uid="{00000000-0005-0000-0000-0000F3070000}"/>
    <cellStyle name="Note 15 2 5 2" xfId="25718" xr:uid="{00000000-0005-0000-0000-0000F4070000}"/>
    <cellStyle name="Note 15 2 5 3" xfId="40171" xr:uid="{00000000-0005-0000-0000-0000F5070000}"/>
    <cellStyle name="Note 15 2 6" xfId="17714" xr:uid="{00000000-0005-0000-0000-0000F6070000}"/>
    <cellStyle name="Note 15 3" xfId="874" xr:uid="{00000000-0005-0000-0000-0000F7070000}"/>
    <cellStyle name="Note 15 3 2" xfId="3385" xr:uid="{00000000-0005-0000-0000-0000F8070000}"/>
    <cellStyle name="Note 15 3 2 2" xfId="13164" xr:uid="{00000000-0005-0000-0000-0000F9070000}"/>
    <cellStyle name="Note 15 3 2 2 2" xfId="30599" xr:uid="{00000000-0005-0000-0000-0000FA070000}"/>
    <cellStyle name="Note 15 3 2 2 3" xfId="45052" xr:uid="{00000000-0005-0000-0000-0000FB070000}"/>
    <cellStyle name="Note 15 3 2 3" xfId="15625" xr:uid="{00000000-0005-0000-0000-0000FC070000}"/>
    <cellStyle name="Note 15 3 2 3 2" xfId="33060" xr:uid="{00000000-0005-0000-0000-0000FD070000}"/>
    <cellStyle name="Note 15 3 2 3 3" xfId="47513" xr:uid="{00000000-0005-0000-0000-0000FE070000}"/>
    <cellStyle name="Note 15 3 2 4" xfId="20821" xr:uid="{00000000-0005-0000-0000-0000FF070000}"/>
    <cellStyle name="Note 15 3 2 5" xfId="35274" xr:uid="{00000000-0005-0000-0000-000000080000}"/>
    <cellStyle name="Note 15 3 3" xfId="5847" xr:uid="{00000000-0005-0000-0000-000001080000}"/>
    <cellStyle name="Note 15 3 3 2" xfId="23282" xr:uid="{00000000-0005-0000-0000-000002080000}"/>
    <cellStyle name="Note 15 3 3 3" xfId="37735" xr:uid="{00000000-0005-0000-0000-000003080000}"/>
    <cellStyle name="Note 15 3 4" xfId="5821" xr:uid="{00000000-0005-0000-0000-000004080000}"/>
    <cellStyle name="Note 15 3 4 2" xfId="23256" xr:uid="{00000000-0005-0000-0000-000005080000}"/>
    <cellStyle name="Note 15 3 4 3" xfId="37709" xr:uid="{00000000-0005-0000-0000-000006080000}"/>
    <cellStyle name="Note 15 3 5" xfId="8287" xr:uid="{00000000-0005-0000-0000-000007080000}"/>
    <cellStyle name="Note 15 3 5 2" xfId="25722" xr:uid="{00000000-0005-0000-0000-000008080000}"/>
    <cellStyle name="Note 15 3 5 3" xfId="40175" xr:uid="{00000000-0005-0000-0000-000009080000}"/>
    <cellStyle name="Note 15 3 6" xfId="17715" xr:uid="{00000000-0005-0000-0000-00000A080000}"/>
    <cellStyle name="Note 15 4" xfId="875" xr:uid="{00000000-0005-0000-0000-00000B080000}"/>
    <cellStyle name="Note 15 4 2" xfId="3386" xr:uid="{00000000-0005-0000-0000-00000C080000}"/>
    <cellStyle name="Note 15 4 2 2" xfId="20822" xr:uid="{00000000-0005-0000-0000-00000D080000}"/>
    <cellStyle name="Note 15 4 2 3" xfId="35275" xr:uid="{00000000-0005-0000-0000-00000E080000}"/>
    <cellStyle name="Note 15 4 3" xfId="5848" xr:uid="{00000000-0005-0000-0000-00000F080000}"/>
    <cellStyle name="Note 15 4 3 2" xfId="23283" xr:uid="{00000000-0005-0000-0000-000010080000}"/>
    <cellStyle name="Note 15 4 3 3" xfId="37736" xr:uid="{00000000-0005-0000-0000-000011080000}"/>
    <cellStyle name="Note 15 4 4" xfId="8289" xr:uid="{00000000-0005-0000-0000-000012080000}"/>
    <cellStyle name="Note 15 4 4 2" xfId="25724" xr:uid="{00000000-0005-0000-0000-000013080000}"/>
    <cellStyle name="Note 15 4 4 3" xfId="40177" xr:uid="{00000000-0005-0000-0000-000014080000}"/>
    <cellStyle name="Note 15 4 5" xfId="10709" xr:uid="{00000000-0005-0000-0000-000015080000}"/>
    <cellStyle name="Note 15 4 5 2" xfId="28144" xr:uid="{00000000-0005-0000-0000-000016080000}"/>
    <cellStyle name="Note 15 4 5 3" xfId="42597" xr:uid="{00000000-0005-0000-0000-000017080000}"/>
    <cellStyle name="Note 15 4 6" xfId="14989" xr:uid="{00000000-0005-0000-0000-000018080000}"/>
    <cellStyle name="Note 15 4 6 2" xfId="32424" xr:uid="{00000000-0005-0000-0000-000019080000}"/>
    <cellStyle name="Note 15 4 6 3" xfId="46877" xr:uid="{00000000-0005-0000-0000-00001A080000}"/>
    <cellStyle name="Note 15 4 7" xfId="17716" xr:uid="{00000000-0005-0000-0000-00001B080000}"/>
    <cellStyle name="Note 15 4 8" xfId="20151" xr:uid="{00000000-0005-0000-0000-00001C080000}"/>
    <cellStyle name="Note 15 5" xfId="3383" xr:uid="{00000000-0005-0000-0000-00001D080000}"/>
    <cellStyle name="Note 15 5 2" xfId="13162" xr:uid="{00000000-0005-0000-0000-00001E080000}"/>
    <cellStyle name="Note 15 5 2 2" xfId="30597" xr:uid="{00000000-0005-0000-0000-00001F080000}"/>
    <cellStyle name="Note 15 5 2 3" xfId="45050" xr:uid="{00000000-0005-0000-0000-000020080000}"/>
    <cellStyle name="Note 15 5 3" xfId="15623" xr:uid="{00000000-0005-0000-0000-000021080000}"/>
    <cellStyle name="Note 15 5 3 2" xfId="33058" xr:uid="{00000000-0005-0000-0000-000022080000}"/>
    <cellStyle name="Note 15 5 3 3" xfId="47511" xr:uid="{00000000-0005-0000-0000-000023080000}"/>
    <cellStyle name="Note 15 5 4" xfId="20819" xr:uid="{00000000-0005-0000-0000-000024080000}"/>
    <cellStyle name="Note 15 5 5" xfId="35272" xr:uid="{00000000-0005-0000-0000-000025080000}"/>
    <cellStyle name="Note 15 6" xfId="5845" xr:uid="{00000000-0005-0000-0000-000026080000}"/>
    <cellStyle name="Note 15 6 2" xfId="23280" xr:uid="{00000000-0005-0000-0000-000027080000}"/>
    <cellStyle name="Note 15 6 3" xfId="37733" xr:uid="{00000000-0005-0000-0000-000028080000}"/>
    <cellStyle name="Note 15 7" xfId="5818" xr:uid="{00000000-0005-0000-0000-000029080000}"/>
    <cellStyle name="Note 15 7 2" xfId="23254" xr:uid="{00000000-0005-0000-0000-00002A080000}"/>
    <cellStyle name="Note 15 7 3" xfId="37707" xr:uid="{00000000-0005-0000-0000-00002B080000}"/>
    <cellStyle name="Note 15 8" xfId="8282" xr:uid="{00000000-0005-0000-0000-00002C080000}"/>
    <cellStyle name="Note 15 8 2" xfId="25717" xr:uid="{00000000-0005-0000-0000-00002D080000}"/>
    <cellStyle name="Note 15 8 3" xfId="40170" xr:uid="{00000000-0005-0000-0000-00002E080000}"/>
    <cellStyle name="Note 15 9" xfId="17713" xr:uid="{00000000-0005-0000-0000-00002F080000}"/>
    <cellStyle name="Note 16" xfId="876" xr:uid="{00000000-0005-0000-0000-000030080000}"/>
    <cellStyle name="Note 16 2" xfId="877" xr:uid="{00000000-0005-0000-0000-000031080000}"/>
    <cellStyle name="Note 16 2 2" xfId="3388" xr:uid="{00000000-0005-0000-0000-000032080000}"/>
    <cellStyle name="Note 16 2 2 2" xfId="13166" xr:uid="{00000000-0005-0000-0000-000033080000}"/>
    <cellStyle name="Note 16 2 2 2 2" xfId="30601" xr:uid="{00000000-0005-0000-0000-000034080000}"/>
    <cellStyle name="Note 16 2 2 2 3" xfId="45054" xr:uid="{00000000-0005-0000-0000-000035080000}"/>
    <cellStyle name="Note 16 2 2 3" xfId="15627" xr:uid="{00000000-0005-0000-0000-000036080000}"/>
    <cellStyle name="Note 16 2 2 3 2" xfId="33062" xr:uid="{00000000-0005-0000-0000-000037080000}"/>
    <cellStyle name="Note 16 2 2 3 3" xfId="47515" xr:uid="{00000000-0005-0000-0000-000038080000}"/>
    <cellStyle name="Note 16 2 2 4" xfId="20824" xr:uid="{00000000-0005-0000-0000-000039080000}"/>
    <cellStyle name="Note 16 2 2 5" xfId="35277" xr:uid="{00000000-0005-0000-0000-00003A080000}"/>
    <cellStyle name="Note 16 2 3" xfId="5850" xr:uid="{00000000-0005-0000-0000-00003B080000}"/>
    <cellStyle name="Note 16 2 3 2" xfId="23285" xr:uid="{00000000-0005-0000-0000-00003C080000}"/>
    <cellStyle name="Note 16 2 3 3" xfId="37738" xr:uid="{00000000-0005-0000-0000-00003D080000}"/>
    <cellStyle name="Note 16 2 4" xfId="8291" xr:uid="{00000000-0005-0000-0000-00003E080000}"/>
    <cellStyle name="Note 16 2 4 2" xfId="25726" xr:uid="{00000000-0005-0000-0000-00003F080000}"/>
    <cellStyle name="Note 16 2 4 3" xfId="40179" xr:uid="{00000000-0005-0000-0000-000040080000}"/>
    <cellStyle name="Note 16 2 5" xfId="10711" xr:uid="{00000000-0005-0000-0000-000041080000}"/>
    <cellStyle name="Note 16 2 5 2" xfId="28146" xr:uid="{00000000-0005-0000-0000-000042080000}"/>
    <cellStyle name="Note 16 2 5 3" xfId="42599" xr:uid="{00000000-0005-0000-0000-000043080000}"/>
    <cellStyle name="Note 16 2 6" xfId="17718" xr:uid="{00000000-0005-0000-0000-000044080000}"/>
    <cellStyle name="Note 16 3" xfId="878" xr:uid="{00000000-0005-0000-0000-000045080000}"/>
    <cellStyle name="Note 16 3 2" xfId="3389" xr:uid="{00000000-0005-0000-0000-000046080000}"/>
    <cellStyle name="Note 16 3 2 2" xfId="13167" xr:uid="{00000000-0005-0000-0000-000047080000}"/>
    <cellStyle name="Note 16 3 2 2 2" xfId="30602" xr:uid="{00000000-0005-0000-0000-000048080000}"/>
    <cellStyle name="Note 16 3 2 2 3" xfId="45055" xr:uid="{00000000-0005-0000-0000-000049080000}"/>
    <cellStyle name="Note 16 3 2 3" xfId="15628" xr:uid="{00000000-0005-0000-0000-00004A080000}"/>
    <cellStyle name="Note 16 3 2 3 2" xfId="33063" xr:uid="{00000000-0005-0000-0000-00004B080000}"/>
    <cellStyle name="Note 16 3 2 3 3" xfId="47516" xr:uid="{00000000-0005-0000-0000-00004C080000}"/>
    <cellStyle name="Note 16 3 2 4" xfId="20825" xr:uid="{00000000-0005-0000-0000-00004D080000}"/>
    <cellStyle name="Note 16 3 2 5" xfId="35278" xr:uid="{00000000-0005-0000-0000-00004E080000}"/>
    <cellStyle name="Note 16 3 3" xfId="5851" xr:uid="{00000000-0005-0000-0000-00004F080000}"/>
    <cellStyle name="Note 16 3 3 2" xfId="23286" xr:uid="{00000000-0005-0000-0000-000050080000}"/>
    <cellStyle name="Note 16 3 3 3" xfId="37739" xr:uid="{00000000-0005-0000-0000-000051080000}"/>
    <cellStyle name="Note 16 3 4" xfId="8292" xr:uid="{00000000-0005-0000-0000-000052080000}"/>
    <cellStyle name="Note 16 3 4 2" xfId="25727" xr:uid="{00000000-0005-0000-0000-000053080000}"/>
    <cellStyle name="Note 16 3 4 3" xfId="40180" xr:uid="{00000000-0005-0000-0000-000054080000}"/>
    <cellStyle name="Note 16 3 5" xfId="10712" xr:uid="{00000000-0005-0000-0000-000055080000}"/>
    <cellStyle name="Note 16 3 5 2" xfId="28147" xr:uid="{00000000-0005-0000-0000-000056080000}"/>
    <cellStyle name="Note 16 3 5 3" xfId="42600" xr:uid="{00000000-0005-0000-0000-000057080000}"/>
    <cellStyle name="Note 16 3 6" xfId="17719" xr:uid="{00000000-0005-0000-0000-000058080000}"/>
    <cellStyle name="Note 16 4" xfId="879" xr:uid="{00000000-0005-0000-0000-000059080000}"/>
    <cellStyle name="Note 16 4 2" xfId="3390" xr:uid="{00000000-0005-0000-0000-00005A080000}"/>
    <cellStyle name="Note 16 4 2 2" xfId="20826" xr:uid="{00000000-0005-0000-0000-00005B080000}"/>
    <cellStyle name="Note 16 4 2 3" xfId="35279" xr:uid="{00000000-0005-0000-0000-00005C080000}"/>
    <cellStyle name="Note 16 4 3" xfId="5852" xr:uid="{00000000-0005-0000-0000-00005D080000}"/>
    <cellStyle name="Note 16 4 3 2" xfId="23287" xr:uid="{00000000-0005-0000-0000-00005E080000}"/>
    <cellStyle name="Note 16 4 3 3" xfId="37740" xr:uid="{00000000-0005-0000-0000-00005F080000}"/>
    <cellStyle name="Note 16 4 4" xfId="8293" xr:uid="{00000000-0005-0000-0000-000060080000}"/>
    <cellStyle name="Note 16 4 4 2" xfId="25728" xr:uid="{00000000-0005-0000-0000-000061080000}"/>
    <cellStyle name="Note 16 4 4 3" xfId="40181" xr:uid="{00000000-0005-0000-0000-000062080000}"/>
    <cellStyle name="Note 16 4 5" xfId="10713" xr:uid="{00000000-0005-0000-0000-000063080000}"/>
    <cellStyle name="Note 16 4 5 2" xfId="28148" xr:uid="{00000000-0005-0000-0000-000064080000}"/>
    <cellStyle name="Note 16 4 5 3" xfId="42601" xr:uid="{00000000-0005-0000-0000-000065080000}"/>
    <cellStyle name="Note 16 4 6" xfId="14990" xr:uid="{00000000-0005-0000-0000-000066080000}"/>
    <cellStyle name="Note 16 4 6 2" xfId="32425" xr:uid="{00000000-0005-0000-0000-000067080000}"/>
    <cellStyle name="Note 16 4 6 3" xfId="46878" xr:uid="{00000000-0005-0000-0000-000068080000}"/>
    <cellStyle name="Note 16 4 7" xfId="17720" xr:uid="{00000000-0005-0000-0000-000069080000}"/>
    <cellStyle name="Note 16 4 8" xfId="20152" xr:uid="{00000000-0005-0000-0000-00006A080000}"/>
    <cellStyle name="Note 16 5" xfId="3387" xr:uid="{00000000-0005-0000-0000-00006B080000}"/>
    <cellStyle name="Note 16 5 2" xfId="13165" xr:uid="{00000000-0005-0000-0000-00006C080000}"/>
    <cellStyle name="Note 16 5 2 2" xfId="30600" xr:uid="{00000000-0005-0000-0000-00006D080000}"/>
    <cellStyle name="Note 16 5 2 3" xfId="45053" xr:uid="{00000000-0005-0000-0000-00006E080000}"/>
    <cellStyle name="Note 16 5 3" xfId="15626" xr:uid="{00000000-0005-0000-0000-00006F080000}"/>
    <cellStyle name="Note 16 5 3 2" xfId="33061" xr:uid="{00000000-0005-0000-0000-000070080000}"/>
    <cellStyle name="Note 16 5 3 3" xfId="47514" xr:uid="{00000000-0005-0000-0000-000071080000}"/>
    <cellStyle name="Note 16 5 4" xfId="20823" xr:uid="{00000000-0005-0000-0000-000072080000}"/>
    <cellStyle name="Note 16 5 5" xfId="35276" xr:uid="{00000000-0005-0000-0000-000073080000}"/>
    <cellStyle name="Note 16 6" xfId="5849" xr:uid="{00000000-0005-0000-0000-000074080000}"/>
    <cellStyle name="Note 16 6 2" xfId="23284" xr:uid="{00000000-0005-0000-0000-000075080000}"/>
    <cellStyle name="Note 16 6 3" xfId="37737" xr:uid="{00000000-0005-0000-0000-000076080000}"/>
    <cellStyle name="Note 16 7" xfId="8290" xr:uid="{00000000-0005-0000-0000-000077080000}"/>
    <cellStyle name="Note 16 7 2" xfId="25725" xr:uid="{00000000-0005-0000-0000-000078080000}"/>
    <cellStyle name="Note 16 7 3" xfId="40178" xr:uid="{00000000-0005-0000-0000-000079080000}"/>
    <cellStyle name="Note 16 8" xfId="10710" xr:uid="{00000000-0005-0000-0000-00007A080000}"/>
    <cellStyle name="Note 16 8 2" xfId="28145" xr:uid="{00000000-0005-0000-0000-00007B080000}"/>
    <cellStyle name="Note 16 8 3" xfId="42598" xr:uid="{00000000-0005-0000-0000-00007C080000}"/>
    <cellStyle name="Note 16 9" xfId="17717" xr:uid="{00000000-0005-0000-0000-00007D080000}"/>
    <cellStyle name="Note 17" xfId="880" xr:uid="{00000000-0005-0000-0000-00007E080000}"/>
    <cellStyle name="Note 17 2" xfId="881" xr:uid="{00000000-0005-0000-0000-00007F080000}"/>
    <cellStyle name="Note 17 2 2" xfId="3392" xr:uid="{00000000-0005-0000-0000-000080080000}"/>
    <cellStyle name="Note 17 2 2 2" xfId="13169" xr:uid="{00000000-0005-0000-0000-000081080000}"/>
    <cellStyle name="Note 17 2 2 2 2" xfId="30604" xr:uid="{00000000-0005-0000-0000-000082080000}"/>
    <cellStyle name="Note 17 2 2 2 3" xfId="45057" xr:uid="{00000000-0005-0000-0000-000083080000}"/>
    <cellStyle name="Note 17 2 2 3" xfId="15630" xr:uid="{00000000-0005-0000-0000-000084080000}"/>
    <cellStyle name="Note 17 2 2 3 2" xfId="33065" xr:uid="{00000000-0005-0000-0000-000085080000}"/>
    <cellStyle name="Note 17 2 2 3 3" xfId="47518" xr:uid="{00000000-0005-0000-0000-000086080000}"/>
    <cellStyle name="Note 17 2 2 4" xfId="20828" xr:uid="{00000000-0005-0000-0000-000087080000}"/>
    <cellStyle name="Note 17 2 2 5" xfId="35281" xr:uid="{00000000-0005-0000-0000-000088080000}"/>
    <cellStyle name="Note 17 2 3" xfId="5854" xr:uid="{00000000-0005-0000-0000-000089080000}"/>
    <cellStyle name="Note 17 2 3 2" xfId="23289" xr:uid="{00000000-0005-0000-0000-00008A080000}"/>
    <cellStyle name="Note 17 2 3 3" xfId="37742" xr:uid="{00000000-0005-0000-0000-00008B080000}"/>
    <cellStyle name="Note 17 2 4" xfId="8295" xr:uid="{00000000-0005-0000-0000-00008C080000}"/>
    <cellStyle name="Note 17 2 4 2" xfId="25730" xr:uid="{00000000-0005-0000-0000-00008D080000}"/>
    <cellStyle name="Note 17 2 4 3" xfId="40183" xr:uid="{00000000-0005-0000-0000-00008E080000}"/>
    <cellStyle name="Note 17 2 5" xfId="10715" xr:uid="{00000000-0005-0000-0000-00008F080000}"/>
    <cellStyle name="Note 17 2 5 2" xfId="28150" xr:uid="{00000000-0005-0000-0000-000090080000}"/>
    <cellStyle name="Note 17 2 5 3" xfId="42603" xr:uid="{00000000-0005-0000-0000-000091080000}"/>
    <cellStyle name="Note 17 2 6" xfId="17722" xr:uid="{00000000-0005-0000-0000-000092080000}"/>
    <cellStyle name="Note 17 3" xfId="882" xr:uid="{00000000-0005-0000-0000-000093080000}"/>
    <cellStyle name="Note 17 3 2" xfId="3393" xr:uid="{00000000-0005-0000-0000-000094080000}"/>
    <cellStyle name="Note 17 3 2 2" xfId="13170" xr:uid="{00000000-0005-0000-0000-000095080000}"/>
    <cellStyle name="Note 17 3 2 2 2" xfId="30605" xr:uid="{00000000-0005-0000-0000-000096080000}"/>
    <cellStyle name="Note 17 3 2 2 3" xfId="45058" xr:uid="{00000000-0005-0000-0000-000097080000}"/>
    <cellStyle name="Note 17 3 2 3" xfId="15631" xr:uid="{00000000-0005-0000-0000-000098080000}"/>
    <cellStyle name="Note 17 3 2 3 2" xfId="33066" xr:uid="{00000000-0005-0000-0000-000099080000}"/>
    <cellStyle name="Note 17 3 2 3 3" xfId="47519" xr:uid="{00000000-0005-0000-0000-00009A080000}"/>
    <cellStyle name="Note 17 3 2 4" xfId="20829" xr:uid="{00000000-0005-0000-0000-00009B080000}"/>
    <cellStyle name="Note 17 3 2 5" xfId="35282" xr:uid="{00000000-0005-0000-0000-00009C080000}"/>
    <cellStyle name="Note 17 3 3" xfId="5855" xr:uid="{00000000-0005-0000-0000-00009D080000}"/>
    <cellStyle name="Note 17 3 3 2" xfId="23290" xr:uid="{00000000-0005-0000-0000-00009E080000}"/>
    <cellStyle name="Note 17 3 3 3" xfId="37743" xr:uid="{00000000-0005-0000-0000-00009F080000}"/>
    <cellStyle name="Note 17 3 4" xfId="8296" xr:uid="{00000000-0005-0000-0000-0000A0080000}"/>
    <cellStyle name="Note 17 3 4 2" xfId="25731" xr:uid="{00000000-0005-0000-0000-0000A1080000}"/>
    <cellStyle name="Note 17 3 4 3" xfId="40184" xr:uid="{00000000-0005-0000-0000-0000A2080000}"/>
    <cellStyle name="Note 17 3 5" xfId="10716" xr:uid="{00000000-0005-0000-0000-0000A3080000}"/>
    <cellStyle name="Note 17 3 5 2" xfId="28151" xr:uid="{00000000-0005-0000-0000-0000A4080000}"/>
    <cellStyle name="Note 17 3 5 3" xfId="42604" xr:uid="{00000000-0005-0000-0000-0000A5080000}"/>
    <cellStyle name="Note 17 3 6" xfId="17723" xr:uid="{00000000-0005-0000-0000-0000A6080000}"/>
    <cellStyle name="Note 17 4" xfId="883" xr:uid="{00000000-0005-0000-0000-0000A7080000}"/>
    <cellStyle name="Note 17 4 2" xfId="3394" xr:uid="{00000000-0005-0000-0000-0000A8080000}"/>
    <cellStyle name="Note 17 4 2 2" xfId="20830" xr:uid="{00000000-0005-0000-0000-0000A9080000}"/>
    <cellStyle name="Note 17 4 2 3" xfId="35283" xr:uid="{00000000-0005-0000-0000-0000AA080000}"/>
    <cellStyle name="Note 17 4 3" xfId="5856" xr:uid="{00000000-0005-0000-0000-0000AB080000}"/>
    <cellStyle name="Note 17 4 3 2" xfId="23291" xr:uid="{00000000-0005-0000-0000-0000AC080000}"/>
    <cellStyle name="Note 17 4 3 3" xfId="37744" xr:uid="{00000000-0005-0000-0000-0000AD080000}"/>
    <cellStyle name="Note 17 4 4" xfId="8297" xr:uid="{00000000-0005-0000-0000-0000AE080000}"/>
    <cellStyle name="Note 17 4 4 2" xfId="25732" xr:uid="{00000000-0005-0000-0000-0000AF080000}"/>
    <cellStyle name="Note 17 4 4 3" xfId="40185" xr:uid="{00000000-0005-0000-0000-0000B0080000}"/>
    <cellStyle name="Note 17 4 5" xfId="10717" xr:uid="{00000000-0005-0000-0000-0000B1080000}"/>
    <cellStyle name="Note 17 4 5 2" xfId="28152" xr:uid="{00000000-0005-0000-0000-0000B2080000}"/>
    <cellStyle name="Note 17 4 5 3" xfId="42605" xr:uid="{00000000-0005-0000-0000-0000B3080000}"/>
    <cellStyle name="Note 17 4 6" xfId="14991" xr:uid="{00000000-0005-0000-0000-0000B4080000}"/>
    <cellStyle name="Note 17 4 6 2" xfId="32426" xr:uid="{00000000-0005-0000-0000-0000B5080000}"/>
    <cellStyle name="Note 17 4 6 3" xfId="46879" xr:uid="{00000000-0005-0000-0000-0000B6080000}"/>
    <cellStyle name="Note 17 4 7" xfId="17724" xr:uid="{00000000-0005-0000-0000-0000B7080000}"/>
    <cellStyle name="Note 17 4 8" xfId="20153" xr:uid="{00000000-0005-0000-0000-0000B8080000}"/>
    <cellStyle name="Note 17 5" xfId="3391" xr:uid="{00000000-0005-0000-0000-0000B9080000}"/>
    <cellStyle name="Note 17 5 2" xfId="13168" xr:uid="{00000000-0005-0000-0000-0000BA080000}"/>
    <cellStyle name="Note 17 5 2 2" xfId="30603" xr:uid="{00000000-0005-0000-0000-0000BB080000}"/>
    <cellStyle name="Note 17 5 2 3" xfId="45056" xr:uid="{00000000-0005-0000-0000-0000BC080000}"/>
    <cellStyle name="Note 17 5 3" xfId="15629" xr:uid="{00000000-0005-0000-0000-0000BD080000}"/>
    <cellStyle name="Note 17 5 3 2" xfId="33064" xr:uid="{00000000-0005-0000-0000-0000BE080000}"/>
    <cellStyle name="Note 17 5 3 3" xfId="47517" xr:uid="{00000000-0005-0000-0000-0000BF080000}"/>
    <cellStyle name="Note 17 5 4" xfId="20827" xr:uid="{00000000-0005-0000-0000-0000C0080000}"/>
    <cellStyle name="Note 17 5 5" xfId="35280" xr:uid="{00000000-0005-0000-0000-0000C1080000}"/>
    <cellStyle name="Note 17 6" xfId="5853" xr:uid="{00000000-0005-0000-0000-0000C2080000}"/>
    <cellStyle name="Note 17 6 2" xfId="23288" xr:uid="{00000000-0005-0000-0000-0000C3080000}"/>
    <cellStyle name="Note 17 6 3" xfId="37741" xr:uid="{00000000-0005-0000-0000-0000C4080000}"/>
    <cellStyle name="Note 17 7" xfId="8294" xr:uid="{00000000-0005-0000-0000-0000C5080000}"/>
    <cellStyle name="Note 17 7 2" xfId="25729" xr:uid="{00000000-0005-0000-0000-0000C6080000}"/>
    <cellStyle name="Note 17 7 3" xfId="40182" xr:uid="{00000000-0005-0000-0000-0000C7080000}"/>
    <cellStyle name="Note 17 8" xfId="10714" xr:uid="{00000000-0005-0000-0000-0000C8080000}"/>
    <cellStyle name="Note 17 8 2" xfId="28149" xr:uid="{00000000-0005-0000-0000-0000C9080000}"/>
    <cellStyle name="Note 17 8 3" xfId="42602" xr:uid="{00000000-0005-0000-0000-0000CA080000}"/>
    <cellStyle name="Note 17 9" xfId="17721" xr:uid="{00000000-0005-0000-0000-0000CB080000}"/>
    <cellStyle name="Note 18" xfId="884" xr:uid="{00000000-0005-0000-0000-0000CC080000}"/>
    <cellStyle name="Note 18 2" xfId="885" xr:uid="{00000000-0005-0000-0000-0000CD080000}"/>
    <cellStyle name="Note 18 2 2" xfId="3396" xr:uid="{00000000-0005-0000-0000-0000CE080000}"/>
    <cellStyle name="Note 18 2 2 2" xfId="13172" xr:uid="{00000000-0005-0000-0000-0000CF080000}"/>
    <cellStyle name="Note 18 2 2 2 2" xfId="30607" xr:uid="{00000000-0005-0000-0000-0000D0080000}"/>
    <cellStyle name="Note 18 2 2 2 3" xfId="45060" xr:uid="{00000000-0005-0000-0000-0000D1080000}"/>
    <cellStyle name="Note 18 2 2 3" xfId="15633" xr:uid="{00000000-0005-0000-0000-0000D2080000}"/>
    <cellStyle name="Note 18 2 2 3 2" xfId="33068" xr:uid="{00000000-0005-0000-0000-0000D3080000}"/>
    <cellStyle name="Note 18 2 2 3 3" xfId="47521" xr:uid="{00000000-0005-0000-0000-0000D4080000}"/>
    <cellStyle name="Note 18 2 2 4" xfId="20832" xr:uid="{00000000-0005-0000-0000-0000D5080000}"/>
    <cellStyle name="Note 18 2 2 5" xfId="35285" xr:uid="{00000000-0005-0000-0000-0000D6080000}"/>
    <cellStyle name="Note 18 2 3" xfId="5858" xr:uid="{00000000-0005-0000-0000-0000D7080000}"/>
    <cellStyle name="Note 18 2 3 2" xfId="23293" xr:uid="{00000000-0005-0000-0000-0000D8080000}"/>
    <cellStyle name="Note 18 2 3 3" xfId="37746" xr:uid="{00000000-0005-0000-0000-0000D9080000}"/>
    <cellStyle name="Note 18 2 4" xfId="8299" xr:uid="{00000000-0005-0000-0000-0000DA080000}"/>
    <cellStyle name="Note 18 2 4 2" xfId="25734" xr:uid="{00000000-0005-0000-0000-0000DB080000}"/>
    <cellStyle name="Note 18 2 4 3" xfId="40187" xr:uid="{00000000-0005-0000-0000-0000DC080000}"/>
    <cellStyle name="Note 18 2 5" xfId="10719" xr:uid="{00000000-0005-0000-0000-0000DD080000}"/>
    <cellStyle name="Note 18 2 5 2" xfId="28154" xr:uid="{00000000-0005-0000-0000-0000DE080000}"/>
    <cellStyle name="Note 18 2 5 3" xfId="42607" xr:uid="{00000000-0005-0000-0000-0000DF080000}"/>
    <cellStyle name="Note 18 2 6" xfId="17726" xr:uid="{00000000-0005-0000-0000-0000E0080000}"/>
    <cellStyle name="Note 18 3" xfId="886" xr:uid="{00000000-0005-0000-0000-0000E1080000}"/>
    <cellStyle name="Note 18 3 2" xfId="3397" xr:uid="{00000000-0005-0000-0000-0000E2080000}"/>
    <cellStyle name="Note 18 3 2 2" xfId="13173" xr:uid="{00000000-0005-0000-0000-0000E3080000}"/>
    <cellStyle name="Note 18 3 2 2 2" xfId="30608" xr:uid="{00000000-0005-0000-0000-0000E4080000}"/>
    <cellStyle name="Note 18 3 2 2 3" xfId="45061" xr:uid="{00000000-0005-0000-0000-0000E5080000}"/>
    <cellStyle name="Note 18 3 2 3" xfId="15634" xr:uid="{00000000-0005-0000-0000-0000E6080000}"/>
    <cellStyle name="Note 18 3 2 3 2" xfId="33069" xr:uid="{00000000-0005-0000-0000-0000E7080000}"/>
    <cellStyle name="Note 18 3 2 3 3" xfId="47522" xr:uid="{00000000-0005-0000-0000-0000E8080000}"/>
    <cellStyle name="Note 18 3 2 4" xfId="20833" xr:uid="{00000000-0005-0000-0000-0000E9080000}"/>
    <cellStyle name="Note 18 3 2 5" xfId="35286" xr:uid="{00000000-0005-0000-0000-0000EA080000}"/>
    <cellStyle name="Note 18 3 3" xfId="5859" xr:uid="{00000000-0005-0000-0000-0000EB080000}"/>
    <cellStyle name="Note 18 3 3 2" xfId="23294" xr:uid="{00000000-0005-0000-0000-0000EC080000}"/>
    <cellStyle name="Note 18 3 3 3" xfId="37747" xr:uid="{00000000-0005-0000-0000-0000ED080000}"/>
    <cellStyle name="Note 18 3 4" xfId="8300" xr:uid="{00000000-0005-0000-0000-0000EE080000}"/>
    <cellStyle name="Note 18 3 4 2" xfId="25735" xr:uid="{00000000-0005-0000-0000-0000EF080000}"/>
    <cellStyle name="Note 18 3 4 3" xfId="40188" xr:uid="{00000000-0005-0000-0000-0000F0080000}"/>
    <cellStyle name="Note 18 3 5" xfId="10720" xr:uid="{00000000-0005-0000-0000-0000F1080000}"/>
    <cellStyle name="Note 18 3 5 2" xfId="28155" xr:uid="{00000000-0005-0000-0000-0000F2080000}"/>
    <cellStyle name="Note 18 3 5 3" xfId="42608" xr:uid="{00000000-0005-0000-0000-0000F3080000}"/>
    <cellStyle name="Note 18 3 6" xfId="17727" xr:uid="{00000000-0005-0000-0000-0000F4080000}"/>
    <cellStyle name="Note 18 4" xfId="887" xr:uid="{00000000-0005-0000-0000-0000F5080000}"/>
    <cellStyle name="Note 18 4 2" xfId="3398" xr:uid="{00000000-0005-0000-0000-0000F6080000}"/>
    <cellStyle name="Note 18 4 2 2" xfId="20834" xr:uid="{00000000-0005-0000-0000-0000F7080000}"/>
    <cellStyle name="Note 18 4 2 3" xfId="35287" xr:uid="{00000000-0005-0000-0000-0000F8080000}"/>
    <cellStyle name="Note 18 4 3" xfId="5860" xr:uid="{00000000-0005-0000-0000-0000F9080000}"/>
    <cellStyle name="Note 18 4 3 2" xfId="23295" xr:uid="{00000000-0005-0000-0000-0000FA080000}"/>
    <cellStyle name="Note 18 4 3 3" xfId="37748" xr:uid="{00000000-0005-0000-0000-0000FB080000}"/>
    <cellStyle name="Note 18 4 4" xfId="8301" xr:uid="{00000000-0005-0000-0000-0000FC080000}"/>
    <cellStyle name="Note 18 4 4 2" xfId="25736" xr:uid="{00000000-0005-0000-0000-0000FD080000}"/>
    <cellStyle name="Note 18 4 4 3" xfId="40189" xr:uid="{00000000-0005-0000-0000-0000FE080000}"/>
    <cellStyle name="Note 18 4 5" xfId="10721" xr:uid="{00000000-0005-0000-0000-0000FF080000}"/>
    <cellStyle name="Note 18 4 5 2" xfId="28156" xr:uid="{00000000-0005-0000-0000-000000090000}"/>
    <cellStyle name="Note 18 4 5 3" xfId="42609" xr:uid="{00000000-0005-0000-0000-000001090000}"/>
    <cellStyle name="Note 18 4 6" xfId="14992" xr:uid="{00000000-0005-0000-0000-000002090000}"/>
    <cellStyle name="Note 18 4 6 2" xfId="32427" xr:uid="{00000000-0005-0000-0000-000003090000}"/>
    <cellStyle name="Note 18 4 6 3" xfId="46880" xr:uid="{00000000-0005-0000-0000-000004090000}"/>
    <cellStyle name="Note 18 4 7" xfId="17728" xr:uid="{00000000-0005-0000-0000-000005090000}"/>
    <cellStyle name="Note 18 4 8" xfId="20154" xr:uid="{00000000-0005-0000-0000-000006090000}"/>
    <cellStyle name="Note 18 5" xfId="3395" xr:uid="{00000000-0005-0000-0000-000007090000}"/>
    <cellStyle name="Note 18 5 2" xfId="13171" xr:uid="{00000000-0005-0000-0000-000008090000}"/>
    <cellStyle name="Note 18 5 2 2" xfId="30606" xr:uid="{00000000-0005-0000-0000-000009090000}"/>
    <cellStyle name="Note 18 5 2 3" xfId="45059" xr:uid="{00000000-0005-0000-0000-00000A090000}"/>
    <cellStyle name="Note 18 5 3" xfId="15632" xr:uid="{00000000-0005-0000-0000-00000B090000}"/>
    <cellStyle name="Note 18 5 3 2" xfId="33067" xr:uid="{00000000-0005-0000-0000-00000C090000}"/>
    <cellStyle name="Note 18 5 3 3" xfId="47520" xr:uid="{00000000-0005-0000-0000-00000D090000}"/>
    <cellStyle name="Note 18 5 4" xfId="20831" xr:uid="{00000000-0005-0000-0000-00000E090000}"/>
    <cellStyle name="Note 18 5 5" xfId="35284" xr:uid="{00000000-0005-0000-0000-00000F090000}"/>
    <cellStyle name="Note 18 6" xfId="5857" xr:uid="{00000000-0005-0000-0000-000010090000}"/>
    <cellStyle name="Note 18 6 2" xfId="23292" xr:uid="{00000000-0005-0000-0000-000011090000}"/>
    <cellStyle name="Note 18 6 3" xfId="37745" xr:uid="{00000000-0005-0000-0000-000012090000}"/>
    <cellStyle name="Note 18 7" xfId="8298" xr:uid="{00000000-0005-0000-0000-000013090000}"/>
    <cellStyle name="Note 18 7 2" xfId="25733" xr:uid="{00000000-0005-0000-0000-000014090000}"/>
    <cellStyle name="Note 18 7 3" xfId="40186" xr:uid="{00000000-0005-0000-0000-000015090000}"/>
    <cellStyle name="Note 18 8" xfId="10718" xr:uid="{00000000-0005-0000-0000-000016090000}"/>
    <cellStyle name="Note 18 8 2" xfId="28153" xr:uid="{00000000-0005-0000-0000-000017090000}"/>
    <cellStyle name="Note 18 8 3" xfId="42606" xr:uid="{00000000-0005-0000-0000-000018090000}"/>
    <cellStyle name="Note 18 9" xfId="17725" xr:uid="{00000000-0005-0000-0000-000019090000}"/>
    <cellStyle name="Note 19" xfId="888" xr:uid="{00000000-0005-0000-0000-00001A090000}"/>
    <cellStyle name="Note 19 2" xfId="889" xr:uid="{00000000-0005-0000-0000-00001B090000}"/>
    <cellStyle name="Note 19 2 2" xfId="3400" xr:uid="{00000000-0005-0000-0000-00001C090000}"/>
    <cellStyle name="Note 19 2 2 2" xfId="13175" xr:uid="{00000000-0005-0000-0000-00001D090000}"/>
    <cellStyle name="Note 19 2 2 2 2" xfId="30610" xr:uid="{00000000-0005-0000-0000-00001E090000}"/>
    <cellStyle name="Note 19 2 2 2 3" xfId="45063" xr:uid="{00000000-0005-0000-0000-00001F090000}"/>
    <cellStyle name="Note 19 2 2 3" xfId="15636" xr:uid="{00000000-0005-0000-0000-000020090000}"/>
    <cellStyle name="Note 19 2 2 3 2" xfId="33071" xr:uid="{00000000-0005-0000-0000-000021090000}"/>
    <cellStyle name="Note 19 2 2 3 3" xfId="47524" xr:uid="{00000000-0005-0000-0000-000022090000}"/>
    <cellStyle name="Note 19 2 2 4" xfId="20836" xr:uid="{00000000-0005-0000-0000-000023090000}"/>
    <cellStyle name="Note 19 2 2 5" xfId="35289" xr:uid="{00000000-0005-0000-0000-000024090000}"/>
    <cellStyle name="Note 19 2 3" xfId="5862" xr:uid="{00000000-0005-0000-0000-000025090000}"/>
    <cellStyle name="Note 19 2 3 2" xfId="23297" xr:uid="{00000000-0005-0000-0000-000026090000}"/>
    <cellStyle name="Note 19 2 3 3" xfId="37750" xr:uid="{00000000-0005-0000-0000-000027090000}"/>
    <cellStyle name="Note 19 2 4" xfId="8303" xr:uid="{00000000-0005-0000-0000-000028090000}"/>
    <cellStyle name="Note 19 2 4 2" xfId="25738" xr:uid="{00000000-0005-0000-0000-000029090000}"/>
    <cellStyle name="Note 19 2 4 3" xfId="40191" xr:uid="{00000000-0005-0000-0000-00002A090000}"/>
    <cellStyle name="Note 19 2 5" xfId="10723" xr:uid="{00000000-0005-0000-0000-00002B090000}"/>
    <cellStyle name="Note 19 2 5 2" xfId="28158" xr:uid="{00000000-0005-0000-0000-00002C090000}"/>
    <cellStyle name="Note 19 2 5 3" xfId="42611" xr:uid="{00000000-0005-0000-0000-00002D090000}"/>
    <cellStyle name="Note 19 2 6" xfId="17730" xr:uid="{00000000-0005-0000-0000-00002E090000}"/>
    <cellStyle name="Note 19 3" xfId="890" xr:uid="{00000000-0005-0000-0000-00002F090000}"/>
    <cellStyle name="Note 19 3 2" xfId="3401" xr:uid="{00000000-0005-0000-0000-000030090000}"/>
    <cellStyle name="Note 19 3 2 2" xfId="13176" xr:uid="{00000000-0005-0000-0000-000031090000}"/>
    <cellStyle name="Note 19 3 2 2 2" xfId="30611" xr:uid="{00000000-0005-0000-0000-000032090000}"/>
    <cellStyle name="Note 19 3 2 2 3" xfId="45064" xr:uid="{00000000-0005-0000-0000-000033090000}"/>
    <cellStyle name="Note 19 3 2 3" xfId="15637" xr:uid="{00000000-0005-0000-0000-000034090000}"/>
    <cellStyle name="Note 19 3 2 3 2" xfId="33072" xr:uid="{00000000-0005-0000-0000-000035090000}"/>
    <cellStyle name="Note 19 3 2 3 3" xfId="47525" xr:uid="{00000000-0005-0000-0000-000036090000}"/>
    <cellStyle name="Note 19 3 2 4" xfId="20837" xr:uid="{00000000-0005-0000-0000-000037090000}"/>
    <cellStyle name="Note 19 3 2 5" xfId="35290" xr:uid="{00000000-0005-0000-0000-000038090000}"/>
    <cellStyle name="Note 19 3 3" xfId="5863" xr:uid="{00000000-0005-0000-0000-000039090000}"/>
    <cellStyle name="Note 19 3 3 2" xfId="23298" xr:uid="{00000000-0005-0000-0000-00003A090000}"/>
    <cellStyle name="Note 19 3 3 3" xfId="37751" xr:uid="{00000000-0005-0000-0000-00003B090000}"/>
    <cellStyle name="Note 19 3 4" xfId="8304" xr:uid="{00000000-0005-0000-0000-00003C090000}"/>
    <cellStyle name="Note 19 3 4 2" xfId="25739" xr:uid="{00000000-0005-0000-0000-00003D090000}"/>
    <cellStyle name="Note 19 3 4 3" xfId="40192" xr:uid="{00000000-0005-0000-0000-00003E090000}"/>
    <cellStyle name="Note 19 3 5" xfId="10724" xr:uid="{00000000-0005-0000-0000-00003F090000}"/>
    <cellStyle name="Note 19 3 5 2" xfId="28159" xr:uid="{00000000-0005-0000-0000-000040090000}"/>
    <cellStyle name="Note 19 3 5 3" xfId="42612" xr:uid="{00000000-0005-0000-0000-000041090000}"/>
    <cellStyle name="Note 19 3 6" xfId="17731" xr:uid="{00000000-0005-0000-0000-000042090000}"/>
    <cellStyle name="Note 19 4" xfId="891" xr:uid="{00000000-0005-0000-0000-000043090000}"/>
    <cellStyle name="Note 19 4 2" xfId="3402" xr:uid="{00000000-0005-0000-0000-000044090000}"/>
    <cellStyle name="Note 19 4 2 2" xfId="20838" xr:uid="{00000000-0005-0000-0000-000045090000}"/>
    <cellStyle name="Note 19 4 2 3" xfId="35291" xr:uid="{00000000-0005-0000-0000-000046090000}"/>
    <cellStyle name="Note 19 4 3" xfId="5864" xr:uid="{00000000-0005-0000-0000-000047090000}"/>
    <cellStyle name="Note 19 4 3 2" xfId="23299" xr:uid="{00000000-0005-0000-0000-000048090000}"/>
    <cellStyle name="Note 19 4 3 3" xfId="37752" xr:uid="{00000000-0005-0000-0000-000049090000}"/>
    <cellStyle name="Note 19 4 4" xfId="8305" xr:uid="{00000000-0005-0000-0000-00004A090000}"/>
    <cellStyle name="Note 19 4 4 2" xfId="25740" xr:uid="{00000000-0005-0000-0000-00004B090000}"/>
    <cellStyle name="Note 19 4 4 3" xfId="40193" xr:uid="{00000000-0005-0000-0000-00004C090000}"/>
    <cellStyle name="Note 19 4 5" xfId="10725" xr:uid="{00000000-0005-0000-0000-00004D090000}"/>
    <cellStyle name="Note 19 4 5 2" xfId="28160" xr:uid="{00000000-0005-0000-0000-00004E090000}"/>
    <cellStyle name="Note 19 4 5 3" xfId="42613" xr:uid="{00000000-0005-0000-0000-00004F090000}"/>
    <cellStyle name="Note 19 4 6" xfId="14993" xr:uid="{00000000-0005-0000-0000-000050090000}"/>
    <cellStyle name="Note 19 4 6 2" xfId="32428" xr:uid="{00000000-0005-0000-0000-000051090000}"/>
    <cellStyle name="Note 19 4 6 3" xfId="46881" xr:uid="{00000000-0005-0000-0000-000052090000}"/>
    <cellStyle name="Note 19 4 7" xfId="17732" xr:uid="{00000000-0005-0000-0000-000053090000}"/>
    <cellStyle name="Note 19 4 8" xfId="20155" xr:uid="{00000000-0005-0000-0000-000054090000}"/>
    <cellStyle name="Note 19 5" xfId="3399" xr:uid="{00000000-0005-0000-0000-000055090000}"/>
    <cellStyle name="Note 19 5 2" xfId="13174" xr:uid="{00000000-0005-0000-0000-000056090000}"/>
    <cellStyle name="Note 19 5 2 2" xfId="30609" xr:uid="{00000000-0005-0000-0000-000057090000}"/>
    <cellStyle name="Note 19 5 2 3" xfId="45062" xr:uid="{00000000-0005-0000-0000-000058090000}"/>
    <cellStyle name="Note 19 5 3" xfId="15635" xr:uid="{00000000-0005-0000-0000-000059090000}"/>
    <cellStyle name="Note 19 5 3 2" xfId="33070" xr:uid="{00000000-0005-0000-0000-00005A090000}"/>
    <cellStyle name="Note 19 5 3 3" xfId="47523" xr:uid="{00000000-0005-0000-0000-00005B090000}"/>
    <cellStyle name="Note 19 5 4" xfId="20835" xr:uid="{00000000-0005-0000-0000-00005C090000}"/>
    <cellStyle name="Note 19 5 5" xfId="35288" xr:uid="{00000000-0005-0000-0000-00005D090000}"/>
    <cellStyle name="Note 19 6" xfId="5861" xr:uid="{00000000-0005-0000-0000-00005E090000}"/>
    <cellStyle name="Note 19 6 2" xfId="23296" xr:uid="{00000000-0005-0000-0000-00005F090000}"/>
    <cellStyle name="Note 19 6 3" xfId="37749" xr:uid="{00000000-0005-0000-0000-000060090000}"/>
    <cellStyle name="Note 19 7" xfId="8302" xr:uid="{00000000-0005-0000-0000-000061090000}"/>
    <cellStyle name="Note 19 7 2" xfId="25737" xr:uid="{00000000-0005-0000-0000-000062090000}"/>
    <cellStyle name="Note 19 7 3" xfId="40190" xr:uid="{00000000-0005-0000-0000-000063090000}"/>
    <cellStyle name="Note 19 8" xfId="10722" xr:uid="{00000000-0005-0000-0000-000064090000}"/>
    <cellStyle name="Note 19 8 2" xfId="28157" xr:uid="{00000000-0005-0000-0000-000065090000}"/>
    <cellStyle name="Note 19 8 3" xfId="42610" xr:uid="{00000000-0005-0000-0000-000066090000}"/>
    <cellStyle name="Note 19 9" xfId="17729" xr:uid="{00000000-0005-0000-0000-000067090000}"/>
    <cellStyle name="Note 2" xfId="892" xr:uid="{00000000-0005-0000-0000-000068090000}"/>
    <cellStyle name="Note 2 10" xfId="893" xr:uid="{00000000-0005-0000-0000-000069090000}"/>
    <cellStyle name="Note 2 10 10" xfId="5866" xr:uid="{00000000-0005-0000-0000-00006A090000}"/>
    <cellStyle name="Note 2 10 10 2" xfId="23301" xr:uid="{00000000-0005-0000-0000-00006B090000}"/>
    <cellStyle name="Note 2 10 10 3" xfId="37754" xr:uid="{00000000-0005-0000-0000-00006C090000}"/>
    <cellStyle name="Note 2 10 11" xfId="8307" xr:uid="{00000000-0005-0000-0000-00006D090000}"/>
    <cellStyle name="Note 2 10 11 2" xfId="25742" xr:uid="{00000000-0005-0000-0000-00006E090000}"/>
    <cellStyle name="Note 2 10 11 3" xfId="40195" xr:uid="{00000000-0005-0000-0000-00006F090000}"/>
    <cellStyle name="Note 2 10 12" xfId="10727" xr:uid="{00000000-0005-0000-0000-000070090000}"/>
    <cellStyle name="Note 2 10 12 2" xfId="28162" xr:uid="{00000000-0005-0000-0000-000071090000}"/>
    <cellStyle name="Note 2 10 12 3" xfId="42615" xr:uid="{00000000-0005-0000-0000-000072090000}"/>
    <cellStyle name="Note 2 10 13" xfId="17734" xr:uid="{00000000-0005-0000-0000-000073090000}"/>
    <cellStyle name="Note 2 10 2" xfId="894" xr:uid="{00000000-0005-0000-0000-000074090000}"/>
    <cellStyle name="Note 2 10 2 2" xfId="895" xr:uid="{00000000-0005-0000-0000-000075090000}"/>
    <cellStyle name="Note 2 10 2 2 2" xfId="3406" xr:uid="{00000000-0005-0000-0000-000076090000}"/>
    <cellStyle name="Note 2 10 2 2 2 2" xfId="13180" xr:uid="{00000000-0005-0000-0000-000077090000}"/>
    <cellStyle name="Note 2 10 2 2 2 2 2" xfId="30615" xr:uid="{00000000-0005-0000-0000-000078090000}"/>
    <cellStyle name="Note 2 10 2 2 2 2 3" xfId="45068" xr:uid="{00000000-0005-0000-0000-000079090000}"/>
    <cellStyle name="Note 2 10 2 2 2 3" xfId="15641" xr:uid="{00000000-0005-0000-0000-00007A090000}"/>
    <cellStyle name="Note 2 10 2 2 2 3 2" xfId="33076" xr:uid="{00000000-0005-0000-0000-00007B090000}"/>
    <cellStyle name="Note 2 10 2 2 2 3 3" xfId="47529" xr:uid="{00000000-0005-0000-0000-00007C090000}"/>
    <cellStyle name="Note 2 10 2 2 2 4" xfId="20842" xr:uid="{00000000-0005-0000-0000-00007D090000}"/>
    <cellStyle name="Note 2 10 2 2 2 5" xfId="35295" xr:uid="{00000000-0005-0000-0000-00007E090000}"/>
    <cellStyle name="Note 2 10 2 2 3" xfId="5868" xr:uid="{00000000-0005-0000-0000-00007F090000}"/>
    <cellStyle name="Note 2 10 2 2 3 2" xfId="23303" xr:uid="{00000000-0005-0000-0000-000080090000}"/>
    <cellStyle name="Note 2 10 2 2 3 3" xfId="37756" xr:uid="{00000000-0005-0000-0000-000081090000}"/>
    <cellStyle name="Note 2 10 2 2 4" xfId="8309" xr:uid="{00000000-0005-0000-0000-000082090000}"/>
    <cellStyle name="Note 2 10 2 2 4 2" xfId="25744" xr:uid="{00000000-0005-0000-0000-000083090000}"/>
    <cellStyle name="Note 2 10 2 2 4 3" xfId="40197" xr:uid="{00000000-0005-0000-0000-000084090000}"/>
    <cellStyle name="Note 2 10 2 2 5" xfId="10729" xr:uid="{00000000-0005-0000-0000-000085090000}"/>
    <cellStyle name="Note 2 10 2 2 5 2" xfId="28164" xr:uid="{00000000-0005-0000-0000-000086090000}"/>
    <cellStyle name="Note 2 10 2 2 5 3" xfId="42617" xr:uid="{00000000-0005-0000-0000-000087090000}"/>
    <cellStyle name="Note 2 10 2 2 6" xfId="17736" xr:uid="{00000000-0005-0000-0000-000088090000}"/>
    <cellStyle name="Note 2 10 2 3" xfId="896" xr:uid="{00000000-0005-0000-0000-000089090000}"/>
    <cellStyle name="Note 2 10 2 3 2" xfId="3407" xr:uid="{00000000-0005-0000-0000-00008A090000}"/>
    <cellStyle name="Note 2 10 2 3 2 2" xfId="13181" xr:uid="{00000000-0005-0000-0000-00008B090000}"/>
    <cellStyle name="Note 2 10 2 3 2 2 2" xfId="30616" xr:uid="{00000000-0005-0000-0000-00008C090000}"/>
    <cellStyle name="Note 2 10 2 3 2 2 3" xfId="45069" xr:uid="{00000000-0005-0000-0000-00008D090000}"/>
    <cellStyle name="Note 2 10 2 3 2 3" xfId="15642" xr:uid="{00000000-0005-0000-0000-00008E090000}"/>
    <cellStyle name="Note 2 10 2 3 2 3 2" xfId="33077" xr:uid="{00000000-0005-0000-0000-00008F090000}"/>
    <cellStyle name="Note 2 10 2 3 2 3 3" xfId="47530" xr:uid="{00000000-0005-0000-0000-000090090000}"/>
    <cellStyle name="Note 2 10 2 3 2 4" xfId="20843" xr:uid="{00000000-0005-0000-0000-000091090000}"/>
    <cellStyle name="Note 2 10 2 3 2 5" xfId="35296" xr:uid="{00000000-0005-0000-0000-000092090000}"/>
    <cellStyle name="Note 2 10 2 3 3" xfId="5869" xr:uid="{00000000-0005-0000-0000-000093090000}"/>
    <cellStyle name="Note 2 10 2 3 3 2" xfId="23304" xr:uid="{00000000-0005-0000-0000-000094090000}"/>
    <cellStyle name="Note 2 10 2 3 3 3" xfId="37757" xr:uid="{00000000-0005-0000-0000-000095090000}"/>
    <cellStyle name="Note 2 10 2 3 4" xfId="8310" xr:uid="{00000000-0005-0000-0000-000096090000}"/>
    <cellStyle name="Note 2 10 2 3 4 2" xfId="25745" xr:uid="{00000000-0005-0000-0000-000097090000}"/>
    <cellStyle name="Note 2 10 2 3 4 3" xfId="40198" xr:uid="{00000000-0005-0000-0000-000098090000}"/>
    <cellStyle name="Note 2 10 2 3 5" xfId="10730" xr:uid="{00000000-0005-0000-0000-000099090000}"/>
    <cellStyle name="Note 2 10 2 3 5 2" xfId="28165" xr:uid="{00000000-0005-0000-0000-00009A090000}"/>
    <cellStyle name="Note 2 10 2 3 5 3" xfId="42618" xr:uid="{00000000-0005-0000-0000-00009B090000}"/>
    <cellStyle name="Note 2 10 2 3 6" xfId="17737" xr:uid="{00000000-0005-0000-0000-00009C090000}"/>
    <cellStyle name="Note 2 10 2 4" xfId="897" xr:uid="{00000000-0005-0000-0000-00009D090000}"/>
    <cellStyle name="Note 2 10 2 4 2" xfId="3408" xr:uid="{00000000-0005-0000-0000-00009E090000}"/>
    <cellStyle name="Note 2 10 2 4 2 2" xfId="20844" xr:uid="{00000000-0005-0000-0000-00009F090000}"/>
    <cellStyle name="Note 2 10 2 4 2 3" xfId="35297" xr:uid="{00000000-0005-0000-0000-0000A0090000}"/>
    <cellStyle name="Note 2 10 2 4 3" xfId="5870" xr:uid="{00000000-0005-0000-0000-0000A1090000}"/>
    <cellStyle name="Note 2 10 2 4 3 2" xfId="23305" xr:uid="{00000000-0005-0000-0000-0000A2090000}"/>
    <cellStyle name="Note 2 10 2 4 3 3" xfId="37758" xr:uid="{00000000-0005-0000-0000-0000A3090000}"/>
    <cellStyle name="Note 2 10 2 4 4" xfId="8311" xr:uid="{00000000-0005-0000-0000-0000A4090000}"/>
    <cellStyle name="Note 2 10 2 4 4 2" xfId="25746" xr:uid="{00000000-0005-0000-0000-0000A5090000}"/>
    <cellStyle name="Note 2 10 2 4 4 3" xfId="40199" xr:uid="{00000000-0005-0000-0000-0000A6090000}"/>
    <cellStyle name="Note 2 10 2 4 5" xfId="10731" xr:uid="{00000000-0005-0000-0000-0000A7090000}"/>
    <cellStyle name="Note 2 10 2 4 5 2" xfId="28166" xr:uid="{00000000-0005-0000-0000-0000A8090000}"/>
    <cellStyle name="Note 2 10 2 4 5 3" xfId="42619" xr:uid="{00000000-0005-0000-0000-0000A9090000}"/>
    <cellStyle name="Note 2 10 2 4 6" xfId="14994" xr:uid="{00000000-0005-0000-0000-0000AA090000}"/>
    <cellStyle name="Note 2 10 2 4 6 2" xfId="32429" xr:uid="{00000000-0005-0000-0000-0000AB090000}"/>
    <cellStyle name="Note 2 10 2 4 6 3" xfId="46882" xr:uid="{00000000-0005-0000-0000-0000AC090000}"/>
    <cellStyle name="Note 2 10 2 4 7" xfId="17738" xr:uid="{00000000-0005-0000-0000-0000AD090000}"/>
    <cellStyle name="Note 2 10 2 4 8" xfId="20156" xr:uid="{00000000-0005-0000-0000-0000AE090000}"/>
    <cellStyle name="Note 2 10 2 5" xfId="3405" xr:uid="{00000000-0005-0000-0000-0000AF090000}"/>
    <cellStyle name="Note 2 10 2 5 2" xfId="13179" xr:uid="{00000000-0005-0000-0000-0000B0090000}"/>
    <cellStyle name="Note 2 10 2 5 2 2" xfId="30614" xr:uid="{00000000-0005-0000-0000-0000B1090000}"/>
    <cellStyle name="Note 2 10 2 5 2 3" xfId="45067" xr:uid="{00000000-0005-0000-0000-0000B2090000}"/>
    <cellStyle name="Note 2 10 2 5 3" xfId="15640" xr:uid="{00000000-0005-0000-0000-0000B3090000}"/>
    <cellStyle name="Note 2 10 2 5 3 2" xfId="33075" xr:uid="{00000000-0005-0000-0000-0000B4090000}"/>
    <cellStyle name="Note 2 10 2 5 3 3" xfId="47528" xr:uid="{00000000-0005-0000-0000-0000B5090000}"/>
    <cellStyle name="Note 2 10 2 5 4" xfId="20841" xr:uid="{00000000-0005-0000-0000-0000B6090000}"/>
    <cellStyle name="Note 2 10 2 5 5" xfId="35294" xr:uid="{00000000-0005-0000-0000-0000B7090000}"/>
    <cellStyle name="Note 2 10 2 6" xfId="5867" xr:uid="{00000000-0005-0000-0000-0000B8090000}"/>
    <cellStyle name="Note 2 10 2 6 2" xfId="23302" xr:uid="{00000000-0005-0000-0000-0000B9090000}"/>
    <cellStyle name="Note 2 10 2 6 3" xfId="37755" xr:uid="{00000000-0005-0000-0000-0000BA090000}"/>
    <cellStyle name="Note 2 10 2 7" xfId="8308" xr:uid="{00000000-0005-0000-0000-0000BB090000}"/>
    <cellStyle name="Note 2 10 2 7 2" xfId="25743" xr:uid="{00000000-0005-0000-0000-0000BC090000}"/>
    <cellStyle name="Note 2 10 2 7 3" xfId="40196" xr:uid="{00000000-0005-0000-0000-0000BD090000}"/>
    <cellStyle name="Note 2 10 2 8" xfId="10728" xr:uid="{00000000-0005-0000-0000-0000BE090000}"/>
    <cellStyle name="Note 2 10 2 8 2" xfId="28163" xr:uid="{00000000-0005-0000-0000-0000BF090000}"/>
    <cellStyle name="Note 2 10 2 8 3" xfId="42616" xr:uid="{00000000-0005-0000-0000-0000C0090000}"/>
    <cellStyle name="Note 2 10 2 9" xfId="17735" xr:uid="{00000000-0005-0000-0000-0000C1090000}"/>
    <cellStyle name="Note 2 10 3" xfId="898" xr:uid="{00000000-0005-0000-0000-0000C2090000}"/>
    <cellStyle name="Note 2 10 3 2" xfId="899" xr:uid="{00000000-0005-0000-0000-0000C3090000}"/>
    <cellStyle name="Note 2 10 3 2 2" xfId="3410" xr:uid="{00000000-0005-0000-0000-0000C4090000}"/>
    <cellStyle name="Note 2 10 3 2 2 2" xfId="13183" xr:uid="{00000000-0005-0000-0000-0000C5090000}"/>
    <cellStyle name="Note 2 10 3 2 2 2 2" xfId="30618" xr:uid="{00000000-0005-0000-0000-0000C6090000}"/>
    <cellStyle name="Note 2 10 3 2 2 2 3" xfId="45071" xr:uid="{00000000-0005-0000-0000-0000C7090000}"/>
    <cellStyle name="Note 2 10 3 2 2 3" xfId="15644" xr:uid="{00000000-0005-0000-0000-0000C8090000}"/>
    <cellStyle name="Note 2 10 3 2 2 3 2" xfId="33079" xr:uid="{00000000-0005-0000-0000-0000C9090000}"/>
    <cellStyle name="Note 2 10 3 2 2 3 3" xfId="47532" xr:uid="{00000000-0005-0000-0000-0000CA090000}"/>
    <cellStyle name="Note 2 10 3 2 2 4" xfId="20846" xr:uid="{00000000-0005-0000-0000-0000CB090000}"/>
    <cellStyle name="Note 2 10 3 2 2 5" xfId="35299" xr:uid="{00000000-0005-0000-0000-0000CC090000}"/>
    <cellStyle name="Note 2 10 3 2 3" xfId="5872" xr:uid="{00000000-0005-0000-0000-0000CD090000}"/>
    <cellStyle name="Note 2 10 3 2 3 2" xfId="23307" xr:uid="{00000000-0005-0000-0000-0000CE090000}"/>
    <cellStyle name="Note 2 10 3 2 3 3" xfId="37760" xr:uid="{00000000-0005-0000-0000-0000CF090000}"/>
    <cellStyle name="Note 2 10 3 2 4" xfId="8313" xr:uid="{00000000-0005-0000-0000-0000D0090000}"/>
    <cellStyle name="Note 2 10 3 2 4 2" xfId="25748" xr:uid="{00000000-0005-0000-0000-0000D1090000}"/>
    <cellStyle name="Note 2 10 3 2 4 3" xfId="40201" xr:uid="{00000000-0005-0000-0000-0000D2090000}"/>
    <cellStyle name="Note 2 10 3 2 5" xfId="10733" xr:uid="{00000000-0005-0000-0000-0000D3090000}"/>
    <cellStyle name="Note 2 10 3 2 5 2" xfId="28168" xr:uid="{00000000-0005-0000-0000-0000D4090000}"/>
    <cellStyle name="Note 2 10 3 2 5 3" xfId="42621" xr:uid="{00000000-0005-0000-0000-0000D5090000}"/>
    <cellStyle name="Note 2 10 3 2 6" xfId="17740" xr:uid="{00000000-0005-0000-0000-0000D6090000}"/>
    <cellStyle name="Note 2 10 3 3" xfId="900" xr:uid="{00000000-0005-0000-0000-0000D7090000}"/>
    <cellStyle name="Note 2 10 3 3 2" xfId="3411" xr:uid="{00000000-0005-0000-0000-0000D8090000}"/>
    <cellStyle name="Note 2 10 3 3 2 2" xfId="13184" xr:uid="{00000000-0005-0000-0000-0000D9090000}"/>
    <cellStyle name="Note 2 10 3 3 2 2 2" xfId="30619" xr:uid="{00000000-0005-0000-0000-0000DA090000}"/>
    <cellStyle name="Note 2 10 3 3 2 2 3" xfId="45072" xr:uid="{00000000-0005-0000-0000-0000DB090000}"/>
    <cellStyle name="Note 2 10 3 3 2 3" xfId="15645" xr:uid="{00000000-0005-0000-0000-0000DC090000}"/>
    <cellStyle name="Note 2 10 3 3 2 3 2" xfId="33080" xr:uid="{00000000-0005-0000-0000-0000DD090000}"/>
    <cellStyle name="Note 2 10 3 3 2 3 3" xfId="47533" xr:uid="{00000000-0005-0000-0000-0000DE090000}"/>
    <cellStyle name="Note 2 10 3 3 2 4" xfId="20847" xr:uid="{00000000-0005-0000-0000-0000DF090000}"/>
    <cellStyle name="Note 2 10 3 3 2 5" xfId="35300" xr:uid="{00000000-0005-0000-0000-0000E0090000}"/>
    <cellStyle name="Note 2 10 3 3 3" xfId="5873" xr:uid="{00000000-0005-0000-0000-0000E1090000}"/>
    <cellStyle name="Note 2 10 3 3 3 2" xfId="23308" xr:uid="{00000000-0005-0000-0000-0000E2090000}"/>
    <cellStyle name="Note 2 10 3 3 3 3" xfId="37761" xr:uid="{00000000-0005-0000-0000-0000E3090000}"/>
    <cellStyle name="Note 2 10 3 3 4" xfId="8314" xr:uid="{00000000-0005-0000-0000-0000E4090000}"/>
    <cellStyle name="Note 2 10 3 3 4 2" xfId="25749" xr:uid="{00000000-0005-0000-0000-0000E5090000}"/>
    <cellStyle name="Note 2 10 3 3 4 3" xfId="40202" xr:uid="{00000000-0005-0000-0000-0000E6090000}"/>
    <cellStyle name="Note 2 10 3 3 5" xfId="10734" xr:uid="{00000000-0005-0000-0000-0000E7090000}"/>
    <cellStyle name="Note 2 10 3 3 5 2" xfId="28169" xr:uid="{00000000-0005-0000-0000-0000E8090000}"/>
    <cellStyle name="Note 2 10 3 3 5 3" xfId="42622" xr:uid="{00000000-0005-0000-0000-0000E9090000}"/>
    <cellStyle name="Note 2 10 3 3 6" xfId="17741" xr:uid="{00000000-0005-0000-0000-0000EA090000}"/>
    <cellStyle name="Note 2 10 3 4" xfId="901" xr:uid="{00000000-0005-0000-0000-0000EB090000}"/>
    <cellStyle name="Note 2 10 3 4 2" xfId="3412" xr:uid="{00000000-0005-0000-0000-0000EC090000}"/>
    <cellStyle name="Note 2 10 3 4 2 2" xfId="20848" xr:uid="{00000000-0005-0000-0000-0000ED090000}"/>
    <cellStyle name="Note 2 10 3 4 2 3" xfId="35301" xr:uid="{00000000-0005-0000-0000-0000EE090000}"/>
    <cellStyle name="Note 2 10 3 4 3" xfId="5874" xr:uid="{00000000-0005-0000-0000-0000EF090000}"/>
    <cellStyle name="Note 2 10 3 4 3 2" xfId="23309" xr:uid="{00000000-0005-0000-0000-0000F0090000}"/>
    <cellStyle name="Note 2 10 3 4 3 3" xfId="37762" xr:uid="{00000000-0005-0000-0000-0000F1090000}"/>
    <cellStyle name="Note 2 10 3 4 4" xfId="8315" xr:uid="{00000000-0005-0000-0000-0000F2090000}"/>
    <cellStyle name="Note 2 10 3 4 4 2" xfId="25750" xr:uid="{00000000-0005-0000-0000-0000F3090000}"/>
    <cellStyle name="Note 2 10 3 4 4 3" xfId="40203" xr:uid="{00000000-0005-0000-0000-0000F4090000}"/>
    <cellStyle name="Note 2 10 3 4 5" xfId="10735" xr:uid="{00000000-0005-0000-0000-0000F5090000}"/>
    <cellStyle name="Note 2 10 3 4 5 2" xfId="28170" xr:uid="{00000000-0005-0000-0000-0000F6090000}"/>
    <cellStyle name="Note 2 10 3 4 5 3" xfId="42623" xr:uid="{00000000-0005-0000-0000-0000F7090000}"/>
    <cellStyle name="Note 2 10 3 4 6" xfId="14995" xr:uid="{00000000-0005-0000-0000-0000F8090000}"/>
    <cellStyle name="Note 2 10 3 4 6 2" xfId="32430" xr:uid="{00000000-0005-0000-0000-0000F9090000}"/>
    <cellStyle name="Note 2 10 3 4 6 3" xfId="46883" xr:uid="{00000000-0005-0000-0000-0000FA090000}"/>
    <cellStyle name="Note 2 10 3 4 7" xfId="17742" xr:uid="{00000000-0005-0000-0000-0000FB090000}"/>
    <cellStyle name="Note 2 10 3 4 8" xfId="20157" xr:uid="{00000000-0005-0000-0000-0000FC090000}"/>
    <cellStyle name="Note 2 10 3 5" xfId="3409" xr:uid="{00000000-0005-0000-0000-0000FD090000}"/>
    <cellStyle name="Note 2 10 3 5 2" xfId="13182" xr:uid="{00000000-0005-0000-0000-0000FE090000}"/>
    <cellStyle name="Note 2 10 3 5 2 2" xfId="30617" xr:uid="{00000000-0005-0000-0000-0000FF090000}"/>
    <cellStyle name="Note 2 10 3 5 2 3" xfId="45070" xr:uid="{00000000-0005-0000-0000-0000000A0000}"/>
    <cellStyle name="Note 2 10 3 5 3" xfId="15643" xr:uid="{00000000-0005-0000-0000-0000010A0000}"/>
    <cellStyle name="Note 2 10 3 5 3 2" xfId="33078" xr:uid="{00000000-0005-0000-0000-0000020A0000}"/>
    <cellStyle name="Note 2 10 3 5 3 3" xfId="47531" xr:uid="{00000000-0005-0000-0000-0000030A0000}"/>
    <cellStyle name="Note 2 10 3 5 4" xfId="20845" xr:uid="{00000000-0005-0000-0000-0000040A0000}"/>
    <cellStyle name="Note 2 10 3 5 5" xfId="35298" xr:uid="{00000000-0005-0000-0000-0000050A0000}"/>
    <cellStyle name="Note 2 10 3 6" xfId="5871" xr:uid="{00000000-0005-0000-0000-0000060A0000}"/>
    <cellStyle name="Note 2 10 3 6 2" xfId="23306" xr:uid="{00000000-0005-0000-0000-0000070A0000}"/>
    <cellStyle name="Note 2 10 3 6 3" xfId="37759" xr:uid="{00000000-0005-0000-0000-0000080A0000}"/>
    <cellStyle name="Note 2 10 3 7" xfId="8312" xr:uid="{00000000-0005-0000-0000-0000090A0000}"/>
    <cellStyle name="Note 2 10 3 7 2" xfId="25747" xr:uid="{00000000-0005-0000-0000-00000A0A0000}"/>
    <cellStyle name="Note 2 10 3 7 3" xfId="40200" xr:uid="{00000000-0005-0000-0000-00000B0A0000}"/>
    <cellStyle name="Note 2 10 3 8" xfId="10732" xr:uid="{00000000-0005-0000-0000-00000C0A0000}"/>
    <cellStyle name="Note 2 10 3 8 2" xfId="28167" xr:uid="{00000000-0005-0000-0000-00000D0A0000}"/>
    <cellStyle name="Note 2 10 3 8 3" xfId="42620" xr:uid="{00000000-0005-0000-0000-00000E0A0000}"/>
    <cellStyle name="Note 2 10 3 9" xfId="17739" xr:uid="{00000000-0005-0000-0000-00000F0A0000}"/>
    <cellStyle name="Note 2 10 4" xfId="902" xr:uid="{00000000-0005-0000-0000-0000100A0000}"/>
    <cellStyle name="Note 2 10 4 2" xfId="903" xr:uid="{00000000-0005-0000-0000-0000110A0000}"/>
    <cellStyle name="Note 2 10 4 2 2" xfId="3414" xr:uid="{00000000-0005-0000-0000-0000120A0000}"/>
    <cellStyle name="Note 2 10 4 2 2 2" xfId="13186" xr:uid="{00000000-0005-0000-0000-0000130A0000}"/>
    <cellStyle name="Note 2 10 4 2 2 2 2" xfId="30621" xr:uid="{00000000-0005-0000-0000-0000140A0000}"/>
    <cellStyle name="Note 2 10 4 2 2 2 3" xfId="45074" xr:uid="{00000000-0005-0000-0000-0000150A0000}"/>
    <cellStyle name="Note 2 10 4 2 2 3" xfId="15647" xr:uid="{00000000-0005-0000-0000-0000160A0000}"/>
    <cellStyle name="Note 2 10 4 2 2 3 2" xfId="33082" xr:uid="{00000000-0005-0000-0000-0000170A0000}"/>
    <cellStyle name="Note 2 10 4 2 2 3 3" xfId="47535" xr:uid="{00000000-0005-0000-0000-0000180A0000}"/>
    <cellStyle name="Note 2 10 4 2 2 4" xfId="20850" xr:uid="{00000000-0005-0000-0000-0000190A0000}"/>
    <cellStyle name="Note 2 10 4 2 2 5" xfId="35303" xr:uid="{00000000-0005-0000-0000-00001A0A0000}"/>
    <cellStyle name="Note 2 10 4 2 3" xfId="5876" xr:uid="{00000000-0005-0000-0000-00001B0A0000}"/>
    <cellStyle name="Note 2 10 4 2 3 2" xfId="23311" xr:uid="{00000000-0005-0000-0000-00001C0A0000}"/>
    <cellStyle name="Note 2 10 4 2 3 3" xfId="37764" xr:uid="{00000000-0005-0000-0000-00001D0A0000}"/>
    <cellStyle name="Note 2 10 4 2 4" xfId="8317" xr:uid="{00000000-0005-0000-0000-00001E0A0000}"/>
    <cellStyle name="Note 2 10 4 2 4 2" xfId="25752" xr:uid="{00000000-0005-0000-0000-00001F0A0000}"/>
    <cellStyle name="Note 2 10 4 2 4 3" xfId="40205" xr:uid="{00000000-0005-0000-0000-0000200A0000}"/>
    <cellStyle name="Note 2 10 4 2 5" xfId="10737" xr:uid="{00000000-0005-0000-0000-0000210A0000}"/>
    <cellStyle name="Note 2 10 4 2 5 2" xfId="28172" xr:uid="{00000000-0005-0000-0000-0000220A0000}"/>
    <cellStyle name="Note 2 10 4 2 5 3" xfId="42625" xr:uid="{00000000-0005-0000-0000-0000230A0000}"/>
    <cellStyle name="Note 2 10 4 2 6" xfId="17744" xr:uid="{00000000-0005-0000-0000-0000240A0000}"/>
    <cellStyle name="Note 2 10 4 3" xfId="904" xr:uid="{00000000-0005-0000-0000-0000250A0000}"/>
    <cellStyle name="Note 2 10 4 3 2" xfId="3415" xr:uid="{00000000-0005-0000-0000-0000260A0000}"/>
    <cellStyle name="Note 2 10 4 3 2 2" xfId="13187" xr:uid="{00000000-0005-0000-0000-0000270A0000}"/>
    <cellStyle name="Note 2 10 4 3 2 2 2" xfId="30622" xr:uid="{00000000-0005-0000-0000-0000280A0000}"/>
    <cellStyle name="Note 2 10 4 3 2 2 3" xfId="45075" xr:uid="{00000000-0005-0000-0000-0000290A0000}"/>
    <cellStyle name="Note 2 10 4 3 2 3" xfId="15648" xr:uid="{00000000-0005-0000-0000-00002A0A0000}"/>
    <cellStyle name="Note 2 10 4 3 2 3 2" xfId="33083" xr:uid="{00000000-0005-0000-0000-00002B0A0000}"/>
    <cellStyle name="Note 2 10 4 3 2 3 3" xfId="47536" xr:uid="{00000000-0005-0000-0000-00002C0A0000}"/>
    <cellStyle name="Note 2 10 4 3 2 4" xfId="20851" xr:uid="{00000000-0005-0000-0000-00002D0A0000}"/>
    <cellStyle name="Note 2 10 4 3 2 5" xfId="35304" xr:uid="{00000000-0005-0000-0000-00002E0A0000}"/>
    <cellStyle name="Note 2 10 4 3 3" xfId="5877" xr:uid="{00000000-0005-0000-0000-00002F0A0000}"/>
    <cellStyle name="Note 2 10 4 3 3 2" xfId="23312" xr:uid="{00000000-0005-0000-0000-0000300A0000}"/>
    <cellStyle name="Note 2 10 4 3 3 3" xfId="37765" xr:uid="{00000000-0005-0000-0000-0000310A0000}"/>
    <cellStyle name="Note 2 10 4 3 4" xfId="8318" xr:uid="{00000000-0005-0000-0000-0000320A0000}"/>
    <cellStyle name="Note 2 10 4 3 4 2" xfId="25753" xr:uid="{00000000-0005-0000-0000-0000330A0000}"/>
    <cellStyle name="Note 2 10 4 3 4 3" xfId="40206" xr:uid="{00000000-0005-0000-0000-0000340A0000}"/>
    <cellStyle name="Note 2 10 4 3 5" xfId="10738" xr:uid="{00000000-0005-0000-0000-0000350A0000}"/>
    <cellStyle name="Note 2 10 4 3 5 2" xfId="28173" xr:uid="{00000000-0005-0000-0000-0000360A0000}"/>
    <cellStyle name="Note 2 10 4 3 5 3" xfId="42626" xr:uid="{00000000-0005-0000-0000-0000370A0000}"/>
    <cellStyle name="Note 2 10 4 3 6" xfId="17745" xr:uid="{00000000-0005-0000-0000-0000380A0000}"/>
    <cellStyle name="Note 2 10 4 4" xfId="905" xr:uid="{00000000-0005-0000-0000-0000390A0000}"/>
    <cellStyle name="Note 2 10 4 4 2" xfId="3416" xr:uid="{00000000-0005-0000-0000-00003A0A0000}"/>
    <cellStyle name="Note 2 10 4 4 2 2" xfId="20852" xr:uid="{00000000-0005-0000-0000-00003B0A0000}"/>
    <cellStyle name="Note 2 10 4 4 2 3" xfId="35305" xr:uid="{00000000-0005-0000-0000-00003C0A0000}"/>
    <cellStyle name="Note 2 10 4 4 3" xfId="5878" xr:uid="{00000000-0005-0000-0000-00003D0A0000}"/>
    <cellStyle name="Note 2 10 4 4 3 2" xfId="23313" xr:uid="{00000000-0005-0000-0000-00003E0A0000}"/>
    <cellStyle name="Note 2 10 4 4 3 3" xfId="37766" xr:uid="{00000000-0005-0000-0000-00003F0A0000}"/>
    <cellStyle name="Note 2 10 4 4 4" xfId="8319" xr:uid="{00000000-0005-0000-0000-0000400A0000}"/>
    <cellStyle name="Note 2 10 4 4 4 2" xfId="25754" xr:uid="{00000000-0005-0000-0000-0000410A0000}"/>
    <cellStyle name="Note 2 10 4 4 4 3" xfId="40207" xr:uid="{00000000-0005-0000-0000-0000420A0000}"/>
    <cellStyle name="Note 2 10 4 4 5" xfId="10739" xr:uid="{00000000-0005-0000-0000-0000430A0000}"/>
    <cellStyle name="Note 2 10 4 4 5 2" xfId="28174" xr:uid="{00000000-0005-0000-0000-0000440A0000}"/>
    <cellStyle name="Note 2 10 4 4 5 3" xfId="42627" xr:uid="{00000000-0005-0000-0000-0000450A0000}"/>
    <cellStyle name="Note 2 10 4 4 6" xfId="14996" xr:uid="{00000000-0005-0000-0000-0000460A0000}"/>
    <cellStyle name="Note 2 10 4 4 6 2" xfId="32431" xr:uid="{00000000-0005-0000-0000-0000470A0000}"/>
    <cellStyle name="Note 2 10 4 4 6 3" xfId="46884" xr:uid="{00000000-0005-0000-0000-0000480A0000}"/>
    <cellStyle name="Note 2 10 4 4 7" xfId="17746" xr:uid="{00000000-0005-0000-0000-0000490A0000}"/>
    <cellStyle name="Note 2 10 4 4 8" xfId="20158" xr:uid="{00000000-0005-0000-0000-00004A0A0000}"/>
    <cellStyle name="Note 2 10 4 5" xfId="3413" xr:uid="{00000000-0005-0000-0000-00004B0A0000}"/>
    <cellStyle name="Note 2 10 4 5 2" xfId="13185" xr:uid="{00000000-0005-0000-0000-00004C0A0000}"/>
    <cellStyle name="Note 2 10 4 5 2 2" xfId="30620" xr:uid="{00000000-0005-0000-0000-00004D0A0000}"/>
    <cellStyle name="Note 2 10 4 5 2 3" xfId="45073" xr:uid="{00000000-0005-0000-0000-00004E0A0000}"/>
    <cellStyle name="Note 2 10 4 5 3" xfId="15646" xr:uid="{00000000-0005-0000-0000-00004F0A0000}"/>
    <cellStyle name="Note 2 10 4 5 3 2" xfId="33081" xr:uid="{00000000-0005-0000-0000-0000500A0000}"/>
    <cellStyle name="Note 2 10 4 5 3 3" xfId="47534" xr:uid="{00000000-0005-0000-0000-0000510A0000}"/>
    <cellStyle name="Note 2 10 4 5 4" xfId="20849" xr:uid="{00000000-0005-0000-0000-0000520A0000}"/>
    <cellStyle name="Note 2 10 4 5 5" xfId="35302" xr:uid="{00000000-0005-0000-0000-0000530A0000}"/>
    <cellStyle name="Note 2 10 4 6" xfId="5875" xr:uid="{00000000-0005-0000-0000-0000540A0000}"/>
    <cellStyle name="Note 2 10 4 6 2" xfId="23310" xr:uid="{00000000-0005-0000-0000-0000550A0000}"/>
    <cellStyle name="Note 2 10 4 6 3" xfId="37763" xr:uid="{00000000-0005-0000-0000-0000560A0000}"/>
    <cellStyle name="Note 2 10 4 7" xfId="8316" xr:uid="{00000000-0005-0000-0000-0000570A0000}"/>
    <cellStyle name="Note 2 10 4 7 2" xfId="25751" xr:uid="{00000000-0005-0000-0000-0000580A0000}"/>
    <cellStyle name="Note 2 10 4 7 3" xfId="40204" xr:uid="{00000000-0005-0000-0000-0000590A0000}"/>
    <cellStyle name="Note 2 10 4 8" xfId="10736" xr:uid="{00000000-0005-0000-0000-00005A0A0000}"/>
    <cellStyle name="Note 2 10 4 8 2" xfId="28171" xr:uid="{00000000-0005-0000-0000-00005B0A0000}"/>
    <cellStyle name="Note 2 10 4 8 3" xfId="42624" xr:uid="{00000000-0005-0000-0000-00005C0A0000}"/>
    <cellStyle name="Note 2 10 4 9" xfId="17743" xr:uid="{00000000-0005-0000-0000-00005D0A0000}"/>
    <cellStyle name="Note 2 10 5" xfId="906" xr:uid="{00000000-0005-0000-0000-00005E0A0000}"/>
    <cellStyle name="Note 2 10 5 2" xfId="907" xr:uid="{00000000-0005-0000-0000-00005F0A0000}"/>
    <cellStyle name="Note 2 10 5 2 2" xfId="3418" xr:uid="{00000000-0005-0000-0000-0000600A0000}"/>
    <cellStyle name="Note 2 10 5 2 2 2" xfId="13189" xr:uid="{00000000-0005-0000-0000-0000610A0000}"/>
    <cellStyle name="Note 2 10 5 2 2 2 2" xfId="30624" xr:uid="{00000000-0005-0000-0000-0000620A0000}"/>
    <cellStyle name="Note 2 10 5 2 2 2 3" xfId="45077" xr:uid="{00000000-0005-0000-0000-0000630A0000}"/>
    <cellStyle name="Note 2 10 5 2 2 3" xfId="15650" xr:uid="{00000000-0005-0000-0000-0000640A0000}"/>
    <cellStyle name="Note 2 10 5 2 2 3 2" xfId="33085" xr:uid="{00000000-0005-0000-0000-0000650A0000}"/>
    <cellStyle name="Note 2 10 5 2 2 3 3" xfId="47538" xr:uid="{00000000-0005-0000-0000-0000660A0000}"/>
    <cellStyle name="Note 2 10 5 2 2 4" xfId="20854" xr:uid="{00000000-0005-0000-0000-0000670A0000}"/>
    <cellStyle name="Note 2 10 5 2 2 5" xfId="35307" xr:uid="{00000000-0005-0000-0000-0000680A0000}"/>
    <cellStyle name="Note 2 10 5 2 3" xfId="5880" xr:uid="{00000000-0005-0000-0000-0000690A0000}"/>
    <cellStyle name="Note 2 10 5 2 3 2" xfId="23315" xr:uid="{00000000-0005-0000-0000-00006A0A0000}"/>
    <cellStyle name="Note 2 10 5 2 3 3" xfId="37768" xr:uid="{00000000-0005-0000-0000-00006B0A0000}"/>
    <cellStyle name="Note 2 10 5 2 4" xfId="8321" xr:uid="{00000000-0005-0000-0000-00006C0A0000}"/>
    <cellStyle name="Note 2 10 5 2 4 2" xfId="25756" xr:uid="{00000000-0005-0000-0000-00006D0A0000}"/>
    <cellStyle name="Note 2 10 5 2 4 3" xfId="40209" xr:uid="{00000000-0005-0000-0000-00006E0A0000}"/>
    <cellStyle name="Note 2 10 5 2 5" xfId="10741" xr:uid="{00000000-0005-0000-0000-00006F0A0000}"/>
    <cellStyle name="Note 2 10 5 2 5 2" xfId="28176" xr:uid="{00000000-0005-0000-0000-0000700A0000}"/>
    <cellStyle name="Note 2 10 5 2 5 3" xfId="42629" xr:uid="{00000000-0005-0000-0000-0000710A0000}"/>
    <cellStyle name="Note 2 10 5 2 6" xfId="17748" xr:uid="{00000000-0005-0000-0000-0000720A0000}"/>
    <cellStyle name="Note 2 10 5 3" xfId="908" xr:uid="{00000000-0005-0000-0000-0000730A0000}"/>
    <cellStyle name="Note 2 10 5 3 2" xfId="3419" xr:uid="{00000000-0005-0000-0000-0000740A0000}"/>
    <cellStyle name="Note 2 10 5 3 2 2" xfId="13190" xr:uid="{00000000-0005-0000-0000-0000750A0000}"/>
    <cellStyle name="Note 2 10 5 3 2 2 2" xfId="30625" xr:uid="{00000000-0005-0000-0000-0000760A0000}"/>
    <cellStyle name="Note 2 10 5 3 2 2 3" xfId="45078" xr:uid="{00000000-0005-0000-0000-0000770A0000}"/>
    <cellStyle name="Note 2 10 5 3 2 3" xfId="15651" xr:uid="{00000000-0005-0000-0000-0000780A0000}"/>
    <cellStyle name="Note 2 10 5 3 2 3 2" xfId="33086" xr:uid="{00000000-0005-0000-0000-0000790A0000}"/>
    <cellStyle name="Note 2 10 5 3 2 3 3" xfId="47539" xr:uid="{00000000-0005-0000-0000-00007A0A0000}"/>
    <cellStyle name="Note 2 10 5 3 2 4" xfId="20855" xr:uid="{00000000-0005-0000-0000-00007B0A0000}"/>
    <cellStyle name="Note 2 10 5 3 2 5" xfId="35308" xr:uid="{00000000-0005-0000-0000-00007C0A0000}"/>
    <cellStyle name="Note 2 10 5 3 3" xfId="5881" xr:uid="{00000000-0005-0000-0000-00007D0A0000}"/>
    <cellStyle name="Note 2 10 5 3 3 2" xfId="23316" xr:uid="{00000000-0005-0000-0000-00007E0A0000}"/>
    <cellStyle name="Note 2 10 5 3 3 3" xfId="37769" xr:uid="{00000000-0005-0000-0000-00007F0A0000}"/>
    <cellStyle name="Note 2 10 5 3 4" xfId="8322" xr:uid="{00000000-0005-0000-0000-0000800A0000}"/>
    <cellStyle name="Note 2 10 5 3 4 2" xfId="25757" xr:uid="{00000000-0005-0000-0000-0000810A0000}"/>
    <cellStyle name="Note 2 10 5 3 4 3" xfId="40210" xr:uid="{00000000-0005-0000-0000-0000820A0000}"/>
    <cellStyle name="Note 2 10 5 3 5" xfId="10742" xr:uid="{00000000-0005-0000-0000-0000830A0000}"/>
    <cellStyle name="Note 2 10 5 3 5 2" xfId="28177" xr:uid="{00000000-0005-0000-0000-0000840A0000}"/>
    <cellStyle name="Note 2 10 5 3 5 3" xfId="42630" xr:uid="{00000000-0005-0000-0000-0000850A0000}"/>
    <cellStyle name="Note 2 10 5 3 6" xfId="17749" xr:uid="{00000000-0005-0000-0000-0000860A0000}"/>
    <cellStyle name="Note 2 10 5 4" xfId="909" xr:uid="{00000000-0005-0000-0000-0000870A0000}"/>
    <cellStyle name="Note 2 10 5 4 2" xfId="3420" xr:uid="{00000000-0005-0000-0000-0000880A0000}"/>
    <cellStyle name="Note 2 10 5 4 2 2" xfId="20856" xr:uid="{00000000-0005-0000-0000-0000890A0000}"/>
    <cellStyle name="Note 2 10 5 4 2 3" xfId="35309" xr:uid="{00000000-0005-0000-0000-00008A0A0000}"/>
    <cellStyle name="Note 2 10 5 4 3" xfId="5882" xr:uid="{00000000-0005-0000-0000-00008B0A0000}"/>
    <cellStyle name="Note 2 10 5 4 3 2" xfId="23317" xr:uid="{00000000-0005-0000-0000-00008C0A0000}"/>
    <cellStyle name="Note 2 10 5 4 3 3" xfId="37770" xr:uid="{00000000-0005-0000-0000-00008D0A0000}"/>
    <cellStyle name="Note 2 10 5 4 4" xfId="8323" xr:uid="{00000000-0005-0000-0000-00008E0A0000}"/>
    <cellStyle name="Note 2 10 5 4 4 2" xfId="25758" xr:uid="{00000000-0005-0000-0000-00008F0A0000}"/>
    <cellStyle name="Note 2 10 5 4 4 3" xfId="40211" xr:uid="{00000000-0005-0000-0000-0000900A0000}"/>
    <cellStyle name="Note 2 10 5 4 5" xfId="10743" xr:uid="{00000000-0005-0000-0000-0000910A0000}"/>
    <cellStyle name="Note 2 10 5 4 5 2" xfId="28178" xr:uid="{00000000-0005-0000-0000-0000920A0000}"/>
    <cellStyle name="Note 2 10 5 4 5 3" xfId="42631" xr:uid="{00000000-0005-0000-0000-0000930A0000}"/>
    <cellStyle name="Note 2 10 5 4 6" xfId="14997" xr:uid="{00000000-0005-0000-0000-0000940A0000}"/>
    <cellStyle name="Note 2 10 5 4 6 2" xfId="32432" xr:uid="{00000000-0005-0000-0000-0000950A0000}"/>
    <cellStyle name="Note 2 10 5 4 6 3" xfId="46885" xr:uid="{00000000-0005-0000-0000-0000960A0000}"/>
    <cellStyle name="Note 2 10 5 4 7" xfId="17750" xr:uid="{00000000-0005-0000-0000-0000970A0000}"/>
    <cellStyle name="Note 2 10 5 4 8" xfId="20159" xr:uid="{00000000-0005-0000-0000-0000980A0000}"/>
    <cellStyle name="Note 2 10 5 5" xfId="3417" xr:uid="{00000000-0005-0000-0000-0000990A0000}"/>
    <cellStyle name="Note 2 10 5 5 2" xfId="13188" xr:uid="{00000000-0005-0000-0000-00009A0A0000}"/>
    <cellStyle name="Note 2 10 5 5 2 2" xfId="30623" xr:uid="{00000000-0005-0000-0000-00009B0A0000}"/>
    <cellStyle name="Note 2 10 5 5 2 3" xfId="45076" xr:uid="{00000000-0005-0000-0000-00009C0A0000}"/>
    <cellStyle name="Note 2 10 5 5 3" xfId="15649" xr:uid="{00000000-0005-0000-0000-00009D0A0000}"/>
    <cellStyle name="Note 2 10 5 5 3 2" xfId="33084" xr:uid="{00000000-0005-0000-0000-00009E0A0000}"/>
    <cellStyle name="Note 2 10 5 5 3 3" xfId="47537" xr:uid="{00000000-0005-0000-0000-00009F0A0000}"/>
    <cellStyle name="Note 2 10 5 5 4" xfId="20853" xr:uid="{00000000-0005-0000-0000-0000A00A0000}"/>
    <cellStyle name="Note 2 10 5 5 5" xfId="35306" xr:uid="{00000000-0005-0000-0000-0000A10A0000}"/>
    <cellStyle name="Note 2 10 5 6" xfId="5879" xr:uid="{00000000-0005-0000-0000-0000A20A0000}"/>
    <cellStyle name="Note 2 10 5 6 2" xfId="23314" xr:uid="{00000000-0005-0000-0000-0000A30A0000}"/>
    <cellStyle name="Note 2 10 5 6 3" xfId="37767" xr:uid="{00000000-0005-0000-0000-0000A40A0000}"/>
    <cellStyle name="Note 2 10 5 7" xfId="8320" xr:uid="{00000000-0005-0000-0000-0000A50A0000}"/>
    <cellStyle name="Note 2 10 5 7 2" xfId="25755" xr:uid="{00000000-0005-0000-0000-0000A60A0000}"/>
    <cellStyle name="Note 2 10 5 7 3" xfId="40208" xr:uid="{00000000-0005-0000-0000-0000A70A0000}"/>
    <cellStyle name="Note 2 10 5 8" xfId="10740" xr:uid="{00000000-0005-0000-0000-0000A80A0000}"/>
    <cellStyle name="Note 2 10 5 8 2" xfId="28175" xr:uid="{00000000-0005-0000-0000-0000A90A0000}"/>
    <cellStyle name="Note 2 10 5 8 3" xfId="42628" xr:uid="{00000000-0005-0000-0000-0000AA0A0000}"/>
    <cellStyle name="Note 2 10 5 9" xfId="17747" xr:uid="{00000000-0005-0000-0000-0000AB0A0000}"/>
    <cellStyle name="Note 2 10 6" xfId="910" xr:uid="{00000000-0005-0000-0000-0000AC0A0000}"/>
    <cellStyle name="Note 2 10 6 2" xfId="3421" xr:uid="{00000000-0005-0000-0000-0000AD0A0000}"/>
    <cellStyle name="Note 2 10 6 2 2" xfId="13191" xr:uid="{00000000-0005-0000-0000-0000AE0A0000}"/>
    <cellStyle name="Note 2 10 6 2 2 2" xfId="30626" xr:uid="{00000000-0005-0000-0000-0000AF0A0000}"/>
    <cellStyle name="Note 2 10 6 2 2 3" xfId="45079" xr:uid="{00000000-0005-0000-0000-0000B00A0000}"/>
    <cellStyle name="Note 2 10 6 2 3" xfId="15652" xr:uid="{00000000-0005-0000-0000-0000B10A0000}"/>
    <cellStyle name="Note 2 10 6 2 3 2" xfId="33087" xr:uid="{00000000-0005-0000-0000-0000B20A0000}"/>
    <cellStyle name="Note 2 10 6 2 3 3" xfId="47540" xr:uid="{00000000-0005-0000-0000-0000B30A0000}"/>
    <cellStyle name="Note 2 10 6 2 4" xfId="20857" xr:uid="{00000000-0005-0000-0000-0000B40A0000}"/>
    <cellStyle name="Note 2 10 6 2 5" xfId="35310" xr:uid="{00000000-0005-0000-0000-0000B50A0000}"/>
    <cellStyle name="Note 2 10 6 3" xfId="5883" xr:uid="{00000000-0005-0000-0000-0000B60A0000}"/>
    <cellStyle name="Note 2 10 6 3 2" xfId="23318" xr:uid="{00000000-0005-0000-0000-0000B70A0000}"/>
    <cellStyle name="Note 2 10 6 3 3" xfId="37771" xr:uid="{00000000-0005-0000-0000-0000B80A0000}"/>
    <cellStyle name="Note 2 10 6 4" xfId="8324" xr:uid="{00000000-0005-0000-0000-0000B90A0000}"/>
    <cellStyle name="Note 2 10 6 4 2" xfId="25759" xr:uid="{00000000-0005-0000-0000-0000BA0A0000}"/>
    <cellStyle name="Note 2 10 6 4 3" xfId="40212" xr:uid="{00000000-0005-0000-0000-0000BB0A0000}"/>
    <cellStyle name="Note 2 10 6 5" xfId="10744" xr:uid="{00000000-0005-0000-0000-0000BC0A0000}"/>
    <cellStyle name="Note 2 10 6 5 2" xfId="28179" xr:uid="{00000000-0005-0000-0000-0000BD0A0000}"/>
    <cellStyle name="Note 2 10 6 5 3" xfId="42632" xr:uid="{00000000-0005-0000-0000-0000BE0A0000}"/>
    <cellStyle name="Note 2 10 6 6" xfId="17751" xr:uid="{00000000-0005-0000-0000-0000BF0A0000}"/>
    <cellStyle name="Note 2 10 7" xfId="911" xr:uid="{00000000-0005-0000-0000-0000C00A0000}"/>
    <cellStyle name="Note 2 10 7 2" xfId="3422" xr:uid="{00000000-0005-0000-0000-0000C10A0000}"/>
    <cellStyle name="Note 2 10 7 2 2" xfId="13192" xr:uid="{00000000-0005-0000-0000-0000C20A0000}"/>
    <cellStyle name="Note 2 10 7 2 2 2" xfId="30627" xr:uid="{00000000-0005-0000-0000-0000C30A0000}"/>
    <cellStyle name="Note 2 10 7 2 2 3" xfId="45080" xr:uid="{00000000-0005-0000-0000-0000C40A0000}"/>
    <cellStyle name="Note 2 10 7 2 3" xfId="15653" xr:uid="{00000000-0005-0000-0000-0000C50A0000}"/>
    <cellStyle name="Note 2 10 7 2 3 2" xfId="33088" xr:uid="{00000000-0005-0000-0000-0000C60A0000}"/>
    <cellStyle name="Note 2 10 7 2 3 3" xfId="47541" xr:uid="{00000000-0005-0000-0000-0000C70A0000}"/>
    <cellStyle name="Note 2 10 7 2 4" xfId="20858" xr:uid="{00000000-0005-0000-0000-0000C80A0000}"/>
    <cellStyle name="Note 2 10 7 2 5" xfId="35311" xr:uid="{00000000-0005-0000-0000-0000C90A0000}"/>
    <cellStyle name="Note 2 10 7 3" xfId="5884" xr:uid="{00000000-0005-0000-0000-0000CA0A0000}"/>
    <cellStyle name="Note 2 10 7 3 2" xfId="23319" xr:uid="{00000000-0005-0000-0000-0000CB0A0000}"/>
    <cellStyle name="Note 2 10 7 3 3" xfId="37772" xr:uid="{00000000-0005-0000-0000-0000CC0A0000}"/>
    <cellStyle name="Note 2 10 7 4" xfId="8325" xr:uid="{00000000-0005-0000-0000-0000CD0A0000}"/>
    <cellStyle name="Note 2 10 7 4 2" xfId="25760" xr:uid="{00000000-0005-0000-0000-0000CE0A0000}"/>
    <cellStyle name="Note 2 10 7 4 3" xfId="40213" xr:uid="{00000000-0005-0000-0000-0000CF0A0000}"/>
    <cellStyle name="Note 2 10 7 5" xfId="10745" xr:uid="{00000000-0005-0000-0000-0000D00A0000}"/>
    <cellStyle name="Note 2 10 7 5 2" xfId="28180" xr:uid="{00000000-0005-0000-0000-0000D10A0000}"/>
    <cellStyle name="Note 2 10 7 5 3" xfId="42633" xr:uid="{00000000-0005-0000-0000-0000D20A0000}"/>
    <cellStyle name="Note 2 10 7 6" xfId="17752" xr:uid="{00000000-0005-0000-0000-0000D30A0000}"/>
    <cellStyle name="Note 2 10 8" xfId="912" xr:uid="{00000000-0005-0000-0000-0000D40A0000}"/>
    <cellStyle name="Note 2 10 8 2" xfId="3423" xr:uid="{00000000-0005-0000-0000-0000D50A0000}"/>
    <cellStyle name="Note 2 10 8 2 2" xfId="20859" xr:uid="{00000000-0005-0000-0000-0000D60A0000}"/>
    <cellStyle name="Note 2 10 8 2 3" xfId="35312" xr:uid="{00000000-0005-0000-0000-0000D70A0000}"/>
    <cellStyle name="Note 2 10 8 3" xfId="5885" xr:uid="{00000000-0005-0000-0000-0000D80A0000}"/>
    <cellStyle name="Note 2 10 8 3 2" xfId="23320" xr:uid="{00000000-0005-0000-0000-0000D90A0000}"/>
    <cellStyle name="Note 2 10 8 3 3" xfId="37773" xr:uid="{00000000-0005-0000-0000-0000DA0A0000}"/>
    <cellStyle name="Note 2 10 8 4" xfId="8326" xr:uid="{00000000-0005-0000-0000-0000DB0A0000}"/>
    <cellStyle name="Note 2 10 8 4 2" xfId="25761" xr:uid="{00000000-0005-0000-0000-0000DC0A0000}"/>
    <cellStyle name="Note 2 10 8 4 3" xfId="40214" xr:uid="{00000000-0005-0000-0000-0000DD0A0000}"/>
    <cellStyle name="Note 2 10 8 5" xfId="10746" xr:uid="{00000000-0005-0000-0000-0000DE0A0000}"/>
    <cellStyle name="Note 2 10 8 5 2" xfId="28181" xr:uid="{00000000-0005-0000-0000-0000DF0A0000}"/>
    <cellStyle name="Note 2 10 8 5 3" xfId="42634" xr:uid="{00000000-0005-0000-0000-0000E00A0000}"/>
    <cellStyle name="Note 2 10 8 6" xfId="14998" xr:uid="{00000000-0005-0000-0000-0000E10A0000}"/>
    <cellStyle name="Note 2 10 8 6 2" xfId="32433" xr:uid="{00000000-0005-0000-0000-0000E20A0000}"/>
    <cellStyle name="Note 2 10 8 6 3" xfId="46886" xr:uid="{00000000-0005-0000-0000-0000E30A0000}"/>
    <cellStyle name="Note 2 10 8 7" xfId="17753" xr:uid="{00000000-0005-0000-0000-0000E40A0000}"/>
    <cellStyle name="Note 2 10 8 8" xfId="20160" xr:uid="{00000000-0005-0000-0000-0000E50A0000}"/>
    <cellStyle name="Note 2 10 9" xfId="3404" xr:uid="{00000000-0005-0000-0000-0000E60A0000}"/>
    <cellStyle name="Note 2 10 9 2" xfId="13178" xr:uid="{00000000-0005-0000-0000-0000E70A0000}"/>
    <cellStyle name="Note 2 10 9 2 2" xfId="30613" xr:uid="{00000000-0005-0000-0000-0000E80A0000}"/>
    <cellStyle name="Note 2 10 9 2 3" xfId="45066" xr:uid="{00000000-0005-0000-0000-0000E90A0000}"/>
    <cellStyle name="Note 2 10 9 3" xfId="15639" xr:uid="{00000000-0005-0000-0000-0000EA0A0000}"/>
    <cellStyle name="Note 2 10 9 3 2" xfId="33074" xr:uid="{00000000-0005-0000-0000-0000EB0A0000}"/>
    <cellStyle name="Note 2 10 9 3 3" xfId="47527" xr:uid="{00000000-0005-0000-0000-0000EC0A0000}"/>
    <cellStyle name="Note 2 10 9 4" xfId="20840" xr:uid="{00000000-0005-0000-0000-0000ED0A0000}"/>
    <cellStyle name="Note 2 10 9 5" xfId="35293" xr:uid="{00000000-0005-0000-0000-0000EE0A0000}"/>
    <cellStyle name="Note 2 11" xfId="913" xr:uid="{00000000-0005-0000-0000-0000EF0A0000}"/>
    <cellStyle name="Note 2 11 10" xfId="5886" xr:uid="{00000000-0005-0000-0000-0000F00A0000}"/>
    <cellStyle name="Note 2 11 10 2" xfId="23321" xr:uid="{00000000-0005-0000-0000-0000F10A0000}"/>
    <cellStyle name="Note 2 11 10 3" xfId="37774" xr:uid="{00000000-0005-0000-0000-0000F20A0000}"/>
    <cellStyle name="Note 2 11 11" xfId="8327" xr:uid="{00000000-0005-0000-0000-0000F30A0000}"/>
    <cellStyle name="Note 2 11 11 2" xfId="25762" xr:uid="{00000000-0005-0000-0000-0000F40A0000}"/>
    <cellStyle name="Note 2 11 11 3" xfId="40215" xr:uid="{00000000-0005-0000-0000-0000F50A0000}"/>
    <cellStyle name="Note 2 11 12" xfId="10747" xr:uid="{00000000-0005-0000-0000-0000F60A0000}"/>
    <cellStyle name="Note 2 11 12 2" xfId="28182" xr:uid="{00000000-0005-0000-0000-0000F70A0000}"/>
    <cellStyle name="Note 2 11 12 3" xfId="42635" xr:uid="{00000000-0005-0000-0000-0000F80A0000}"/>
    <cellStyle name="Note 2 11 13" xfId="17754" xr:uid="{00000000-0005-0000-0000-0000F90A0000}"/>
    <cellStyle name="Note 2 11 2" xfId="914" xr:uid="{00000000-0005-0000-0000-0000FA0A0000}"/>
    <cellStyle name="Note 2 11 2 2" xfId="915" xr:uid="{00000000-0005-0000-0000-0000FB0A0000}"/>
    <cellStyle name="Note 2 11 2 2 2" xfId="3426" xr:uid="{00000000-0005-0000-0000-0000FC0A0000}"/>
    <cellStyle name="Note 2 11 2 2 2 2" xfId="13195" xr:uid="{00000000-0005-0000-0000-0000FD0A0000}"/>
    <cellStyle name="Note 2 11 2 2 2 2 2" xfId="30630" xr:uid="{00000000-0005-0000-0000-0000FE0A0000}"/>
    <cellStyle name="Note 2 11 2 2 2 2 3" xfId="45083" xr:uid="{00000000-0005-0000-0000-0000FF0A0000}"/>
    <cellStyle name="Note 2 11 2 2 2 3" xfId="15656" xr:uid="{00000000-0005-0000-0000-0000000B0000}"/>
    <cellStyle name="Note 2 11 2 2 2 3 2" xfId="33091" xr:uid="{00000000-0005-0000-0000-0000010B0000}"/>
    <cellStyle name="Note 2 11 2 2 2 3 3" xfId="47544" xr:uid="{00000000-0005-0000-0000-0000020B0000}"/>
    <cellStyle name="Note 2 11 2 2 2 4" xfId="20862" xr:uid="{00000000-0005-0000-0000-0000030B0000}"/>
    <cellStyle name="Note 2 11 2 2 2 5" xfId="35315" xr:uid="{00000000-0005-0000-0000-0000040B0000}"/>
    <cellStyle name="Note 2 11 2 2 3" xfId="5888" xr:uid="{00000000-0005-0000-0000-0000050B0000}"/>
    <cellStyle name="Note 2 11 2 2 3 2" xfId="23323" xr:uid="{00000000-0005-0000-0000-0000060B0000}"/>
    <cellStyle name="Note 2 11 2 2 3 3" xfId="37776" xr:uid="{00000000-0005-0000-0000-0000070B0000}"/>
    <cellStyle name="Note 2 11 2 2 4" xfId="8329" xr:uid="{00000000-0005-0000-0000-0000080B0000}"/>
    <cellStyle name="Note 2 11 2 2 4 2" xfId="25764" xr:uid="{00000000-0005-0000-0000-0000090B0000}"/>
    <cellStyle name="Note 2 11 2 2 4 3" xfId="40217" xr:uid="{00000000-0005-0000-0000-00000A0B0000}"/>
    <cellStyle name="Note 2 11 2 2 5" xfId="10749" xr:uid="{00000000-0005-0000-0000-00000B0B0000}"/>
    <cellStyle name="Note 2 11 2 2 5 2" xfId="28184" xr:uid="{00000000-0005-0000-0000-00000C0B0000}"/>
    <cellStyle name="Note 2 11 2 2 5 3" xfId="42637" xr:uid="{00000000-0005-0000-0000-00000D0B0000}"/>
    <cellStyle name="Note 2 11 2 2 6" xfId="17756" xr:uid="{00000000-0005-0000-0000-00000E0B0000}"/>
    <cellStyle name="Note 2 11 2 3" xfId="916" xr:uid="{00000000-0005-0000-0000-00000F0B0000}"/>
    <cellStyle name="Note 2 11 2 3 2" xfId="3427" xr:uid="{00000000-0005-0000-0000-0000100B0000}"/>
    <cellStyle name="Note 2 11 2 3 2 2" xfId="13196" xr:uid="{00000000-0005-0000-0000-0000110B0000}"/>
    <cellStyle name="Note 2 11 2 3 2 2 2" xfId="30631" xr:uid="{00000000-0005-0000-0000-0000120B0000}"/>
    <cellStyle name="Note 2 11 2 3 2 2 3" xfId="45084" xr:uid="{00000000-0005-0000-0000-0000130B0000}"/>
    <cellStyle name="Note 2 11 2 3 2 3" xfId="15657" xr:uid="{00000000-0005-0000-0000-0000140B0000}"/>
    <cellStyle name="Note 2 11 2 3 2 3 2" xfId="33092" xr:uid="{00000000-0005-0000-0000-0000150B0000}"/>
    <cellStyle name="Note 2 11 2 3 2 3 3" xfId="47545" xr:uid="{00000000-0005-0000-0000-0000160B0000}"/>
    <cellStyle name="Note 2 11 2 3 2 4" xfId="20863" xr:uid="{00000000-0005-0000-0000-0000170B0000}"/>
    <cellStyle name="Note 2 11 2 3 2 5" xfId="35316" xr:uid="{00000000-0005-0000-0000-0000180B0000}"/>
    <cellStyle name="Note 2 11 2 3 3" xfId="5889" xr:uid="{00000000-0005-0000-0000-0000190B0000}"/>
    <cellStyle name="Note 2 11 2 3 3 2" xfId="23324" xr:uid="{00000000-0005-0000-0000-00001A0B0000}"/>
    <cellStyle name="Note 2 11 2 3 3 3" xfId="37777" xr:uid="{00000000-0005-0000-0000-00001B0B0000}"/>
    <cellStyle name="Note 2 11 2 3 4" xfId="8330" xr:uid="{00000000-0005-0000-0000-00001C0B0000}"/>
    <cellStyle name="Note 2 11 2 3 4 2" xfId="25765" xr:uid="{00000000-0005-0000-0000-00001D0B0000}"/>
    <cellStyle name="Note 2 11 2 3 4 3" xfId="40218" xr:uid="{00000000-0005-0000-0000-00001E0B0000}"/>
    <cellStyle name="Note 2 11 2 3 5" xfId="10750" xr:uid="{00000000-0005-0000-0000-00001F0B0000}"/>
    <cellStyle name="Note 2 11 2 3 5 2" xfId="28185" xr:uid="{00000000-0005-0000-0000-0000200B0000}"/>
    <cellStyle name="Note 2 11 2 3 5 3" xfId="42638" xr:uid="{00000000-0005-0000-0000-0000210B0000}"/>
    <cellStyle name="Note 2 11 2 3 6" xfId="17757" xr:uid="{00000000-0005-0000-0000-0000220B0000}"/>
    <cellStyle name="Note 2 11 2 4" xfId="917" xr:uid="{00000000-0005-0000-0000-0000230B0000}"/>
    <cellStyle name="Note 2 11 2 4 2" xfId="3428" xr:uid="{00000000-0005-0000-0000-0000240B0000}"/>
    <cellStyle name="Note 2 11 2 4 2 2" xfId="20864" xr:uid="{00000000-0005-0000-0000-0000250B0000}"/>
    <cellStyle name="Note 2 11 2 4 2 3" xfId="35317" xr:uid="{00000000-0005-0000-0000-0000260B0000}"/>
    <cellStyle name="Note 2 11 2 4 3" xfId="5890" xr:uid="{00000000-0005-0000-0000-0000270B0000}"/>
    <cellStyle name="Note 2 11 2 4 3 2" xfId="23325" xr:uid="{00000000-0005-0000-0000-0000280B0000}"/>
    <cellStyle name="Note 2 11 2 4 3 3" xfId="37778" xr:uid="{00000000-0005-0000-0000-0000290B0000}"/>
    <cellStyle name="Note 2 11 2 4 4" xfId="8331" xr:uid="{00000000-0005-0000-0000-00002A0B0000}"/>
    <cellStyle name="Note 2 11 2 4 4 2" xfId="25766" xr:uid="{00000000-0005-0000-0000-00002B0B0000}"/>
    <cellStyle name="Note 2 11 2 4 4 3" xfId="40219" xr:uid="{00000000-0005-0000-0000-00002C0B0000}"/>
    <cellStyle name="Note 2 11 2 4 5" xfId="10751" xr:uid="{00000000-0005-0000-0000-00002D0B0000}"/>
    <cellStyle name="Note 2 11 2 4 5 2" xfId="28186" xr:uid="{00000000-0005-0000-0000-00002E0B0000}"/>
    <cellStyle name="Note 2 11 2 4 5 3" xfId="42639" xr:uid="{00000000-0005-0000-0000-00002F0B0000}"/>
    <cellStyle name="Note 2 11 2 4 6" xfId="14999" xr:uid="{00000000-0005-0000-0000-0000300B0000}"/>
    <cellStyle name="Note 2 11 2 4 6 2" xfId="32434" xr:uid="{00000000-0005-0000-0000-0000310B0000}"/>
    <cellStyle name="Note 2 11 2 4 6 3" xfId="46887" xr:uid="{00000000-0005-0000-0000-0000320B0000}"/>
    <cellStyle name="Note 2 11 2 4 7" xfId="17758" xr:uid="{00000000-0005-0000-0000-0000330B0000}"/>
    <cellStyle name="Note 2 11 2 4 8" xfId="20161" xr:uid="{00000000-0005-0000-0000-0000340B0000}"/>
    <cellStyle name="Note 2 11 2 5" xfId="3425" xr:uid="{00000000-0005-0000-0000-0000350B0000}"/>
    <cellStyle name="Note 2 11 2 5 2" xfId="13194" xr:uid="{00000000-0005-0000-0000-0000360B0000}"/>
    <cellStyle name="Note 2 11 2 5 2 2" xfId="30629" xr:uid="{00000000-0005-0000-0000-0000370B0000}"/>
    <cellStyle name="Note 2 11 2 5 2 3" xfId="45082" xr:uid="{00000000-0005-0000-0000-0000380B0000}"/>
    <cellStyle name="Note 2 11 2 5 3" xfId="15655" xr:uid="{00000000-0005-0000-0000-0000390B0000}"/>
    <cellStyle name="Note 2 11 2 5 3 2" xfId="33090" xr:uid="{00000000-0005-0000-0000-00003A0B0000}"/>
    <cellStyle name="Note 2 11 2 5 3 3" xfId="47543" xr:uid="{00000000-0005-0000-0000-00003B0B0000}"/>
    <cellStyle name="Note 2 11 2 5 4" xfId="20861" xr:uid="{00000000-0005-0000-0000-00003C0B0000}"/>
    <cellStyle name="Note 2 11 2 5 5" xfId="35314" xr:uid="{00000000-0005-0000-0000-00003D0B0000}"/>
    <cellStyle name="Note 2 11 2 6" xfId="5887" xr:uid="{00000000-0005-0000-0000-00003E0B0000}"/>
    <cellStyle name="Note 2 11 2 6 2" xfId="23322" xr:uid="{00000000-0005-0000-0000-00003F0B0000}"/>
    <cellStyle name="Note 2 11 2 6 3" xfId="37775" xr:uid="{00000000-0005-0000-0000-0000400B0000}"/>
    <cellStyle name="Note 2 11 2 7" xfId="8328" xr:uid="{00000000-0005-0000-0000-0000410B0000}"/>
    <cellStyle name="Note 2 11 2 7 2" xfId="25763" xr:uid="{00000000-0005-0000-0000-0000420B0000}"/>
    <cellStyle name="Note 2 11 2 7 3" xfId="40216" xr:uid="{00000000-0005-0000-0000-0000430B0000}"/>
    <cellStyle name="Note 2 11 2 8" xfId="10748" xr:uid="{00000000-0005-0000-0000-0000440B0000}"/>
    <cellStyle name="Note 2 11 2 8 2" xfId="28183" xr:uid="{00000000-0005-0000-0000-0000450B0000}"/>
    <cellStyle name="Note 2 11 2 8 3" xfId="42636" xr:uid="{00000000-0005-0000-0000-0000460B0000}"/>
    <cellStyle name="Note 2 11 2 9" xfId="17755" xr:uid="{00000000-0005-0000-0000-0000470B0000}"/>
    <cellStyle name="Note 2 11 3" xfId="918" xr:uid="{00000000-0005-0000-0000-0000480B0000}"/>
    <cellStyle name="Note 2 11 3 2" xfId="919" xr:uid="{00000000-0005-0000-0000-0000490B0000}"/>
    <cellStyle name="Note 2 11 3 2 2" xfId="3430" xr:uid="{00000000-0005-0000-0000-00004A0B0000}"/>
    <cellStyle name="Note 2 11 3 2 2 2" xfId="13198" xr:uid="{00000000-0005-0000-0000-00004B0B0000}"/>
    <cellStyle name="Note 2 11 3 2 2 2 2" xfId="30633" xr:uid="{00000000-0005-0000-0000-00004C0B0000}"/>
    <cellStyle name="Note 2 11 3 2 2 2 3" xfId="45086" xr:uid="{00000000-0005-0000-0000-00004D0B0000}"/>
    <cellStyle name="Note 2 11 3 2 2 3" xfId="15659" xr:uid="{00000000-0005-0000-0000-00004E0B0000}"/>
    <cellStyle name="Note 2 11 3 2 2 3 2" xfId="33094" xr:uid="{00000000-0005-0000-0000-00004F0B0000}"/>
    <cellStyle name="Note 2 11 3 2 2 3 3" xfId="47547" xr:uid="{00000000-0005-0000-0000-0000500B0000}"/>
    <cellStyle name="Note 2 11 3 2 2 4" xfId="20866" xr:uid="{00000000-0005-0000-0000-0000510B0000}"/>
    <cellStyle name="Note 2 11 3 2 2 5" xfId="35319" xr:uid="{00000000-0005-0000-0000-0000520B0000}"/>
    <cellStyle name="Note 2 11 3 2 3" xfId="5892" xr:uid="{00000000-0005-0000-0000-0000530B0000}"/>
    <cellStyle name="Note 2 11 3 2 3 2" xfId="23327" xr:uid="{00000000-0005-0000-0000-0000540B0000}"/>
    <cellStyle name="Note 2 11 3 2 3 3" xfId="37780" xr:uid="{00000000-0005-0000-0000-0000550B0000}"/>
    <cellStyle name="Note 2 11 3 2 4" xfId="8333" xr:uid="{00000000-0005-0000-0000-0000560B0000}"/>
    <cellStyle name="Note 2 11 3 2 4 2" xfId="25768" xr:uid="{00000000-0005-0000-0000-0000570B0000}"/>
    <cellStyle name="Note 2 11 3 2 4 3" xfId="40221" xr:uid="{00000000-0005-0000-0000-0000580B0000}"/>
    <cellStyle name="Note 2 11 3 2 5" xfId="10753" xr:uid="{00000000-0005-0000-0000-0000590B0000}"/>
    <cellStyle name="Note 2 11 3 2 5 2" xfId="28188" xr:uid="{00000000-0005-0000-0000-00005A0B0000}"/>
    <cellStyle name="Note 2 11 3 2 5 3" xfId="42641" xr:uid="{00000000-0005-0000-0000-00005B0B0000}"/>
    <cellStyle name="Note 2 11 3 2 6" xfId="17760" xr:uid="{00000000-0005-0000-0000-00005C0B0000}"/>
    <cellStyle name="Note 2 11 3 3" xfId="920" xr:uid="{00000000-0005-0000-0000-00005D0B0000}"/>
    <cellStyle name="Note 2 11 3 3 2" xfId="3431" xr:uid="{00000000-0005-0000-0000-00005E0B0000}"/>
    <cellStyle name="Note 2 11 3 3 2 2" xfId="13199" xr:uid="{00000000-0005-0000-0000-00005F0B0000}"/>
    <cellStyle name="Note 2 11 3 3 2 2 2" xfId="30634" xr:uid="{00000000-0005-0000-0000-0000600B0000}"/>
    <cellStyle name="Note 2 11 3 3 2 2 3" xfId="45087" xr:uid="{00000000-0005-0000-0000-0000610B0000}"/>
    <cellStyle name="Note 2 11 3 3 2 3" xfId="15660" xr:uid="{00000000-0005-0000-0000-0000620B0000}"/>
    <cellStyle name="Note 2 11 3 3 2 3 2" xfId="33095" xr:uid="{00000000-0005-0000-0000-0000630B0000}"/>
    <cellStyle name="Note 2 11 3 3 2 3 3" xfId="47548" xr:uid="{00000000-0005-0000-0000-0000640B0000}"/>
    <cellStyle name="Note 2 11 3 3 2 4" xfId="20867" xr:uid="{00000000-0005-0000-0000-0000650B0000}"/>
    <cellStyle name="Note 2 11 3 3 2 5" xfId="35320" xr:uid="{00000000-0005-0000-0000-0000660B0000}"/>
    <cellStyle name="Note 2 11 3 3 3" xfId="5893" xr:uid="{00000000-0005-0000-0000-0000670B0000}"/>
    <cellStyle name="Note 2 11 3 3 3 2" xfId="23328" xr:uid="{00000000-0005-0000-0000-0000680B0000}"/>
    <cellStyle name="Note 2 11 3 3 3 3" xfId="37781" xr:uid="{00000000-0005-0000-0000-0000690B0000}"/>
    <cellStyle name="Note 2 11 3 3 4" xfId="8334" xr:uid="{00000000-0005-0000-0000-00006A0B0000}"/>
    <cellStyle name="Note 2 11 3 3 4 2" xfId="25769" xr:uid="{00000000-0005-0000-0000-00006B0B0000}"/>
    <cellStyle name="Note 2 11 3 3 4 3" xfId="40222" xr:uid="{00000000-0005-0000-0000-00006C0B0000}"/>
    <cellStyle name="Note 2 11 3 3 5" xfId="10754" xr:uid="{00000000-0005-0000-0000-00006D0B0000}"/>
    <cellStyle name="Note 2 11 3 3 5 2" xfId="28189" xr:uid="{00000000-0005-0000-0000-00006E0B0000}"/>
    <cellStyle name="Note 2 11 3 3 5 3" xfId="42642" xr:uid="{00000000-0005-0000-0000-00006F0B0000}"/>
    <cellStyle name="Note 2 11 3 3 6" xfId="17761" xr:uid="{00000000-0005-0000-0000-0000700B0000}"/>
    <cellStyle name="Note 2 11 3 4" xfId="921" xr:uid="{00000000-0005-0000-0000-0000710B0000}"/>
    <cellStyle name="Note 2 11 3 4 2" xfId="3432" xr:uid="{00000000-0005-0000-0000-0000720B0000}"/>
    <cellStyle name="Note 2 11 3 4 2 2" xfId="20868" xr:uid="{00000000-0005-0000-0000-0000730B0000}"/>
    <cellStyle name="Note 2 11 3 4 2 3" xfId="35321" xr:uid="{00000000-0005-0000-0000-0000740B0000}"/>
    <cellStyle name="Note 2 11 3 4 3" xfId="5894" xr:uid="{00000000-0005-0000-0000-0000750B0000}"/>
    <cellStyle name="Note 2 11 3 4 3 2" xfId="23329" xr:uid="{00000000-0005-0000-0000-0000760B0000}"/>
    <cellStyle name="Note 2 11 3 4 3 3" xfId="37782" xr:uid="{00000000-0005-0000-0000-0000770B0000}"/>
    <cellStyle name="Note 2 11 3 4 4" xfId="8335" xr:uid="{00000000-0005-0000-0000-0000780B0000}"/>
    <cellStyle name="Note 2 11 3 4 4 2" xfId="25770" xr:uid="{00000000-0005-0000-0000-0000790B0000}"/>
    <cellStyle name="Note 2 11 3 4 4 3" xfId="40223" xr:uid="{00000000-0005-0000-0000-00007A0B0000}"/>
    <cellStyle name="Note 2 11 3 4 5" xfId="10755" xr:uid="{00000000-0005-0000-0000-00007B0B0000}"/>
    <cellStyle name="Note 2 11 3 4 5 2" xfId="28190" xr:uid="{00000000-0005-0000-0000-00007C0B0000}"/>
    <cellStyle name="Note 2 11 3 4 5 3" xfId="42643" xr:uid="{00000000-0005-0000-0000-00007D0B0000}"/>
    <cellStyle name="Note 2 11 3 4 6" xfId="15000" xr:uid="{00000000-0005-0000-0000-00007E0B0000}"/>
    <cellStyle name="Note 2 11 3 4 6 2" xfId="32435" xr:uid="{00000000-0005-0000-0000-00007F0B0000}"/>
    <cellStyle name="Note 2 11 3 4 6 3" xfId="46888" xr:uid="{00000000-0005-0000-0000-0000800B0000}"/>
    <cellStyle name="Note 2 11 3 4 7" xfId="17762" xr:uid="{00000000-0005-0000-0000-0000810B0000}"/>
    <cellStyle name="Note 2 11 3 4 8" xfId="20162" xr:uid="{00000000-0005-0000-0000-0000820B0000}"/>
    <cellStyle name="Note 2 11 3 5" xfId="3429" xr:uid="{00000000-0005-0000-0000-0000830B0000}"/>
    <cellStyle name="Note 2 11 3 5 2" xfId="13197" xr:uid="{00000000-0005-0000-0000-0000840B0000}"/>
    <cellStyle name="Note 2 11 3 5 2 2" xfId="30632" xr:uid="{00000000-0005-0000-0000-0000850B0000}"/>
    <cellStyle name="Note 2 11 3 5 2 3" xfId="45085" xr:uid="{00000000-0005-0000-0000-0000860B0000}"/>
    <cellStyle name="Note 2 11 3 5 3" xfId="15658" xr:uid="{00000000-0005-0000-0000-0000870B0000}"/>
    <cellStyle name="Note 2 11 3 5 3 2" xfId="33093" xr:uid="{00000000-0005-0000-0000-0000880B0000}"/>
    <cellStyle name="Note 2 11 3 5 3 3" xfId="47546" xr:uid="{00000000-0005-0000-0000-0000890B0000}"/>
    <cellStyle name="Note 2 11 3 5 4" xfId="20865" xr:uid="{00000000-0005-0000-0000-00008A0B0000}"/>
    <cellStyle name="Note 2 11 3 5 5" xfId="35318" xr:uid="{00000000-0005-0000-0000-00008B0B0000}"/>
    <cellStyle name="Note 2 11 3 6" xfId="5891" xr:uid="{00000000-0005-0000-0000-00008C0B0000}"/>
    <cellStyle name="Note 2 11 3 6 2" xfId="23326" xr:uid="{00000000-0005-0000-0000-00008D0B0000}"/>
    <cellStyle name="Note 2 11 3 6 3" xfId="37779" xr:uid="{00000000-0005-0000-0000-00008E0B0000}"/>
    <cellStyle name="Note 2 11 3 7" xfId="8332" xr:uid="{00000000-0005-0000-0000-00008F0B0000}"/>
    <cellStyle name="Note 2 11 3 7 2" xfId="25767" xr:uid="{00000000-0005-0000-0000-0000900B0000}"/>
    <cellStyle name="Note 2 11 3 7 3" xfId="40220" xr:uid="{00000000-0005-0000-0000-0000910B0000}"/>
    <cellStyle name="Note 2 11 3 8" xfId="10752" xr:uid="{00000000-0005-0000-0000-0000920B0000}"/>
    <cellStyle name="Note 2 11 3 8 2" xfId="28187" xr:uid="{00000000-0005-0000-0000-0000930B0000}"/>
    <cellStyle name="Note 2 11 3 8 3" xfId="42640" xr:uid="{00000000-0005-0000-0000-0000940B0000}"/>
    <cellStyle name="Note 2 11 3 9" xfId="17759" xr:uid="{00000000-0005-0000-0000-0000950B0000}"/>
    <cellStyle name="Note 2 11 4" xfId="922" xr:uid="{00000000-0005-0000-0000-0000960B0000}"/>
    <cellStyle name="Note 2 11 4 2" xfId="923" xr:uid="{00000000-0005-0000-0000-0000970B0000}"/>
    <cellStyle name="Note 2 11 4 2 2" xfId="3434" xr:uid="{00000000-0005-0000-0000-0000980B0000}"/>
    <cellStyle name="Note 2 11 4 2 2 2" xfId="13201" xr:uid="{00000000-0005-0000-0000-0000990B0000}"/>
    <cellStyle name="Note 2 11 4 2 2 2 2" xfId="30636" xr:uid="{00000000-0005-0000-0000-00009A0B0000}"/>
    <cellStyle name="Note 2 11 4 2 2 2 3" xfId="45089" xr:uid="{00000000-0005-0000-0000-00009B0B0000}"/>
    <cellStyle name="Note 2 11 4 2 2 3" xfId="15662" xr:uid="{00000000-0005-0000-0000-00009C0B0000}"/>
    <cellStyle name="Note 2 11 4 2 2 3 2" xfId="33097" xr:uid="{00000000-0005-0000-0000-00009D0B0000}"/>
    <cellStyle name="Note 2 11 4 2 2 3 3" xfId="47550" xr:uid="{00000000-0005-0000-0000-00009E0B0000}"/>
    <cellStyle name="Note 2 11 4 2 2 4" xfId="20870" xr:uid="{00000000-0005-0000-0000-00009F0B0000}"/>
    <cellStyle name="Note 2 11 4 2 2 5" xfId="35323" xr:uid="{00000000-0005-0000-0000-0000A00B0000}"/>
    <cellStyle name="Note 2 11 4 2 3" xfId="5896" xr:uid="{00000000-0005-0000-0000-0000A10B0000}"/>
    <cellStyle name="Note 2 11 4 2 3 2" xfId="23331" xr:uid="{00000000-0005-0000-0000-0000A20B0000}"/>
    <cellStyle name="Note 2 11 4 2 3 3" xfId="37784" xr:uid="{00000000-0005-0000-0000-0000A30B0000}"/>
    <cellStyle name="Note 2 11 4 2 4" xfId="8337" xr:uid="{00000000-0005-0000-0000-0000A40B0000}"/>
    <cellStyle name="Note 2 11 4 2 4 2" xfId="25772" xr:uid="{00000000-0005-0000-0000-0000A50B0000}"/>
    <cellStyle name="Note 2 11 4 2 4 3" xfId="40225" xr:uid="{00000000-0005-0000-0000-0000A60B0000}"/>
    <cellStyle name="Note 2 11 4 2 5" xfId="10757" xr:uid="{00000000-0005-0000-0000-0000A70B0000}"/>
    <cellStyle name="Note 2 11 4 2 5 2" xfId="28192" xr:uid="{00000000-0005-0000-0000-0000A80B0000}"/>
    <cellStyle name="Note 2 11 4 2 5 3" xfId="42645" xr:uid="{00000000-0005-0000-0000-0000A90B0000}"/>
    <cellStyle name="Note 2 11 4 2 6" xfId="17764" xr:uid="{00000000-0005-0000-0000-0000AA0B0000}"/>
    <cellStyle name="Note 2 11 4 3" xfId="924" xr:uid="{00000000-0005-0000-0000-0000AB0B0000}"/>
    <cellStyle name="Note 2 11 4 3 2" xfId="3435" xr:uid="{00000000-0005-0000-0000-0000AC0B0000}"/>
    <cellStyle name="Note 2 11 4 3 2 2" xfId="13202" xr:uid="{00000000-0005-0000-0000-0000AD0B0000}"/>
    <cellStyle name="Note 2 11 4 3 2 2 2" xfId="30637" xr:uid="{00000000-0005-0000-0000-0000AE0B0000}"/>
    <cellStyle name="Note 2 11 4 3 2 2 3" xfId="45090" xr:uid="{00000000-0005-0000-0000-0000AF0B0000}"/>
    <cellStyle name="Note 2 11 4 3 2 3" xfId="15663" xr:uid="{00000000-0005-0000-0000-0000B00B0000}"/>
    <cellStyle name="Note 2 11 4 3 2 3 2" xfId="33098" xr:uid="{00000000-0005-0000-0000-0000B10B0000}"/>
    <cellStyle name="Note 2 11 4 3 2 3 3" xfId="47551" xr:uid="{00000000-0005-0000-0000-0000B20B0000}"/>
    <cellStyle name="Note 2 11 4 3 2 4" xfId="20871" xr:uid="{00000000-0005-0000-0000-0000B30B0000}"/>
    <cellStyle name="Note 2 11 4 3 2 5" xfId="35324" xr:uid="{00000000-0005-0000-0000-0000B40B0000}"/>
    <cellStyle name="Note 2 11 4 3 3" xfId="5897" xr:uid="{00000000-0005-0000-0000-0000B50B0000}"/>
    <cellStyle name="Note 2 11 4 3 3 2" xfId="23332" xr:uid="{00000000-0005-0000-0000-0000B60B0000}"/>
    <cellStyle name="Note 2 11 4 3 3 3" xfId="37785" xr:uid="{00000000-0005-0000-0000-0000B70B0000}"/>
    <cellStyle name="Note 2 11 4 3 4" xfId="8338" xr:uid="{00000000-0005-0000-0000-0000B80B0000}"/>
    <cellStyle name="Note 2 11 4 3 4 2" xfId="25773" xr:uid="{00000000-0005-0000-0000-0000B90B0000}"/>
    <cellStyle name="Note 2 11 4 3 4 3" xfId="40226" xr:uid="{00000000-0005-0000-0000-0000BA0B0000}"/>
    <cellStyle name="Note 2 11 4 3 5" xfId="10758" xr:uid="{00000000-0005-0000-0000-0000BB0B0000}"/>
    <cellStyle name="Note 2 11 4 3 5 2" xfId="28193" xr:uid="{00000000-0005-0000-0000-0000BC0B0000}"/>
    <cellStyle name="Note 2 11 4 3 5 3" xfId="42646" xr:uid="{00000000-0005-0000-0000-0000BD0B0000}"/>
    <cellStyle name="Note 2 11 4 3 6" xfId="17765" xr:uid="{00000000-0005-0000-0000-0000BE0B0000}"/>
    <cellStyle name="Note 2 11 4 4" xfId="925" xr:uid="{00000000-0005-0000-0000-0000BF0B0000}"/>
    <cellStyle name="Note 2 11 4 4 2" xfId="3436" xr:uid="{00000000-0005-0000-0000-0000C00B0000}"/>
    <cellStyle name="Note 2 11 4 4 2 2" xfId="20872" xr:uid="{00000000-0005-0000-0000-0000C10B0000}"/>
    <cellStyle name="Note 2 11 4 4 2 3" xfId="35325" xr:uid="{00000000-0005-0000-0000-0000C20B0000}"/>
    <cellStyle name="Note 2 11 4 4 3" xfId="5898" xr:uid="{00000000-0005-0000-0000-0000C30B0000}"/>
    <cellStyle name="Note 2 11 4 4 3 2" xfId="23333" xr:uid="{00000000-0005-0000-0000-0000C40B0000}"/>
    <cellStyle name="Note 2 11 4 4 3 3" xfId="37786" xr:uid="{00000000-0005-0000-0000-0000C50B0000}"/>
    <cellStyle name="Note 2 11 4 4 4" xfId="8339" xr:uid="{00000000-0005-0000-0000-0000C60B0000}"/>
    <cellStyle name="Note 2 11 4 4 4 2" xfId="25774" xr:uid="{00000000-0005-0000-0000-0000C70B0000}"/>
    <cellStyle name="Note 2 11 4 4 4 3" xfId="40227" xr:uid="{00000000-0005-0000-0000-0000C80B0000}"/>
    <cellStyle name="Note 2 11 4 4 5" xfId="10759" xr:uid="{00000000-0005-0000-0000-0000C90B0000}"/>
    <cellStyle name="Note 2 11 4 4 5 2" xfId="28194" xr:uid="{00000000-0005-0000-0000-0000CA0B0000}"/>
    <cellStyle name="Note 2 11 4 4 5 3" xfId="42647" xr:uid="{00000000-0005-0000-0000-0000CB0B0000}"/>
    <cellStyle name="Note 2 11 4 4 6" xfId="15001" xr:uid="{00000000-0005-0000-0000-0000CC0B0000}"/>
    <cellStyle name="Note 2 11 4 4 6 2" xfId="32436" xr:uid="{00000000-0005-0000-0000-0000CD0B0000}"/>
    <cellStyle name="Note 2 11 4 4 6 3" xfId="46889" xr:uid="{00000000-0005-0000-0000-0000CE0B0000}"/>
    <cellStyle name="Note 2 11 4 4 7" xfId="17766" xr:uid="{00000000-0005-0000-0000-0000CF0B0000}"/>
    <cellStyle name="Note 2 11 4 4 8" xfId="20163" xr:uid="{00000000-0005-0000-0000-0000D00B0000}"/>
    <cellStyle name="Note 2 11 4 5" xfId="3433" xr:uid="{00000000-0005-0000-0000-0000D10B0000}"/>
    <cellStyle name="Note 2 11 4 5 2" xfId="13200" xr:uid="{00000000-0005-0000-0000-0000D20B0000}"/>
    <cellStyle name="Note 2 11 4 5 2 2" xfId="30635" xr:uid="{00000000-0005-0000-0000-0000D30B0000}"/>
    <cellStyle name="Note 2 11 4 5 2 3" xfId="45088" xr:uid="{00000000-0005-0000-0000-0000D40B0000}"/>
    <cellStyle name="Note 2 11 4 5 3" xfId="15661" xr:uid="{00000000-0005-0000-0000-0000D50B0000}"/>
    <cellStyle name="Note 2 11 4 5 3 2" xfId="33096" xr:uid="{00000000-0005-0000-0000-0000D60B0000}"/>
    <cellStyle name="Note 2 11 4 5 3 3" xfId="47549" xr:uid="{00000000-0005-0000-0000-0000D70B0000}"/>
    <cellStyle name="Note 2 11 4 5 4" xfId="20869" xr:uid="{00000000-0005-0000-0000-0000D80B0000}"/>
    <cellStyle name="Note 2 11 4 5 5" xfId="35322" xr:uid="{00000000-0005-0000-0000-0000D90B0000}"/>
    <cellStyle name="Note 2 11 4 6" xfId="5895" xr:uid="{00000000-0005-0000-0000-0000DA0B0000}"/>
    <cellStyle name="Note 2 11 4 6 2" xfId="23330" xr:uid="{00000000-0005-0000-0000-0000DB0B0000}"/>
    <cellStyle name="Note 2 11 4 6 3" xfId="37783" xr:uid="{00000000-0005-0000-0000-0000DC0B0000}"/>
    <cellStyle name="Note 2 11 4 7" xfId="8336" xr:uid="{00000000-0005-0000-0000-0000DD0B0000}"/>
    <cellStyle name="Note 2 11 4 7 2" xfId="25771" xr:uid="{00000000-0005-0000-0000-0000DE0B0000}"/>
    <cellStyle name="Note 2 11 4 7 3" xfId="40224" xr:uid="{00000000-0005-0000-0000-0000DF0B0000}"/>
    <cellStyle name="Note 2 11 4 8" xfId="10756" xr:uid="{00000000-0005-0000-0000-0000E00B0000}"/>
    <cellStyle name="Note 2 11 4 8 2" xfId="28191" xr:uid="{00000000-0005-0000-0000-0000E10B0000}"/>
    <cellStyle name="Note 2 11 4 8 3" xfId="42644" xr:uid="{00000000-0005-0000-0000-0000E20B0000}"/>
    <cellStyle name="Note 2 11 4 9" xfId="17763" xr:uid="{00000000-0005-0000-0000-0000E30B0000}"/>
    <cellStyle name="Note 2 11 5" xfId="926" xr:uid="{00000000-0005-0000-0000-0000E40B0000}"/>
    <cellStyle name="Note 2 11 5 2" xfId="927" xr:uid="{00000000-0005-0000-0000-0000E50B0000}"/>
    <cellStyle name="Note 2 11 5 2 2" xfId="3438" xr:uid="{00000000-0005-0000-0000-0000E60B0000}"/>
    <cellStyle name="Note 2 11 5 2 2 2" xfId="13204" xr:uid="{00000000-0005-0000-0000-0000E70B0000}"/>
    <cellStyle name="Note 2 11 5 2 2 2 2" xfId="30639" xr:uid="{00000000-0005-0000-0000-0000E80B0000}"/>
    <cellStyle name="Note 2 11 5 2 2 2 3" xfId="45092" xr:uid="{00000000-0005-0000-0000-0000E90B0000}"/>
    <cellStyle name="Note 2 11 5 2 2 3" xfId="15665" xr:uid="{00000000-0005-0000-0000-0000EA0B0000}"/>
    <cellStyle name="Note 2 11 5 2 2 3 2" xfId="33100" xr:uid="{00000000-0005-0000-0000-0000EB0B0000}"/>
    <cellStyle name="Note 2 11 5 2 2 3 3" xfId="47553" xr:uid="{00000000-0005-0000-0000-0000EC0B0000}"/>
    <cellStyle name="Note 2 11 5 2 2 4" xfId="20874" xr:uid="{00000000-0005-0000-0000-0000ED0B0000}"/>
    <cellStyle name="Note 2 11 5 2 2 5" xfId="35327" xr:uid="{00000000-0005-0000-0000-0000EE0B0000}"/>
    <cellStyle name="Note 2 11 5 2 3" xfId="5900" xr:uid="{00000000-0005-0000-0000-0000EF0B0000}"/>
    <cellStyle name="Note 2 11 5 2 3 2" xfId="23335" xr:uid="{00000000-0005-0000-0000-0000F00B0000}"/>
    <cellStyle name="Note 2 11 5 2 3 3" xfId="37788" xr:uid="{00000000-0005-0000-0000-0000F10B0000}"/>
    <cellStyle name="Note 2 11 5 2 4" xfId="8341" xr:uid="{00000000-0005-0000-0000-0000F20B0000}"/>
    <cellStyle name="Note 2 11 5 2 4 2" xfId="25776" xr:uid="{00000000-0005-0000-0000-0000F30B0000}"/>
    <cellStyle name="Note 2 11 5 2 4 3" xfId="40229" xr:uid="{00000000-0005-0000-0000-0000F40B0000}"/>
    <cellStyle name="Note 2 11 5 2 5" xfId="10761" xr:uid="{00000000-0005-0000-0000-0000F50B0000}"/>
    <cellStyle name="Note 2 11 5 2 5 2" xfId="28196" xr:uid="{00000000-0005-0000-0000-0000F60B0000}"/>
    <cellStyle name="Note 2 11 5 2 5 3" xfId="42649" xr:uid="{00000000-0005-0000-0000-0000F70B0000}"/>
    <cellStyle name="Note 2 11 5 2 6" xfId="17768" xr:uid="{00000000-0005-0000-0000-0000F80B0000}"/>
    <cellStyle name="Note 2 11 5 3" xfId="928" xr:uid="{00000000-0005-0000-0000-0000F90B0000}"/>
    <cellStyle name="Note 2 11 5 3 2" xfId="3439" xr:uid="{00000000-0005-0000-0000-0000FA0B0000}"/>
    <cellStyle name="Note 2 11 5 3 2 2" xfId="13205" xr:uid="{00000000-0005-0000-0000-0000FB0B0000}"/>
    <cellStyle name="Note 2 11 5 3 2 2 2" xfId="30640" xr:uid="{00000000-0005-0000-0000-0000FC0B0000}"/>
    <cellStyle name="Note 2 11 5 3 2 2 3" xfId="45093" xr:uid="{00000000-0005-0000-0000-0000FD0B0000}"/>
    <cellStyle name="Note 2 11 5 3 2 3" xfId="15666" xr:uid="{00000000-0005-0000-0000-0000FE0B0000}"/>
    <cellStyle name="Note 2 11 5 3 2 3 2" xfId="33101" xr:uid="{00000000-0005-0000-0000-0000FF0B0000}"/>
    <cellStyle name="Note 2 11 5 3 2 3 3" xfId="47554" xr:uid="{00000000-0005-0000-0000-0000000C0000}"/>
    <cellStyle name="Note 2 11 5 3 2 4" xfId="20875" xr:uid="{00000000-0005-0000-0000-0000010C0000}"/>
    <cellStyle name="Note 2 11 5 3 2 5" xfId="35328" xr:uid="{00000000-0005-0000-0000-0000020C0000}"/>
    <cellStyle name="Note 2 11 5 3 3" xfId="5901" xr:uid="{00000000-0005-0000-0000-0000030C0000}"/>
    <cellStyle name="Note 2 11 5 3 3 2" xfId="23336" xr:uid="{00000000-0005-0000-0000-0000040C0000}"/>
    <cellStyle name="Note 2 11 5 3 3 3" xfId="37789" xr:uid="{00000000-0005-0000-0000-0000050C0000}"/>
    <cellStyle name="Note 2 11 5 3 4" xfId="8342" xr:uid="{00000000-0005-0000-0000-0000060C0000}"/>
    <cellStyle name="Note 2 11 5 3 4 2" xfId="25777" xr:uid="{00000000-0005-0000-0000-0000070C0000}"/>
    <cellStyle name="Note 2 11 5 3 4 3" xfId="40230" xr:uid="{00000000-0005-0000-0000-0000080C0000}"/>
    <cellStyle name="Note 2 11 5 3 5" xfId="10762" xr:uid="{00000000-0005-0000-0000-0000090C0000}"/>
    <cellStyle name="Note 2 11 5 3 5 2" xfId="28197" xr:uid="{00000000-0005-0000-0000-00000A0C0000}"/>
    <cellStyle name="Note 2 11 5 3 5 3" xfId="42650" xr:uid="{00000000-0005-0000-0000-00000B0C0000}"/>
    <cellStyle name="Note 2 11 5 3 6" xfId="17769" xr:uid="{00000000-0005-0000-0000-00000C0C0000}"/>
    <cellStyle name="Note 2 11 5 4" xfId="929" xr:uid="{00000000-0005-0000-0000-00000D0C0000}"/>
    <cellStyle name="Note 2 11 5 4 2" xfId="3440" xr:uid="{00000000-0005-0000-0000-00000E0C0000}"/>
    <cellStyle name="Note 2 11 5 4 2 2" xfId="20876" xr:uid="{00000000-0005-0000-0000-00000F0C0000}"/>
    <cellStyle name="Note 2 11 5 4 2 3" xfId="35329" xr:uid="{00000000-0005-0000-0000-0000100C0000}"/>
    <cellStyle name="Note 2 11 5 4 3" xfId="5902" xr:uid="{00000000-0005-0000-0000-0000110C0000}"/>
    <cellStyle name="Note 2 11 5 4 3 2" xfId="23337" xr:uid="{00000000-0005-0000-0000-0000120C0000}"/>
    <cellStyle name="Note 2 11 5 4 3 3" xfId="37790" xr:uid="{00000000-0005-0000-0000-0000130C0000}"/>
    <cellStyle name="Note 2 11 5 4 4" xfId="8343" xr:uid="{00000000-0005-0000-0000-0000140C0000}"/>
    <cellStyle name="Note 2 11 5 4 4 2" xfId="25778" xr:uid="{00000000-0005-0000-0000-0000150C0000}"/>
    <cellStyle name="Note 2 11 5 4 4 3" xfId="40231" xr:uid="{00000000-0005-0000-0000-0000160C0000}"/>
    <cellStyle name="Note 2 11 5 4 5" xfId="10763" xr:uid="{00000000-0005-0000-0000-0000170C0000}"/>
    <cellStyle name="Note 2 11 5 4 5 2" xfId="28198" xr:uid="{00000000-0005-0000-0000-0000180C0000}"/>
    <cellStyle name="Note 2 11 5 4 5 3" xfId="42651" xr:uid="{00000000-0005-0000-0000-0000190C0000}"/>
    <cellStyle name="Note 2 11 5 4 6" xfId="15002" xr:uid="{00000000-0005-0000-0000-00001A0C0000}"/>
    <cellStyle name="Note 2 11 5 4 6 2" xfId="32437" xr:uid="{00000000-0005-0000-0000-00001B0C0000}"/>
    <cellStyle name="Note 2 11 5 4 6 3" xfId="46890" xr:uid="{00000000-0005-0000-0000-00001C0C0000}"/>
    <cellStyle name="Note 2 11 5 4 7" xfId="17770" xr:uid="{00000000-0005-0000-0000-00001D0C0000}"/>
    <cellStyle name="Note 2 11 5 4 8" xfId="20164" xr:uid="{00000000-0005-0000-0000-00001E0C0000}"/>
    <cellStyle name="Note 2 11 5 5" xfId="3437" xr:uid="{00000000-0005-0000-0000-00001F0C0000}"/>
    <cellStyle name="Note 2 11 5 5 2" xfId="13203" xr:uid="{00000000-0005-0000-0000-0000200C0000}"/>
    <cellStyle name="Note 2 11 5 5 2 2" xfId="30638" xr:uid="{00000000-0005-0000-0000-0000210C0000}"/>
    <cellStyle name="Note 2 11 5 5 2 3" xfId="45091" xr:uid="{00000000-0005-0000-0000-0000220C0000}"/>
    <cellStyle name="Note 2 11 5 5 3" xfId="15664" xr:uid="{00000000-0005-0000-0000-0000230C0000}"/>
    <cellStyle name="Note 2 11 5 5 3 2" xfId="33099" xr:uid="{00000000-0005-0000-0000-0000240C0000}"/>
    <cellStyle name="Note 2 11 5 5 3 3" xfId="47552" xr:uid="{00000000-0005-0000-0000-0000250C0000}"/>
    <cellStyle name="Note 2 11 5 5 4" xfId="20873" xr:uid="{00000000-0005-0000-0000-0000260C0000}"/>
    <cellStyle name="Note 2 11 5 5 5" xfId="35326" xr:uid="{00000000-0005-0000-0000-0000270C0000}"/>
    <cellStyle name="Note 2 11 5 6" xfId="5899" xr:uid="{00000000-0005-0000-0000-0000280C0000}"/>
    <cellStyle name="Note 2 11 5 6 2" xfId="23334" xr:uid="{00000000-0005-0000-0000-0000290C0000}"/>
    <cellStyle name="Note 2 11 5 6 3" xfId="37787" xr:uid="{00000000-0005-0000-0000-00002A0C0000}"/>
    <cellStyle name="Note 2 11 5 7" xfId="8340" xr:uid="{00000000-0005-0000-0000-00002B0C0000}"/>
    <cellStyle name="Note 2 11 5 7 2" xfId="25775" xr:uid="{00000000-0005-0000-0000-00002C0C0000}"/>
    <cellStyle name="Note 2 11 5 7 3" xfId="40228" xr:uid="{00000000-0005-0000-0000-00002D0C0000}"/>
    <cellStyle name="Note 2 11 5 8" xfId="10760" xr:uid="{00000000-0005-0000-0000-00002E0C0000}"/>
    <cellStyle name="Note 2 11 5 8 2" xfId="28195" xr:uid="{00000000-0005-0000-0000-00002F0C0000}"/>
    <cellStyle name="Note 2 11 5 8 3" xfId="42648" xr:uid="{00000000-0005-0000-0000-0000300C0000}"/>
    <cellStyle name="Note 2 11 5 9" xfId="17767" xr:uid="{00000000-0005-0000-0000-0000310C0000}"/>
    <cellStyle name="Note 2 11 6" xfId="930" xr:uid="{00000000-0005-0000-0000-0000320C0000}"/>
    <cellStyle name="Note 2 11 6 2" xfId="3441" xr:uid="{00000000-0005-0000-0000-0000330C0000}"/>
    <cellStyle name="Note 2 11 6 2 2" xfId="13206" xr:uid="{00000000-0005-0000-0000-0000340C0000}"/>
    <cellStyle name="Note 2 11 6 2 2 2" xfId="30641" xr:uid="{00000000-0005-0000-0000-0000350C0000}"/>
    <cellStyle name="Note 2 11 6 2 2 3" xfId="45094" xr:uid="{00000000-0005-0000-0000-0000360C0000}"/>
    <cellStyle name="Note 2 11 6 2 3" xfId="15667" xr:uid="{00000000-0005-0000-0000-0000370C0000}"/>
    <cellStyle name="Note 2 11 6 2 3 2" xfId="33102" xr:uid="{00000000-0005-0000-0000-0000380C0000}"/>
    <cellStyle name="Note 2 11 6 2 3 3" xfId="47555" xr:uid="{00000000-0005-0000-0000-0000390C0000}"/>
    <cellStyle name="Note 2 11 6 2 4" xfId="20877" xr:uid="{00000000-0005-0000-0000-00003A0C0000}"/>
    <cellStyle name="Note 2 11 6 2 5" xfId="35330" xr:uid="{00000000-0005-0000-0000-00003B0C0000}"/>
    <cellStyle name="Note 2 11 6 3" xfId="5903" xr:uid="{00000000-0005-0000-0000-00003C0C0000}"/>
    <cellStyle name="Note 2 11 6 3 2" xfId="23338" xr:uid="{00000000-0005-0000-0000-00003D0C0000}"/>
    <cellStyle name="Note 2 11 6 3 3" xfId="37791" xr:uid="{00000000-0005-0000-0000-00003E0C0000}"/>
    <cellStyle name="Note 2 11 6 4" xfId="8344" xr:uid="{00000000-0005-0000-0000-00003F0C0000}"/>
    <cellStyle name="Note 2 11 6 4 2" xfId="25779" xr:uid="{00000000-0005-0000-0000-0000400C0000}"/>
    <cellStyle name="Note 2 11 6 4 3" xfId="40232" xr:uid="{00000000-0005-0000-0000-0000410C0000}"/>
    <cellStyle name="Note 2 11 6 5" xfId="10764" xr:uid="{00000000-0005-0000-0000-0000420C0000}"/>
    <cellStyle name="Note 2 11 6 5 2" xfId="28199" xr:uid="{00000000-0005-0000-0000-0000430C0000}"/>
    <cellStyle name="Note 2 11 6 5 3" xfId="42652" xr:uid="{00000000-0005-0000-0000-0000440C0000}"/>
    <cellStyle name="Note 2 11 6 6" xfId="17771" xr:uid="{00000000-0005-0000-0000-0000450C0000}"/>
    <cellStyle name="Note 2 11 7" xfId="931" xr:uid="{00000000-0005-0000-0000-0000460C0000}"/>
    <cellStyle name="Note 2 11 7 2" xfId="3442" xr:uid="{00000000-0005-0000-0000-0000470C0000}"/>
    <cellStyle name="Note 2 11 7 2 2" xfId="13207" xr:uid="{00000000-0005-0000-0000-0000480C0000}"/>
    <cellStyle name="Note 2 11 7 2 2 2" xfId="30642" xr:uid="{00000000-0005-0000-0000-0000490C0000}"/>
    <cellStyle name="Note 2 11 7 2 2 3" xfId="45095" xr:uid="{00000000-0005-0000-0000-00004A0C0000}"/>
    <cellStyle name="Note 2 11 7 2 3" xfId="15668" xr:uid="{00000000-0005-0000-0000-00004B0C0000}"/>
    <cellStyle name="Note 2 11 7 2 3 2" xfId="33103" xr:uid="{00000000-0005-0000-0000-00004C0C0000}"/>
    <cellStyle name="Note 2 11 7 2 3 3" xfId="47556" xr:uid="{00000000-0005-0000-0000-00004D0C0000}"/>
    <cellStyle name="Note 2 11 7 2 4" xfId="20878" xr:uid="{00000000-0005-0000-0000-00004E0C0000}"/>
    <cellStyle name="Note 2 11 7 2 5" xfId="35331" xr:uid="{00000000-0005-0000-0000-00004F0C0000}"/>
    <cellStyle name="Note 2 11 7 3" xfId="5904" xr:uid="{00000000-0005-0000-0000-0000500C0000}"/>
    <cellStyle name="Note 2 11 7 3 2" xfId="23339" xr:uid="{00000000-0005-0000-0000-0000510C0000}"/>
    <cellStyle name="Note 2 11 7 3 3" xfId="37792" xr:uid="{00000000-0005-0000-0000-0000520C0000}"/>
    <cellStyle name="Note 2 11 7 4" xfId="8345" xr:uid="{00000000-0005-0000-0000-0000530C0000}"/>
    <cellStyle name="Note 2 11 7 4 2" xfId="25780" xr:uid="{00000000-0005-0000-0000-0000540C0000}"/>
    <cellStyle name="Note 2 11 7 4 3" xfId="40233" xr:uid="{00000000-0005-0000-0000-0000550C0000}"/>
    <cellStyle name="Note 2 11 7 5" xfId="10765" xr:uid="{00000000-0005-0000-0000-0000560C0000}"/>
    <cellStyle name="Note 2 11 7 5 2" xfId="28200" xr:uid="{00000000-0005-0000-0000-0000570C0000}"/>
    <cellStyle name="Note 2 11 7 5 3" xfId="42653" xr:uid="{00000000-0005-0000-0000-0000580C0000}"/>
    <cellStyle name="Note 2 11 7 6" xfId="17772" xr:uid="{00000000-0005-0000-0000-0000590C0000}"/>
    <cellStyle name="Note 2 11 8" xfId="932" xr:uid="{00000000-0005-0000-0000-00005A0C0000}"/>
    <cellStyle name="Note 2 11 8 2" xfId="3443" xr:uid="{00000000-0005-0000-0000-00005B0C0000}"/>
    <cellStyle name="Note 2 11 8 2 2" xfId="20879" xr:uid="{00000000-0005-0000-0000-00005C0C0000}"/>
    <cellStyle name="Note 2 11 8 2 3" xfId="35332" xr:uid="{00000000-0005-0000-0000-00005D0C0000}"/>
    <cellStyle name="Note 2 11 8 3" xfId="5905" xr:uid="{00000000-0005-0000-0000-00005E0C0000}"/>
    <cellStyle name="Note 2 11 8 3 2" xfId="23340" xr:uid="{00000000-0005-0000-0000-00005F0C0000}"/>
    <cellStyle name="Note 2 11 8 3 3" xfId="37793" xr:uid="{00000000-0005-0000-0000-0000600C0000}"/>
    <cellStyle name="Note 2 11 8 4" xfId="8346" xr:uid="{00000000-0005-0000-0000-0000610C0000}"/>
    <cellStyle name="Note 2 11 8 4 2" xfId="25781" xr:uid="{00000000-0005-0000-0000-0000620C0000}"/>
    <cellStyle name="Note 2 11 8 4 3" xfId="40234" xr:uid="{00000000-0005-0000-0000-0000630C0000}"/>
    <cellStyle name="Note 2 11 8 5" xfId="10766" xr:uid="{00000000-0005-0000-0000-0000640C0000}"/>
    <cellStyle name="Note 2 11 8 5 2" xfId="28201" xr:uid="{00000000-0005-0000-0000-0000650C0000}"/>
    <cellStyle name="Note 2 11 8 5 3" xfId="42654" xr:uid="{00000000-0005-0000-0000-0000660C0000}"/>
    <cellStyle name="Note 2 11 8 6" xfId="15003" xr:uid="{00000000-0005-0000-0000-0000670C0000}"/>
    <cellStyle name="Note 2 11 8 6 2" xfId="32438" xr:uid="{00000000-0005-0000-0000-0000680C0000}"/>
    <cellStyle name="Note 2 11 8 6 3" xfId="46891" xr:uid="{00000000-0005-0000-0000-0000690C0000}"/>
    <cellStyle name="Note 2 11 8 7" xfId="17773" xr:uid="{00000000-0005-0000-0000-00006A0C0000}"/>
    <cellStyle name="Note 2 11 8 8" xfId="20165" xr:uid="{00000000-0005-0000-0000-00006B0C0000}"/>
    <cellStyle name="Note 2 11 9" xfId="3424" xr:uid="{00000000-0005-0000-0000-00006C0C0000}"/>
    <cellStyle name="Note 2 11 9 2" xfId="13193" xr:uid="{00000000-0005-0000-0000-00006D0C0000}"/>
    <cellStyle name="Note 2 11 9 2 2" xfId="30628" xr:uid="{00000000-0005-0000-0000-00006E0C0000}"/>
    <cellStyle name="Note 2 11 9 2 3" xfId="45081" xr:uid="{00000000-0005-0000-0000-00006F0C0000}"/>
    <cellStyle name="Note 2 11 9 3" xfId="15654" xr:uid="{00000000-0005-0000-0000-0000700C0000}"/>
    <cellStyle name="Note 2 11 9 3 2" xfId="33089" xr:uid="{00000000-0005-0000-0000-0000710C0000}"/>
    <cellStyle name="Note 2 11 9 3 3" xfId="47542" xr:uid="{00000000-0005-0000-0000-0000720C0000}"/>
    <cellStyle name="Note 2 11 9 4" xfId="20860" xr:uid="{00000000-0005-0000-0000-0000730C0000}"/>
    <cellStyle name="Note 2 11 9 5" xfId="35313" xr:uid="{00000000-0005-0000-0000-0000740C0000}"/>
    <cellStyle name="Note 2 12" xfId="933" xr:uid="{00000000-0005-0000-0000-0000750C0000}"/>
    <cellStyle name="Note 2 12 10" xfId="5906" xr:uid="{00000000-0005-0000-0000-0000760C0000}"/>
    <cellStyle name="Note 2 12 10 2" xfId="23341" xr:uid="{00000000-0005-0000-0000-0000770C0000}"/>
    <cellStyle name="Note 2 12 10 3" xfId="37794" xr:uid="{00000000-0005-0000-0000-0000780C0000}"/>
    <cellStyle name="Note 2 12 11" xfId="8347" xr:uid="{00000000-0005-0000-0000-0000790C0000}"/>
    <cellStyle name="Note 2 12 11 2" xfId="25782" xr:uid="{00000000-0005-0000-0000-00007A0C0000}"/>
    <cellStyle name="Note 2 12 11 3" xfId="40235" xr:uid="{00000000-0005-0000-0000-00007B0C0000}"/>
    <cellStyle name="Note 2 12 12" xfId="10767" xr:uid="{00000000-0005-0000-0000-00007C0C0000}"/>
    <cellStyle name="Note 2 12 12 2" xfId="28202" xr:uid="{00000000-0005-0000-0000-00007D0C0000}"/>
    <cellStyle name="Note 2 12 12 3" xfId="42655" xr:uid="{00000000-0005-0000-0000-00007E0C0000}"/>
    <cellStyle name="Note 2 12 13" xfId="17774" xr:uid="{00000000-0005-0000-0000-00007F0C0000}"/>
    <cellStyle name="Note 2 12 2" xfId="934" xr:uid="{00000000-0005-0000-0000-0000800C0000}"/>
    <cellStyle name="Note 2 12 2 2" xfId="935" xr:uid="{00000000-0005-0000-0000-0000810C0000}"/>
    <cellStyle name="Note 2 12 2 2 2" xfId="3446" xr:uid="{00000000-0005-0000-0000-0000820C0000}"/>
    <cellStyle name="Note 2 12 2 2 2 2" xfId="13210" xr:uid="{00000000-0005-0000-0000-0000830C0000}"/>
    <cellStyle name="Note 2 12 2 2 2 2 2" xfId="30645" xr:uid="{00000000-0005-0000-0000-0000840C0000}"/>
    <cellStyle name="Note 2 12 2 2 2 2 3" xfId="45098" xr:uid="{00000000-0005-0000-0000-0000850C0000}"/>
    <cellStyle name="Note 2 12 2 2 2 3" xfId="15671" xr:uid="{00000000-0005-0000-0000-0000860C0000}"/>
    <cellStyle name="Note 2 12 2 2 2 3 2" xfId="33106" xr:uid="{00000000-0005-0000-0000-0000870C0000}"/>
    <cellStyle name="Note 2 12 2 2 2 3 3" xfId="47559" xr:uid="{00000000-0005-0000-0000-0000880C0000}"/>
    <cellStyle name="Note 2 12 2 2 2 4" xfId="20882" xr:uid="{00000000-0005-0000-0000-0000890C0000}"/>
    <cellStyle name="Note 2 12 2 2 2 5" xfId="35335" xr:uid="{00000000-0005-0000-0000-00008A0C0000}"/>
    <cellStyle name="Note 2 12 2 2 3" xfId="5908" xr:uid="{00000000-0005-0000-0000-00008B0C0000}"/>
    <cellStyle name="Note 2 12 2 2 3 2" xfId="23343" xr:uid="{00000000-0005-0000-0000-00008C0C0000}"/>
    <cellStyle name="Note 2 12 2 2 3 3" xfId="37796" xr:uid="{00000000-0005-0000-0000-00008D0C0000}"/>
    <cellStyle name="Note 2 12 2 2 4" xfId="8349" xr:uid="{00000000-0005-0000-0000-00008E0C0000}"/>
    <cellStyle name="Note 2 12 2 2 4 2" xfId="25784" xr:uid="{00000000-0005-0000-0000-00008F0C0000}"/>
    <cellStyle name="Note 2 12 2 2 4 3" xfId="40237" xr:uid="{00000000-0005-0000-0000-0000900C0000}"/>
    <cellStyle name="Note 2 12 2 2 5" xfId="10769" xr:uid="{00000000-0005-0000-0000-0000910C0000}"/>
    <cellStyle name="Note 2 12 2 2 5 2" xfId="28204" xr:uid="{00000000-0005-0000-0000-0000920C0000}"/>
    <cellStyle name="Note 2 12 2 2 5 3" xfId="42657" xr:uid="{00000000-0005-0000-0000-0000930C0000}"/>
    <cellStyle name="Note 2 12 2 2 6" xfId="17776" xr:uid="{00000000-0005-0000-0000-0000940C0000}"/>
    <cellStyle name="Note 2 12 2 3" xfId="936" xr:uid="{00000000-0005-0000-0000-0000950C0000}"/>
    <cellStyle name="Note 2 12 2 3 2" xfId="3447" xr:uid="{00000000-0005-0000-0000-0000960C0000}"/>
    <cellStyle name="Note 2 12 2 3 2 2" xfId="13211" xr:uid="{00000000-0005-0000-0000-0000970C0000}"/>
    <cellStyle name="Note 2 12 2 3 2 2 2" xfId="30646" xr:uid="{00000000-0005-0000-0000-0000980C0000}"/>
    <cellStyle name="Note 2 12 2 3 2 2 3" xfId="45099" xr:uid="{00000000-0005-0000-0000-0000990C0000}"/>
    <cellStyle name="Note 2 12 2 3 2 3" xfId="15672" xr:uid="{00000000-0005-0000-0000-00009A0C0000}"/>
    <cellStyle name="Note 2 12 2 3 2 3 2" xfId="33107" xr:uid="{00000000-0005-0000-0000-00009B0C0000}"/>
    <cellStyle name="Note 2 12 2 3 2 3 3" xfId="47560" xr:uid="{00000000-0005-0000-0000-00009C0C0000}"/>
    <cellStyle name="Note 2 12 2 3 2 4" xfId="20883" xr:uid="{00000000-0005-0000-0000-00009D0C0000}"/>
    <cellStyle name="Note 2 12 2 3 2 5" xfId="35336" xr:uid="{00000000-0005-0000-0000-00009E0C0000}"/>
    <cellStyle name="Note 2 12 2 3 3" xfId="5909" xr:uid="{00000000-0005-0000-0000-00009F0C0000}"/>
    <cellStyle name="Note 2 12 2 3 3 2" xfId="23344" xr:uid="{00000000-0005-0000-0000-0000A00C0000}"/>
    <cellStyle name="Note 2 12 2 3 3 3" xfId="37797" xr:uid="{00000000-0005-0000-0000-0000A10C0000}"/>
    <cellStyle name="Note 2 12 2 3 4" xfId="8350" xr:uid="{00000000-0005-0000-0000-0000A20C0000}"/>
    <cellStyle name="Note 2 12 2 3 4 2" xfId="25785" xr:uid="{00000000-0005-0000-0000-0000A30C0000}"/>
    <cellStyle name="Note 2 12 2 3 4 3" xfId="40238" xr:uid="{00000000-0005-0000-0000-0000A40C0000}"/>
    <cellStyle name="Note 2 12 2 3 5" xfId="10770" xr:uid="{00000000-0005-0000-0000-0000A50C0000}"/>
    <cellStyle name="Note 2 12 2 3 5 2" xfId="28205" xr:uid="{00000000-0005-0000-0000-0000A60C0000}"/>
    <cellStyle name="Note 2 12 2 3 5 3" xfId="42658" xr:uid="{00000000-0005-0000-0000-0000A70C0000}"/>
    <cellStyle name="Note 2 12 2 3 6" xfId="17777" xr:uid="{00000000-0005-0000-0000-0000A80C0000}"/>
    <cellStyle name="Note 2 12 2 4" xfId="937" xr:uid="{00000000-0005-0000-0000-0000A90C0000}"/>
    <cellStyle name="Note 2 12 2 4 2" xfId="3448" xr:uid="{00000000-0005-0000-0000-0000AA0C0000}"/>
    <cellStyle name="Note 2 12 2 4 2 2" xfId="20884" xr:uid="{00000000-0005-0000-0000-0000AB0C0000}"/>
    <cellStyle name="Note 2 12 2 4 2 3" xfId="35337" xr:uid="{00000000-0005-0000-0000-0000AC0C0000}"/>
    <cellStyle name="Note 2 12 2 4 3" xfId="5910" xr:uid="{00000000-0005-0000-0000-0000AD0C0000}"/>
    <cellStyle name="Note 2 12 2 4 3 2" xfId="23345" xr:uid="{00000000-0005-0000-0000-0000AE0C0000}"/>
    <cellStyle name="Note 2 12 2 4 3 3" xfId="37798" xr:uid="{00000000-0005-0000-0000-0000AF0C0000}"/>
    <cellStyle name="Note 2 12 2 4 4" xfId="8351" xr:uid="{00000000-0005-0000-0000-0000B00C0000}"/>
    <cellStyle name="Note 2 12 2 4 4 2" xfId="25786" xr:uid="{00000000-0005-0000-0000-0000B10C0000}"/>
    <cellStyle name="Note 2 12 2 4 4 3" xfId="40239" xr:uid="{00000000-0005-0000-0000-0000B20C0000}"/>
    <cellStyle name="Note 2 12 2 4 5" xfId="10771" xr:uid="{00000000-0005-0000-0000-0000B30C0000}"/>
    <cellStyle name="Note 2 12 2 4 5 2" xfId="28206" xr:uid="{00000000-0005-0000-0000-0000B40C0000}"/>
    <cellStyle name="Note 2 12 2 4 5 3" xfId="42659" xr:uid="{00000000-0005-0000-0000-0000B50C0000}"/>
    <cellStyle name="Note 2 12 2 4 6" xfId="15004" xr:uid="{00000000-0005-0000-0000-0000B60C0000}"/>
    <cellStyle name="Note 2 12 2 4 6 2" xfId="32439" xr:uid="{00000000-0005-0000-0000-0000B70C0000}"/>
    <cellStyle name="Note 2 12 2 4 6 3" xfId="46892" xr:uid="{00000000-0005-0000-0000-0000B80C0000}"/>
    <cellStyle name="Note 2 12 2 4 7" xfId="17778" xr:uid="{00000000-0005-0000-0000-0000B90C0000}"/>
    <cellStyle name="Note 2 12 2 4 8" xfId="20166" xr:uid="{00000000-0005-0000-0000-0000BA0C0000}"/>
    <cellStyle name="Note 2 12 2 5" xfId="3445" xr:uid="{00000000-0005-0000-0000-0000BB0C0000}"/>
    <cellStyle name="Note 2 12 2 5 2" xfId="13209" xr:uid="{00000000-0005-0000-0000-0000BC0C0000}"/>
    <cellStyle name="Note 2 12 2 5 2 2" xfId="30644" xr:uid="{00000000-0005-0000-0000-0000BD0C0000}"/>
    <cellStyle name="Note 2 12 2 5 2 3" xfId="45097" xr:uid="{00000000-0005-0000-0000-0000BE0C0000}"/>
    <cellStyle name="Note 2 12 2 5 3" xfId="15670" xr:uid="{00000000-0005-0000-0000-0000BF0C0000}"/>
    <cellStyle name="Note 2 12 2 5 3 2" xfId="33105" xr:uid="{00000000-0005-0000-0000-0000C00C0000}"/>
    <cellStyle name="Note 2 12 2 5 3 3" xfId="47558" xr:uid="{00000000-0005-0000-0000-0000C10C0000}"/>
    <cellStyle name="Note 2 12 2 5 4" xfId="20881" xr:uid="{00000000-0005-0000-0000-0000C20C0000}"/>
    <cellStyle name="Note 2 12 2 5 5" xfId="35334" xr:uid="{00000000-0005-0000-0000-0000C30C0000}"/>
    <cellStyle name="Note 2 12 2 6" xfId="5907" xr:uid="{00000000-0005-0000-0000-0000C40C0000}"/>
    <cellStyle name="Note 2 12 2 6 2" xfId="23342" xr:uid="{00000000-0005-0000-0000-0000C50C0000}"/>
    <cellStyle name="Note 2 12 2 6 3" xfId="37795" xr:uid="{00000000-0005-0000-0000-0000C60C0000}"/>
    <cellStyle name="Note 2 12 2 7" xfId="8348" xr:uid="{00000000-0005-0000-0000-0000C70C0000}"/>
    <cellStyle name="Note 2 12 2 7 2" xfId="25783" xr:uid="{00000000-0005-0000-0000-0000C80C0000}"/>
    <cellStyle name="Note 2 12 2 7 3" xfId="40236" xr:uid="{00000000-0005-0000-0000-0000C90C0000}"/>
    <cellStyle name="Note 2 12 2 8" xfId="10768" xr:uid="{00000000-0005-0000-0000-0000CA0C0000}"/>
    <cellStyle name="Note 2 12 2 8 2" xfId="28203" xr:uid="{00000000-0005-0000-0000-0000CB0C0000}"/>
    <cellStyle name="Note 2 12 2 8 3" xfId="42656" xr:uid="{00000000-0005-0000-0000-0000CC0C0000}"/>
    <cellStyle name="Note 2 12 2 9" xfId="17775" xr:uid="{00000000-0005-0000-0000-0000CD0C0000}"/>
    <cellStyle name="Note 2 12 3" xfId="938" xr:uid="{00000000-0005-0000-0000-0000CE0C0000}"/>
    <cellStyle name="Note 2 12 3 2" xfId="939" xr:uid="{00000000-0005-0000-0000-0000CF0C0000}"/>
    <cellStyle name="Note 2 12 3 2 2" xfId="3450" xr:uid="{00000000-0005-0000-0000-0000D00C0000}"/>
    <cellStyle name="Note 2 12 3 2 2 2" xfId="13213" xr:uid="{00000000-0005-0000-0000-0000D10C0000}"/>
    <cellStyle name="Note 2 12 3 2 2 2 2" xfId="30648" xr:uid="{00000000-0005-0000-0000-0000D20C0000}"/>
    <cellStyle name="Note 2 12 3 2 2 2 3" xfId="45101" xr:uid="{00000000-0005-0000-0000-0000D30C0000}"/>
    <cellStyle name="Note 2 12 3 2 2 3" xfId="15674" xr:uid="{00000000-0005-0000-0000-0000D40C0000}"/>
    <cellStyle name="Note 2 12 3 2 2 3 2" xfId="33109" xr:uid="{00000000-0005-0000-0000-0000D50C0000}"/>
    <cellStyle name="Note 2 12 3 2 2 3 3" xfId="47562" xr:uid="{00000000-0005-0000-0000-0000D60C0000}"/>
    <cellStyle name="Note 2 12 3 2 2 4" xfId="20886" xr:uid="{00000000-0005-0000-0000-0000D70C0000}"/>
    <cellStyle name="Note 2 12 3 2 2 5" xfId="35339" xr:uid="{00000000-0005-0000-0000-0000D80C0000}"/>
    <cellStyle name="Note 2 12 3 2 3" xfId="5912" xr:uid="{00000000-0005-0000-0000-0000D90C0000}"/>
    <cellStyle name="Note 2 12 3 2 3 2" xfId="23347" xr:uid="{00000000-0005-0000-0000-0000DA0C0000}"/>
    <cellStyle name="Note 2 12 3 2 3 3" xfId="37800" xr:uid="{00000000-0005-0000-0000-0000DB0C0000}"/>
    <cellStyle name="Note 2 12 3 2 4" xfId="8353" xr:uid="{00000000-0005-0000-0000-0000DC0C0000}"/>
    <cellStyle name="Note 2 12 3 2 4 2" xfId="25788" xr:uid="{00000000-0005-0000-0000-0000DD0C0000}"/>
    <cellStyle name="Note 2 12 3 2 4 3" xfId="40241" xr:uid="{00000000-0005-0000-0000-0000DE0C0000}"/>
    <cellStyle name="Note 2 12 3 2 5" xfId="10773" xr:uid="{00000000-0005-0000-0000-0000DF0C0000}"/>
    <cellStyle name="Note 2 12 3 2 5 2" xfId="28208" xr:uid="{00000000-0005-0000-0000-0000E00C0000}"/>
    <cellStyle name="Note 2 12 3 2 5 3" xfId="42661" xr:uid="{00000000-0005-0000-0000-0000E10C0000}"/>
    <cellStyle name="Note 2 12 3 2 6" xfId="17780" xr:uid="{00000000-0005-0000-0000-0000E20C0000}"/>
    <cellStyle name="Note 2 12 3 3" xfId="940" xr:uid="{00000000-0005-0000-0000-0000E30C0000}"/>
    <cellStyle name="Note 2 12 3 3 2" xfId="3451" xr:uid="{00000000-0005-0000-0000-0000E40C0000}"/>
    <cellStyle name="Note 2 12 3 3 2 2" xfId="13214" xr:uid="{00000000-0005-0000-0000-0000E50C0000}"/>
    <cellStyle name="Note 2 12 3 3 2 2 2" xfId="30649" xr:uid="{00000000-0005-0000-0000-0000E60C0000}"/>
    <cellStyle name="Note 2 12 3 3 2 2 3" xfId="45102" xr:uid="{00000000-0005-0000-0000-0000E70C0000}"/>
    <cellStyle name="Note 2 12 3 3 2 3" xfId="15675" xr:uid="{00000000-0005-0000-0000-0000E80C0000}"/>
    <cellStyle name="Note 2 12 3 3 2 3 2" xfId="33110" xr:uid="{00000000-0005-0000-0000-0000E90C0000}"/>
    <cellStyle name="Note 2 12 3 3 2 3 3" xfId="47563" xr:uid="{00000000-0005-0000-0000-0000EA0C0000}"/>
    <cellStyle name="Note 2 12 3 3 2 4" xfId="20887" xr:uid="{00000000-0005-0000-0000-0000EB0C0000}"/>
    <cellStyle name="Note 2 12 3 3 2 5" xfId="35340" xr:uid="{00000000-0005-0000-0000-0000EC0C0000}"/>
    <cellStyle name="Note 2 12 3 3 3" xfId="5913" xr:uid="{00000000-0005-0000-0000-0000ED0C0000}"/>
    <cellStyle name="Note 2 12 3 3 3 2" xfId="23348" xr:uid="{00000000-0005-0000-0000-0000EE0C0000}"/>
    <cellStyle name="Note 2 12 3 3 3 3" xfId="37801" xr:uid="{00000000-0005-0000-0000-0000EF0C0000}"/>
    <cellStyle name="Note 2 12 3 3 4" xfId="8354" xr:uid="{00000000-0005-0000-0000-0000F00C0000}"/>
    <cellStyle name="Note 2 12 3 3 4 2" xfId="25789" xr:uid="{00000000-0005-0000-0000-0000F10C0000}"/>
    <cellStyle name="Note 2 12 3 3 4 3" xfId="40242" xr:uid="{00000000-0005-0000-0000-0000F20C0000}"/>
    <cellStyle name="Note 2 12 3 3 5" xfId="10774" xr:uid="{00000000-0005-0000-0000-0000F30C0000}"/>
    <cellStyle name="Note 2 12 3 3 5 2" xfId="28209" xr:uid="{00000000-0005-0000-0000-0000F40C0000}"/>
    <cellStyle name="Note 2 12 3 3 5 3" xfId="42662" xr:uid="{00000000-0005-0000-0000-0000F50C0000}"/>
    <cellStyle name="Note 2 12 3 3 6" xfId="17781" xr:uid="{00000000-0005-0000-0000-0000F60C0000}"/>
    <cellStyle name="Note 2 12 3 4" xfId="941" xr:uid="{00000000-0005-0000-0000-0000F70C0000}"/>
    <cellStyle name="Note 2 12 3 4 2" xfId="3452" xr:uid="{00000000-0005-0000-0000-0000F80C0000}"/>
    <cellStyle name="Note 2 12 3 4 2 2" xfId="20888" xr:uid="{00000000-0005-0000-0000-0000F90C0000}"/>
    <cellStyle name="Note 2 12 3 4 2 3" xfId="35341" xr:uid="{00000000-0005-0000-0000-0000FA0C0000}"/>
    <cellStyle name="Note 2 12 3 4 3" xfId="5914" xr:uid="{00000000-0005-0000-0000-0000FB0C0000}"/>
    <cellStyle name="Note 2 12 3 4 3 2" xfId="23349" xr:uid="{00000000-0005-0000-0000-0000FC0C0000}"/>
    <cellStyle name="Note 2 12 3 4 3 3" xfId="37802" xr:uid="{00000000-0005-0000-0000-0000FD0C0000}"/>
    <cellStyle name="Note 2 12 3 4 4" xfId="8355" xr:uid="{00000000-0005-0000-0000-0000FE0C0000}"/>
    <cellStyle name="Note 2 12 3 4 4 2" xfId="25790" xr:uid="{00000000-0005-0000-0000-0000FF0C0000}"/>
    <cellStyle name="Note 2 12 3 4 4 3" xfId="40243" xr:uid="{00000000-0005-0000-0000-0000000D0000}"/>
    <cellStyle name="Note 2 12 3 4 5" xfId="10775" xr:uid="{00000000-0005-0000-0000-0000010D0000}"/>
    <cellStyle name="Note 2 12 3 4 5 2" xfId="28210" xr:uid="{00000000-0005-0000-0000-0000020D0000}"/>
    <cellStyle name="Note 2 12 3 4 5 3" xfId="42663" xr:uid="{00000000-0005-0000-0000-0000030D0000}"/>
    <cellStyle name="Note 2 12 3 4 6" xfId="15005" xr:uid="{00000000-0005-0000-0000-0000040D0000}"/>
    <cellStyle name="Note 2 12 3 4 6 2" xfId="32440" xr:uid="{00000000-0005-0000-0000-0000050D0000}"/>
    <cellStyle name="Note 2 12 3 4 6 3" xfId="46893" xr:uid="{00000000-0005-0000-0000-0000060D0000}"/>
    <cellStyle name="Note 2 12 3 4 7" xfId="17782" xr:uid="{00000000-0005-0000-0000-0000070D0000}"/>
    <cellStyle name="Note 2 12 3 4 8" xfId="20167" xr:uid="{00000000-0005-0000-0000-0000080D0000}"/>
    <cellStyle name="Note 2 12 3 5" xfId="3449" xr:uid="{00000000-0005-0000-0000-0000090D0000}"/>
    <cellStyle name="Note 2 12 3 5 2" xfId="13212" xr:uid="{00000000-0005-0000-0000-00000A0D0000}"/>
    <cellStyle name="Note 2 12 3 5 2 2" xfId="30647" xr:uid="{00000000-0005-0000-0000-00000B0D0000}"/>
    <cellStyle name="Note 2 12 3 5 2 3" xfId="45100" xr:uid="{00000000-0005-0000-0000-00000C0D0000}"/>
    <cellStyle name="Note 2 12 3 5 3" xfId="15673" xr:uid="{00000000-0005-0000-0000-00000D0D0000}"/>
    <cellStyle name="Note 2 12 3 5 3 2" xfId="33108" xr:uid="{00000000-0005-0000-0000-00000E0D0000}"/>
    <cellStyle name="Note 2 12 3 5 3 3" xfId="47561" xr:uid="{00000000-0005-0000-0000-00000F0D0000}"/>
    <cellStyle name="Note 2 12 3 5 4" xfId="20885" xr:uid="{00000000-0005-0000-0000-0000100D0000}"/>
    <cellStyle name="Note 2 12 3 5 5" xfId="35338" xr:uid="{00000000-0005-0000-0000-0000110D0000}"/>
    <cellStyle name="Note 2 12 3 6" xfId="5911" xr:uid="{00000000-0005-0000-0000-0000120D0000}"/>
    <cellStyle name="Note 2 12 3 6 2" xfId="23346" xr:uid="{00000000-0005-0000-0000-0000130D0000}"/>
    <cellStyle name="Note 2 12 3 6 3" xfId="37799" xr:uid="{00000000-0005-0000-0000-0000140D0000}"/>
    <cellStyle name="Note 2 12 3 7" xfId="8352" xr:uid="{00000000-0005-0000-0000-0000150D0000}"/>
    <cellStyle name="Note 2 12 3 7 2" xfId="25787" xr:uid="{00000000-0005-0000-0000-0000160D0000}"/>
    <cellStyle name="Note 2 12 3 7 3" xfId="40240" xr:uid="{00000000-0005-0000-0000-0000170D0000}"/>
    <cellStyle name="Note 2 12 3 8" xfId="10772" xr:uid="{00000000-0005-0000-0000-0000180D0000}"/>
    <cellStyle name="Note 2 12 3 8 2" xfId="28207" xr:uid="{00000000-0005-0000-0000-0000190D0000}"/>
    <cellStyle name="Note 2 12 3 8 3" xfId="42660" xr:uid="{00000000-0005-0000-0000-00001A0D0000}"/>
    <cellStyle name="Note 2 12 3 9" xfId="17779" xr:uid="{00000000-0005-0000-0000-00001B0D0000}"/>
    <cellStyle name="Note 2 12 4" xfId="942" xr:uid="{00000000-0005-0000-0000-00001C0D0000}"/>
    <cellStyle name="Note 2 12 4 2" xfId="943" xr:uid="{00000000-0005-0000-0000-00001D0D0000}"/>
    <cellStyle name="Note 2 12 4 2 2" xfId="3454" xr:uid="{00000000-0005-0000-0000-00001E0D0000}"/>
    <cellStyle name="Note 2 12 4 2 2 2" xfId="13216" xr:uid="{00000000-0005-0000-0000-00001F0D0000}"/>
    <cellStyle name="Note 2 12 4 2 2 2 2" xfId="30651" xr:uid="{00000000-0005-0000-0000-0000200D0000}"/>
    <cellStyle name="Note 2 12 4 2 2 2 3" xfId="45104" xr:uid="{00000000-0005-0000-0000-0000210D0000}"/>
    <cellStyle name="Note 2 12 4 2 2 3" xfId="15677" xr:uid="{00000000-0005-0000-0000-0000220D0000}"/>
    <cellStyle name="Note 2 12 4 2 2 3 2" xfId="33112" xr:uid="{00000000-0005-0000-0000-0000230D0000}"/>
    <cellStyle name="Note 2 12 4 2 2 3 3" xfId="47565" xr:uid="{00000000-0005-0000-0000-0000240D0000}"/>
    <cellStyle name="Note 2 12 4 2 2 4" xfId="20890" xr:uid="{00000000-0005-0000-0000-0000250D0000}"/>
    <cellStyle name="Note 2 12 4 2 2 5" xfId="35343" xr:uid="{00000000-0005-0000-0000-0000260D0000}"/>
    <cellStyle name="Note 2 12 4 2 3" xfId="5916" xr:uid="{00000000-0005-0000-0000-0000270D0000}"/>
    <cellStyle name="Note 2 12 4 2 3 2" xfId="23351" xr:uid="{00000000-0005-0000-0000-0000280D0000}"/>
    <cellStyle name="Note 2 12 4 2 3 3" xfId="37804" xr:uid="{00000000-0005-0000-0000-0000290D0000}"/>
    <cellStyle name="Note 2 12 4 2 4" xfId="8357" xr:uid="{00000000-0005-0000-0000-00002A0D0000}"/>
    <cellStyle name="Note 2 12 4 2 4 2" xfId="25792" xr:uid="{00000000-0005-0000-0000-00002B0D0000}"/>
    <cellStyle name="Note 2 12 4 2 4 3" xfId="40245" xr:uid="{00000000-0005-0000-0000-00002C0D0000}"/>
    <cellStyle name="Note 2 12 4 2 5" xfId="10777" xr:uid="{00000000-0005-0000-0000-00002D0D0000}"/>
    <cellStyle name="Note 2 12 4 2 5 2" xfId="28212" xr:uid="{00000000-0005-0000-0000-00002E0D0000}"/>
    <cellStyle name="Note 2 12 4 2 5 3" xfId="42665" xr:uid="{00000000-0005-0000-0000-00002F0D0000}"/>
    <cellStyle name="Note 2 12 4 2 6" xfId="17784" xr:uid="{00000000-0005-0000-0000-0000300D0000}"/>
    <cellStyle name="Note 2 12 4 3" xfId="944" xr:uid="{00000000-0005-0000-0000-0000310D0000}"/>
    <cellStyle name="Note 2 12 4 3 2" xfId="3455" xr:uid="{00000000-0005-0000-0000-0000320D0000}"/>
    <cellStyle name="Note 2 12 4 3 2 2" xfId="13217" xr:uid="{00000000-0005-0000-0000-0000330D0000}"/>
    <cellStyle name="Note 2 12 4 3 2 2 2" xfId="30652" xr:uid="{00000000-0005-0000-0000-0000340D0000}"/>
    <cellStyle name="Note 2 12 4 3 2 2 3" xfId="45105" xr:uid="{00000000-0005-0000-0000-0000350D0000}"/>
    <cellStyle name="Note 2 12 4 3 2 3" xfId="15678" xr:uid="{00000000-0005-0000-0000-0000360D0000}"/>
    <cellStyle name="Note 2 12 4 3 2 3 2" xfId="33113" xr:uid="{00000000-0005-0000-0000-0000370D0000}"/>
    <cellStyle name="Note 2 12 4 3 2 3 3" xfId="47566" xr:uid="{00000000-0005-0000-0000-0000380D0000}"/>
    <cellStyle name="Note 2 12 4 3 2 4" xfId="20891" xr:uid="{00000000-0005-0000-0000-0000390D0000}"/>
    <cellStyle name="Note 2 12 4 3 2 5" xfId="35344" xr:uid="{00000000-0005-0000-0000-00003A0D0000}"/>
    <cellStyle name="Note 2 12 4 3 3" xfId="5917" xr:uid="{00000000-0005-0000-0000-00003B0D0000}"/>
    <cellStyle name="Note 2 12 4 3 3 2" xfId="23352" xr:uid="{00000000-0005-0000-0000-00003C0D0000}"/>
    <cellStyle name="Note 2 12 4 3 3 3" xfId="37805" xr:uid="{00000000-0005-0000-0000-00003D0D0000}"/>
    <cellStyle name="Note 2 12 4 3 4" xfId="8358" xr:uid="{00000000-0005-0000-0000-00003E0D0000}"/>
    <cellStyle name="Note 2 12 4 3 4 2" xfId="25793" xr:uid="{00000000-0005-0000-0000-00003F0D0000}"/>
    <cellStyle name="Note 2 12 4 3 4 3" xfId="40246" xr:uid="{00000000-0005-0000-0000-0000400D0000}"/>
    <cellStyle name="Note 2 12 4 3 5" xfId="10778" xr:uid="{00000000-0005-0000-0000-0000410D0000}"/>
    <cellStyle name="Note 2 12 4 3 5 2" xfId="28213" xr:uid="{00000000-0005-0000-0000-0000420D0000}"/>
    <cellStyle name="Note 2 12 4 3 5 3" xfId="42666" xr:uid="{00000000-0005-0000-0000-0000430D0000}"/>
    <cellStyle name="Note 2 12 4 3 6" xfId="17785" xr:uid="{00000000-0005-0000-0000-0000440D0000}"/>
    <cellStyle name="Note 2 12 4 4" xfId="945" xr:uid="{00000000-0005-0000-0000-0000450D0000}"/>
    <cellStyle name="Note 2 12 4 4 2" xfId="3456" xr:uid="{00000000-0005-0000-0000-0000460D0000}"/>
    <cellStyle name="Note 2 12 4 4 2 2" xfId="20892" xr:uid="{00000000-0005-0000-0000-0000470D0000}"/>
    <cellStyle name="Note 2 12 4 4 2 3" xfId="35345" xr:uid="{00000000-0005-0000-0000-0000480D0000}"/>
    <cellStyle name="Note 2 12 4 4 3" xfId="5918" xr:uid="{00000000-0005-0000-0000-0000490D0000}"/>
    <cellStyle name="Note 2 12 4 4 3 2" xfId="23353" xr:uid="{00000000-0005-0000-0000-00004A0D0000}"/>
    <cellStyle name="Note 2 12 4 4 3 3" xfId="37806" xr:uid="{00000000-0005-0000-0000-00004B0D0000}"/>
    <cellStyle name="Note 2 12 4 4 4" xfId="8359" xr:uid="{00000000-0005-0000-0000-00004C0D0000}"/>
    <cellStyle name="Note 2 12 4 4 4 2" xfId="25794" xr:uid="{00000000-0005-0000-0000-00004D0D0000}"/>
    <cellStyle name="Note 2 12 4 4 4 3" xfId="40247" xr:uid="{00000000-0005-0000-0000-00004E0D0000}"/>
    <cellStyle name="Note 2 12 4 4 5" xfId="10779" xr:uid="{00000000-0005-0000-0000-00004F0D0000}"/>
    <cellStyle name="Note 2 12 4 4 5 2" xfId="28214" xr:uid="{00000000-0005-0000-0000-0000500D0000}"/>
    <cellStyle name="Note 2 12 4 4 5 3" xfId="42667" xr:uid="{00000000-0005-0000-0000-0000510D0000}"/>
    <cellStyle name="Note 2 12 4 4 6" xfId="15006" xr:uid="{00000000-0005-0000-0000-0000520D0000}"/>
    <cellStyle name="Note 2 12 4 4 6 2" xfId="32441" xr:uid="{00000000-0005-0000-0000-0000530D0000}"/>
    <cellStyle name="Note 2 12 4 4 6 3" xfId="46894" xr:uid="{00000000-0005-0000-0000-0000540D0000}"/>
    <cellStyle name="Note 2 12 4 4 7" xfId="17786" xr:uid="{00000000-0005-0000-0000-0000550D0000}"/>
    <cellStyle name="Note 2 12 4 4 8" xfId="20168" xr:uid="{00000000-0005-0000-0000-0000560D0000}"/>
    <cellStyle name="Note 2 12 4 5" xfId="3453" xr:uid="{00000000-0005-0000-0000-0000570D0000}"/>
    <cellStyle name="Note 2 12 4 5 2" xfId="13215" xr:uid="{00000000-0005-0000-0000-0000580D0000}"/>
    <cellStyle name="Note 2 12 4 5 2 2" xfId="30650" xr:uid="{00000000-0005-0000-0000-0000590D0000}"/>
    <cellStyle name="Note 2 12 4 5 2 3" xfId="45103" xr:uid="{00000000-0005-0000-0000-00005A0D0000}"/>
    <cellStyle name="Note 2 12 4 5 3" xfId="15676" xr:uid="{00000000-0005-0000-0000-00005B0D0000}"/>
    <cellStyle name="Note 2 12 4 5 3 2" xfId="33111" xr:uid="{00000000-0005-0000-0000-00005C0D0000}"/>
    <cellStyle name="Note 2 12 4 5 3 3" xfId="47564" xr:uid="{00000000-0005-0000-0000-00005D0D0000}"/>
    <cellStyle name="Note 2 12 4 5 4" xfId="20889" xr:uid="{00000000-0005-0000-0000-00005E0D0000}"/>
    <cellStyle name="Note 2 12 4 5 5" xfId="35342" xr:uid="{00000000-0005-0000-0000-00005F0D0000}"/>
    <cellStyle name="Note 2 12 4 6" xfId="5915" xr:uid="{00000000-0005-0000-0000-0000600D0000}"/>
    <cellStyle name="Note 2 12 4 6 2" xfId="23350" xr:uid="{00000000-0005-0000-0000-0000610D0000}"/>
    <cellStyle name="Note 2 12 4 6 3" xfId="37803" xr:uid="{00000000-0005-0000-0000-0000620D0000}"/>
    <cellStyle name="Note 2 12 4 7" xfId="8356" xr:uid="{00000000-0005-0000-0000-0000630D0000}"/>
    <cellStyle name="Note 2 12 4 7 2" xfId="25791" xr:uid="{00000000-0005-0000-0000-0000640D0000}"/>
    <cellStyle name="Note 2 12 4 7 3" xfId="40244" xr:uid="{00000000-0005-0000-0000-0000650D0000}"/>
    <cellStyle name="Note 2 12 4 8" xfId="10776" xr:uid="{00000000-0005-0000-0000-0000660D0000}"/>
    <cellStyle name="Note 2 12 4 8 2" xfId="28211" xr:uid="{00000000-0005-0000-0000-0000670D0000}"/>
    <cellStyle name="Note 2 12 4 8 3" xfId="42664" xr:uid="{00000000-0005-0000-0000-0000680D0000}"/>
    <cellStyle name="Note 2 12 4 9" xfId="17783" xr:uid="{00000000-0005-0000-0000-0000690D0000}"/>
    <cellStyle name="Note 2 12 5" xfId="946" xr:uid="{00000000-0005-0000-0000-00006A0D0000}"/>
    <cellStyle name="Note 2 12 5 2" xfId="947" xr:uid="{00000000-0005-0000-0000-00006B0D0000}"/>
    <cellStyle name="Note 2 12 5 2 2" xfId="3458" xr:uid="{00000000-0005-0000-0000-00006C0D0000}"/>
    <cellStyle name="Note 2 12 5 2 2 2" xfId="13219" xr:uid="{00000000-0005-0000-0000-00006D0D0000}"/>
    <cellStyle name="Note 2 12 5 2 2 2 2" xfId="30654" xr:uid="{00000000-0005-0000-0000-00006E0D0000}"/>
    <cellStyle name="Note 2 12 5 2 2 2 3" xfId="45107" xr:uid="{00000000-0005-0000-0000-00006F0D0000}"/>
    <cellStyle name="Note 2 12 5 2 2 3" xfId="15680" xr:uid="{00000000-0005-0000-0000-0000700D0000}"/>
    <cellStyle name="Note 2 12 5 2 2 3 2" xfId="33115" xr:uid="{00000000-0005-0000-0000-0000710D0000}"/>
    <cellStyle name="Note 2 12 5 2 2 3 3" xfId="47568" xr:uid="{00000000-0005-0000-0000-0000720D0000}"/>
    <cellStyle name="Note 2 12 5 2 2 4" xfId="20894" xr:uid="{00000000-0005-0000-0000-0000730D0000}"/>
    <cellStyle name="Note 2 12 5 2 2 5" xfId="35347" xr:uid="{00000000-0005-0000-0000-0000740D0000}"/>
    <cellStyle name="Note 2 12 5 2 3" xfId="5920" xr:uid="{00000000-0005-0000-0000-0000750D0000}"/>
    <cellStyle name="Note 2 12 5 2 3 2" xfId="23355" xr:uid="{00000000-0005-0000-0000-0000760D0000}"/>
    <cellStyle name="Note 2 12 5 2 3 3" xfId="37808" xr:uid="{00000000-0005-0000-0000-0000770D0000}"/>
    <cellStyle name="Note 2 12 5 2 4" xfId="8361" xr:uid="{00000000-0005-0000-0000-0000780D0000}"/>
    <cellStyle name="Note 2 12 5 2 4 2" xfId="25796" xr:uid="{00000000-0005-0000-0000-0000790D0000}"/>
    <cellStyle name="Note 2 12 5 2 4 3" xfId="40249" xr:uid="{00000000-0005-0000-0000-00007A0D0000}"/>
    <cellStyle name="Note 2 12 5 2 5" xfId="10781" xr:uid="{00000000-0005-0000-0000-00007B0D0000}"/>
    <cellStyle name="Note 2 12 5 2 5 2" xfId="28216" xr:uid="{00000000-0005-0000-0000-00007C0D0000}"/>
    <cellStyle name="Note 2 12 5 2 5 3" xfId="42669" xr:uid="{00000000-0005-0000-0000-00007D0D0000}"/>
    <cellStyle name="Note 2 12 5 2 6" xfId="17788" xr:uid="{00000000-0005-0000-0000-00007E0D0000}"/>
    <cellStyle name="Note 2 12 5 3" xfId="948" xr:uid="{00000000-0005-0000-0000-00007F0D0000}"/>
    <cellStyle name="Note 2 12 5 3 2" xfId="3459" xr:uid="{00000000-0005-0000-0000-0000800D0000}"/>
    <cellStyle name="Note 2 12 5 3 2 2" xfId="13220" xr:uid="{00000000-0005-0000-0000-0000810D0000}"/>
    <cellStyle name="Note 2 12 5 3 2 2 2" xfId="30655" xr:uid="{00000000-0005-0000-0000-0000820D0000}"/>
    <cellStyle name="Note 2 12 5 3 2 2 3" xfId="45108" xr:uid="{00000000-0005-0000-0000-0000830D0000}"/>
    <cellStyle name="Note 2 12 5 3 2 3" xfId="15681" xr:uid="{00000000-0005-0000-0000-0000840D0000}"/>
    <cellStyle name="Note 2 12 5 3 2 3 2" xfId="33116" xr:uid="{00000000-0005-0000-0000-0000850D0000}"/>
    <cellStyle name="Note 2 12 5 3 2 3 3" xfId="47569" xr:uid="{00000000-0005-0000-0000-0000860D0000}"/>
    <cellStyle name="Note 2 12 5 3 2 4" xfId="20895" xr:uid="{00000000-0005-0000-0000-0000870D0000}"/>
    <cellStyle name="Note 2 12 5 3 2 5" xfId="35348" xr:uid="{00000000-0005-0000-0000-0000880D0000}"/>
    <cellStyle name="Note 2 12 5 3 3" xfId="5921" xr:uid="{00000000-0005-0000-0000-0000890D0000}"/>
    <cellStyle name="Note 2 12 5 3 3 2" xfId="23356" xr:uid="{00000000-0005-0000-0000-00008A0D0000}"/>
    <cellStyle name="Note 2 12 5 3 3 3" xfId="37809" xr:uid="{00000000-0005-0000-0000-00008B0D0000}"/>
    <cellStyle name="Note 2 12 5 3 4" xfId="8362" xr:uid="{00000000-0005-0000-0000-00008C0D0000}"/>
    <cellStyle name="Note 2 12 5 3 4 2" xfId="25797" xr:uid="{00000000-0005-0000-0000-00008D0D0000}"/>
    <cellStyle name="Note 2 12 5 3 4 3" xfId="40250" xr:uid="{00000000-0005-0000-0000-00008E0D0000}"/>
    <cellStyle name="Note 2 12 5 3 5" xfId="10782" xr:uid="{00000000-0005-0000-0000-00008F0D0000}"/>
    <cellStyle name="Note 2 12 5 3 5 2" xfId="28217" xr:uid="{00000000-0005-0000-0000-0000900D0000}"/>
    <cellStyle name="Note 2 12 5 3 5 3" xfId="42670" xr:uid="{00000000-0005-0000-0000-0000910D0000}"/>
    <cellStyle name="Note 2 12 5 3 6" xfId="17789" xr:uid="{00000000-0005-0000-0000-0000920D0000}"/>
    <cellStyle name="Note 2 12 5 4" xfId="949" xr:uid="{00000000-0005-0000-0000-0000930D0000}"/>
    <cellStyle name="Note 2 12 5 4 2" xfId="3460" xr:uid="{00000000-0005-0000-0000-0000940D0000}"/>
    <cellStyle name="Note 2 12 5 4 2 2" xfId="20896" xr:uid="{00000000-0005-0000-0000-0000950D0000}"/>
    <cellStyle name="Note 2 12 5 4 2 3" xfId="35349" xr:uid="{00000000-0005-0000-0000-0000960D0000}"/>
    <cellStyle name="Note 2 12 5 4 3" xfId="5922" xr:uid="{00000000-0005-0000-0000-0000970D0000}"/>
    <cellStyle name="Note 2 12 5 4 3 2" xfId="23357" xr:uid="{00000000-0005-0000-0000-0000980D0000}"/>
    <cellStyle name="Note 2 12 5 4 3 3" xfId="37810" xr:uid="{00000000-0005-0000-0000-0000990D0000}"/>
    <cellStyle name="Note 2 12 5 4 4" xfId="8363" xr:uid="{00000000-0005-0000-0000-00009A0D0000}"/>
    <cellStyle name="Note 2 12 5 4 4 2" xfId="25798" xr:uid="{00000000-0005-0000-0000-00009B0D0000}"/>
    <cellStyle name="Note 2 12 5 4 4 3" xfId="40251" xr:uid="{00000000-0005-0000-0000-00009C0D0000}"/>
    <cellStyle name="Note 2 12 5 4 5" xfId="10783" xr:uid="{00000000-0005-0000-0000-00009D0D0000}"/>
    <cellStyle name="Note 2 12 5 4 5 2" xfId="28218" xr:uid="{00000000-0005-0000-0000-00009E0D0000}"/>
    <cellStyle name="Note 2 12 5 4 5 3" xfId="42671" xr:uid="{00000000-0005-0000-0000-00009F0D0000}"/>
    <cellStyle name="Note 2 12 5 4 6" xfId="15007" xr:uid="{00000000-0005-0000-0000-0000A00D0000}"/>
    <cellStyle name="Note 2 12 5 4 6 2" xfId="32442" xr:uid="{00000000-0005-0000-0000-0000A10D0000}"/>
    <cellStyle name="Note 2 12 5 4 6 3" xfId="46895" xr:uid="{00000000-0005-0000-0000-0000A20D0000}"/>
    <cellStyle name="Note 2 12 5 4 7" xfId="17790" xr:uid="{00000000-0005-0000-0000-0000A30D0000}"/>
    <cellStyle name="Note 2 12 5 4 8" xfId="20169" xr:uid="{00000000-0005-0000-0000-0000A40D0000}"/>
    <cellStyle name="Note 2 12 5 5" xfId="3457" xr:uid="{00000000-0005-0000-0000-0000A50D0000}"/>
    <cellStyle name="Note 2 12 5 5 2" xfId="13218" xr:uid="{00000000-0005-0000-0000-0000A60D0000}"/>
    <cellStyle name="Note 2 12 5 5 2 2" xfId="30653" xr:uid="{00000000-0005-0000-0000-0000A70D0000}"/>
    <cellStyle name="Note 2 12 5 5 2 3" xfId="45106" xr:uid="{00000000-0005-0000-0000-0000A80D0000}"/>
    <cellStyle name="Note 2 12 5 5 3" xfId="15679" xr:uid="{00000000-0005-0000-0000-0000A90D0000}"/>
    <cellStyle name="Note 2 12 5 5 3 2" xfId="33114" xr:uid="{00000000-0005-0000-0000-0000AA0D0000}"/>
    <cellStyle name="Note 2 12 5 5 3 3" xfId="47567" xr:uid="{00000000-0005-0000-0000-0000AB0D0000}"/>
    <cellStyle name="Note 2 12 5 5 4" xfId="20893" xr:uid="{00000000-0005-0000-0000-0000AC0D0000}"/>
    <cellStyle name="Note 2 12 5 5 5" xfId="35346" xr:uid="{00000000-0005-0000-0000-0000AD0D0000}"/>
    <cellStyle name="Note 2 12 5 6" xfId="5919" xr:uid="{00000000-0005-0000-0000-0000AE0D0000}"/>
    <cellStyle name="Note 2 12 5 6 2" xfId="23354" xr:uid="{00000000-0005-0000-0000-0000AF0D0000}"/>
    <cellStyle name="Note 2 12 5 6 3" xfId="37807" xr:uid="{00000000-0005-0000-0000-0000B00D0000}"/>
    <cellStyle name="Note 2 12 5 7" xfId="8360" xr:uid="{00000000-0005-0000-0000-0000B10D0000}"/>
    <cellStyle name="Note 2 12 5 7 2" xfId="25795" xr:uid="{00000000-0005-0000-0000-0000B20D0000}"/>
    <cellStyle name="Note 2 12 5 7 3" xfId="40248" xr:uid="{00000000-0005-0000-0000-0000B30D0000}"/>
    <cellStyle name="Note 2 12 5 8" xfId="10780" xr:uid="{00000000-0005-0000-0000-0000B40D0000}"/>
    <cellStyle name="Note 2 12 5 8 2" xfId="28215" xr:uid="{00000000-0005-0000-0000-0000B50D0000}"/>
    <cellStyle name="Note 2 12 5 8 3" xfId="42668" xr:uid="{00000000-0005-0000-0000-0000B60D0000}"/>
    <cellStyle name="Note 2 12 5 9" xfId="17787" xr:uid="{00000000-0005-0000-0000-0000B70D0000}"/>
    <cellStyle name="Note 2 12 6" xfId="950" xr:uid="{00000000-0005-0000-0000-0000B80D0000}"/>
    <cellStyle name="Note 2 12 6 2" xfId="3461" xr:uid="{00000000-0005-0000-0000-0000B90D0000}"/>
    <cellStyle name="Note 2 12 6 2 2" xfId="13221" xr:uid="{00000000-0005-0000-0000-0000BA0D0000}"/>
    <cellStyle name="Note 2 12 6 2 2 2" xfId="30656" xr:uid="{00000000-0005-0000-0000-0000BB0D0000}"/>
    <cellStyle name="Note 2 12 6 2 2 3" xfId="45109" xr:uid="{00000000-0005-0000-0000-0000BC0D0000}"/>
    <cellStyle name="Note 2 12 6 2 3" xfId="15682" xr:uid="{00000000-0005-0000-0000-0000BD0D0000}"/>
    <cellStyle name="Note 2 12 6 2 3 2" xfId="33117" xr:uid="{00000000-0005-0000-0000-0000BE0D0000}"/>
    <cellStyle name="Note 2 12 6 2 3 3" xfId="47570" xr:uid="{00000000-0005-0000-0000-0000BF0D0000}"/>
    <cellStyle name="Note 2 12 6 2 4" xfId="20897" xr:uid="{00000000-0005-0000-0000-0000C00D0000}"/>
    <cellStyle name="Note 2 12 6 2 5" xfId="35350" xr:uid="{00000000-0005-0000-0000-0000C10D0000}"/>
    <cellStyle name="Note 2 12 6 3" xfId="5923" xr:uid="{00000000-0005-0000-0000-0000C20D0000}"/>
    <cellStyle name="Note 2 12 6 3 2" xfId="23358" xr:uid="{00000000-0005-0000-0000-0000C30D0000}"/>
    <cellStyle name="Note 2 12 6 3 3" xfId="37811" xr:uid="{00000000-0005-0000-0000-0000C40D0000}"/>
    <cellStyle name="Note 2 12 6 4" xfId="8364" xr:uid="{00000000-0005-0000-0000-0000C50D0000}"/>
    <cellStyle name="Note 2 12 6 4 2" xfId="25799" xr:uid="{00000000-0005-0000-0000-0000C60D0000}"/>
    <cellStyle name="Note 2 12 6 4 3" xfId="40252" xr:uid="{00000000-0005-0000-0000-0000C70D0000}"/>
    <cellStyle name="Note 2 12 6 5" xfId="10784" xr:uid="{00000000-0005-0000-0000-0000C80D0000}"/>
    <cellStyle name="Note 2 12 6 5 2" xfId="28219" xr:uid="{00000000-0005-0000-0000-0000C90D0000}"/>
    <cellStyle name="Note 2 12 6 5 3" xfId="42672" xr:uid="{00000000-0005-0000-0000-0000CA0D0000}"/>
    <cellStyle name="Note 2 12 6 6" xfId="17791" xr:uid="{00000000-0005-0000-0000-0000CB0D0000}"/>
    <cellStyle name="Note 2 12 7" xfId="951" xr:uid="{00000000-0005-0000-0000-0000CC0D0000}"/>
    <cellStyle name="Note 2 12 7 2" xfId="3462" xr:uid="{00000000-0005-0000-0000-0000CD0D0000}"/>
    <cellStyle name="Note 2 12 7 2 2" xfId="13222" xr:uid="{00000000-0005-0000-0000-0000CE0D0000}"/>
    <cellStyle name="Note 2 12 7 2 2 2" xfId="30657" xr:uid="{00000000-0005-0000-0000-0000CF0D0000}"/>
    <cellStyle name="Note 2 12 7 2 2 3" xfId="45110" xr:uid="{00000000-0005-0000-0000-0000D00D0000}"/>
    <cellStyle name="Note 2 12 7 2 3" xfId="15683" xr:uid="{00000000-0005-0000-0000-0000D10D0000}"/>
    <cellStyle name="Note 2 12 7 2 3 2" xfId="33118" xr:uid="{00000000-0005-0000-0000-0000D20D0000}"/>
    <cellStyle name="Note 2 12 7 2 3 3" xfId="47571" xr:uid="{00000000-0005-0000-0000-0000D30D0000}"/>
    <cellStyle name="Note 2 12 7 2 4" xfId="20898" xr:uid="{00000000-0005-0000-0000-0000D40D0000}"/>
    <cellStyle name="Note 2 12 7 2 5" xfId="35351" xr:uid="{00000000-0005-0000-0000-0000D50D0000}"/>
    <cellStyle name="Note 2 12 7 3" xfId="5924" xr:uid="{00000000-0005-0000-0000-0000D60D0000}"/>
    <cellStyle name="Note 2 12 7 3 2" xfId="23359" xr:uid="{00000000-0005-0000-0000-0000D70D0000}"/>
    <cellStyle name="Note 2 12 7 3 3" xfId="37812" xr:uid="{00000000-0005-0000-0000-0000D80D0000}"/>
    <cellStyle name="Note 2 12 7 4" xfId="8365" xr:uid="{00000000-0005-0000-0000-0000D90D0000}"/>
    <cellStyle name="Note 2 12 7 4 2" xfId="25800" xr:uid="{00000000-0005-0000-0000-0000DA0D0000}"/>
    <cellStyle name="Note 2 12 7 4 3" xfId="40253" xr:uid="{00000000-0005-0000-0000-0000DB0D0000}"/>
    <cellStyle name="Note 2 12 7 5" xfId="10785" xr:uid="{00000000-0005-0000-0000-0000DC0D0000}"/>
    <cellStyle name="Note 2 12 7 5 2" xfId="28220" xr:uid="{00000000-0005-0000-0000-0000DD0D0000}"/>
    <cellStyle name="Note 2 12 7 5 3" xfId="42673" xr:uid="{00000000-0005-0000-0000-0000DE0D0000}"/>
    <cellStyle name="Note 2 12 7 6" xfId="17792" xr:uid="{00000000-0005-0000-0000-0000DF0D0000}"/>
    <cellStyle name="Note 2 12 8" xfId="952" xr:uid="{00000000-0005-0000-0000-0000E00D0000}"/>
    <cellStyle name="Note 2 12 8 2" xfId="3463" xr:uid="{00000000-0005-0000-0000-0000E10D0000}"/>
    <cellStyle name="Note 2 12 8 2 2" xfId="20899" xr:uid="{00000000-0005-0000-0000-0000E20D0000}"/>
    <cellStyle name="Note 2 12 8 2 3" xfId="35352" xr:uid="{00000000-0005-0000-0000-0000E30D0000}"/>
    <cellStyle name="Note 2 12 8 3" xfId="5925" xr:uid="{00000000-0005-0000-0000-0000E40D0000}"/>
    <cellStyle name="Note 2 12 8 3 2" xfId="23360" xr:uid="{00000000-0005-0000-0000-0000E50D0000}"/>
    <cellStyle name="Note 2 12 8 3 3" xfId="37813" xr:uid="{00000000-0005-0000-0000-0000E60D0000}"/>
    <cellStyle name="Note 2 12 8 4" xfId="8366" xr:uid="{00000000-0005-0000-0000-0000E70D0000}"/>
    <cellStyle name="Note 2 12 8 4 2" xfId="25801" xr:uid="{00000000-0005-0000-0000-0000E80D0000}"/>
    <cellStyle name="Note 2 12 8 4 3" xfId="40254" xr:uid="{00000000-0005-0000-0000-0000E90D0000}"/>
    <cellStyle name="Note 2 12 8 5" xfId="10786" xr:uid="{00000000-0005-0000-0000-0000EA0D0000}"/>
    <cellStyle name="Note 2 12 8 5 2" xfId="28221" xr:uid="{00000000-0005-0000-0000-0000EB0D0000}"/>
    <cellStyle name="Note 2 12 8 5 3" xfId="42674" xr:uid="{00000000-0005-0000-0000-0000EC0D0000}"/>
    <cellStyle name="Note 2 12 8 6" xfId="15008" xr:uid="{00000000-0005-0000-0000-0000ED0D0000}"/>
    <cellStyle name="Note 2 12 8 6 2" xfId="32443" xr:uid="{00000000-0005-0000-0000-0000EE0D0000}"/>
    <cellStyle name="Note 2 12 8 6 3" xfId="46896" xr:uid="{00000000-0005-0000-0000-0000EF0D0000}"/>
    <cellStyle name="Note 2 12 8 7" xfId="17793" xr:uid="{00000000-0005-0000-0000-0000F00D0000}"/>
    <cellStyle name="Note 2 12 8 8" xfId="20170" xr:uid="{00000000-0005-0000-0000-0000F10D0000}"/>
    <cellStyle name="Note 2 12 9" xfId="3444" xr:uid="{00000000-0005-0000-0000-0000F20D0000}"/>
    <cellStyle name="Note 2 12 9 2" xfId="13208" xr:uid="{00000000-0005-0000-0000-0000F30D0000}"/>
    <cellStyle name="Note 2 12 9 2 2" xfId="30643" xr:uid="{00000000-0005-0000-0000-0000F40D0000}"/>
    <cellStyle name="Note 2 12 9 2 3" xfId="45096" xr:uid="{00000000-0005-0000-0000-0000F50D0000}"/>
    <cellStyle name="Note 2 12 9 3" xfId="15669" xr:uid="{00000000-0005-0000-0000-0000F60D0000}"/>
    <cellStyle name="Note 2 12 9 3 2" xfId="33104" xr:uid="{00000000-0005-0000-0000-0000F70D0000}"/>
    <cellStyle name="Note 2 12 9 3 3" xfId="47557" xr:uid="{00000000-0005-0000-0000-0000F80D0000}"/>
    <cellStyle name="Note 2 12 9 4" xfId="20880" xr:uid="{00000000-0005-0000-0000-0000F90D0000}"/>
    <cellStyle name="Note 2 12 9 5" xfId="35333" xr:uid="{00000000-0005-0000-0000-0000FA0D0000}"/>
    <cellStyle name="Note 2 13" xfId="953" xr:uid="{00000000-0005-0000-0000-0000FB0D0000}"/>
    <cellStyle name="Note 2 13 10" xfId="5926" xr:uid="{00000000-0005-0000-0000-0000FC0D0000}"/>
    <cellStyle name="Note 2 13 10 2" xfId="23361" xr:uid="{00000000-0005-0000-0000-0000FD0D0000}"/>
    <cellStyle name="Note 2 13 10 3" xfId="37814" xr:uid="{00000000-0005-0000-0000-0000FE0D0000}"/>
    <cellStyle name="Note 2 13 11" xfId="8367" xr:uid="{00000000-0005-0000-0000-0000FF0D0000}"/>
    <cellStyle name="Note 2 13 11 2" xfId="25802" xr:uid="{00000000-0005-0000-0000-0000000E0000}"/>
    <cellStyle name="Note 2 13 11 3" xfId="40255" xr:uid="{00000000-0005-0000-0000-0000010E0000}"/>
    <cellStyle name="Note 2 13 12" xfId="10787" xr:uid="{00000000-0005-0000-0000-0000020E0000}"/>
    <cellStyle name="Note 2 13 12 2" xfId="28222" xr:uid="{00000000-0005-0000-0000-0000030E0000}"/>
    <cellStyle name="Note 2 13 12 3" xfId="42675" xr:uid="{00000000-0005-0000-0000-0000040E0000}"/>
    <cellStyle name="Note 2 13 13" xfId="17794" xr:uid="{00000000-0005-0000-0000-0000050E0000}"/>
    <cellStyle name="Note 2 13 2" xfId="954" xr:uid="{00000000-0005-0000-0000-0000060E0000}"/>
    <cellStyle name="Note 2 13 2 2" xfId="955" xr:uid="{00000000-0005-0000-0000-0000070E0000}"/>
    <cellStyle name="Note 2 13 2 2 2" xfId="3466" xr:uid="{00000000-0005-0000-0000-0000080E0000}"/>
    <cellStyle name="Note 2 13 2 2 2 2" xfId="13225" xr:uid="{00000000-0005-0000-0000-0000090E0000}"/>
    <cellStyle name="Note 2 13 2 2 2 2 2" xfId="30660" xr:uid="{00000000-0005-0000-0000-00000A0E0000}"/>
    <cellStyle name="Note 2 13 2 2 2 2 3" xfId="45113" xr:uid="{00000000-0005-0000-0000-00000B0E0000}"/>
    <cellStyle name="Note 2 13 2 2 2 3" xfId="15686" xr:uid="{00000000-0005-0000-0000-00000C0E0000}"/>
    <cellStyle name="Note 2 13 2 2 2 3 2" xfId="33121" xr:uid="{00000000-0005-0000-0000-00000D0E0000}"/>
    <cellStyle name="Note 2 13 2 2 2 3 3" xfId="47574" xr:uid="{00000000-0005-0000-0000-00000E0E0000}"/>
    <cellStyle name="Note 2 13 2 2 2 4" xfId="20902" xr:uid="{00000000-0005-0000-0000-00000F0E0000}"/>
    <cellStyle name="Note 2 13 2 2 2 5" xfId="35355" xr:uid="{00000000-0005-0000-0000-0000100E0000}"/>
    <cellStyle name="Note 2 13 2 2 3" xfId="5928" xr:uid="{00000000-0005-0000-0000-0000110E0000}"/>
    <cellStyle name="Note 2 13 2 2 3 2" xfId="23363" xr:uid="{00000000-0005-0000-0000-0000120E0000}"/>
    <cellStyle name="Note 2 13 2 2 3 3" xfId="37816" xr:uid="{00000000-0005-0000-0000-0000130E0000}"/>
    <cellStyle name="Note 2 13 2 2 4" xfId="8369" xr:uid="{00000000-0005-0000-0000-0000140E0000}"/>
    <cellStyle name="Note 2 13 2 2 4 2" xfId="25804" xr:uid="{00000000-0005-0000-0000-0000150E0000}"/>
    <cellStyle name="Note 2 13 2 2 4 3" xfId="40257" xr:uid="{00000000-0005-0000-0000-0000160E0000}"/>
    <cellStyle name="Note 2 13 2 2 5" xfId="10789" xr:uid="{00000000-0005-0000-0000-0000170E0000}"/>
    <cellStyle name="Note 2 13 2 2 5 2" xfId="28224" xr:uid="{00000000-0005-0000-0000-0000180E0000}"/>
    <cellStyle name="Note 2 13 2 2 5 3" xfId="42677" xr:uid="{00000000-0005-0000-0000-0000190E0000}"/>
    <cellStyle name="Note 2 13 2 2 6" xfId="17796" xr:uid="{00000000-0005-0000-0000-00001A0E0000}"/>
    <cellStyle name="Note 2 13 2 3" xfId="956" xr:uid="{00000000-0005-0000-0000-00001B0E0000}"/>
    <cellStyle name="Note 2 13 2 3 2" xfId="3467" xr:uid="{00000000-0005-0000-0000-00001C0E0000}"/>
    <cellStyle name="Note 2 13 2 3 2 2" xfId="13226" xr:uid="{00000000-0005-0000-0000-00001D0E0000}"/>
    <cellStyle name="Note 2 13 2 3 2 2 2" xfId="30661" xr:uid="{00000000-0005-0000-0000-00001E0E0000}"/>
    <cellStyle name="Note 2 13 2 3 2 2 3" xfId="45114" xr:uid="{00000000-0005-0000-0000-00001F0E0000}"/>
    <cellStyle name="Note 2 13 2 3 2 3" xfId="15687" xr:uid="{00000000-0005-0000-0000-0000200E0000}"/>
    <cellStyle name="Note 2 13 2 3 2 3 2" xfId="33122" xr:uid="{00000000-0005-0000-0000-0000210E0000}"/>
    <cellStyle name="Note 2 13 2 3 2 3 3" xfId="47575" xr:uid="{00000000-0005-0000-0000-0000220E0000}"/>
    <cellStyle name="Note 2 13 2 3 2 4" xfId="20903" xr:uid="{00000000-0005-0000-0000-0000230E0000}"/>
    <cellStyle name="Note 2 13 2 3 2 5" xfId="35356" xr:uid="{00000000-0005-0000-0000-0000240E0000}"/>
    <cellStyle name="Note 2 13 2 3 3" xfId="5929" xr:uid="{00000000-0005-0000-0000-0000250E0000}"/>
    <cellStyle name="Note 2 13 2 3 3 2" xfId="23364" xr:uid="{00000000-0005-0000-0000-0000260E0000}"/>
    <cellStyle name="Note 2 13 2 3 3 3" xfId="37817" xr:uid="{00000000-0005-0000-0000-0000270E0000}"/>
    <cellStyle name="Note 2 13 2 3 4" xfId="8370" xr:uid="{00000000-0005-0000-0000-0000280E0000}"/>
    <cellStyle name="Note 2 13 2 3 4 2" xfId="25805" xr:uid="{00000000-0005-0000-0000-0000290E0000}"/>
    <cellStyle name="Note 2 13 2 3 4 3" xfId="40258" xr:uid="{00000000-0005-0000-0000-00002A0E0000}"/>
    <cellStyle name="Note 2 13 2 3 5" xfId="10790" xr:uid="{00000000-0005-0000-0000-00002B0E0000}"/>
    <cellStyle name="Note 2 13 2 3 5 2" xfId="28225" xr:uid="{00000000-0005-0000-0000-00002C0E0000}"/>
    <cellStyle name="Note 2 13 2 3 5 3" xfId="42678" xr:uid="{00000000-0005-0000-0000-00002D0E0000}"/>
    <cellStyle name="Note 2 13 2 3 6" xfId="17797" xr:uid="{00000000-0005-0000-0000-00002E0E0000}"/>
    <cellStyle name="Note 2 13 2 4" xfId="957" xr:uid="{00000000-0005-0000-0000-00002F0E0000}"/>
    <cellStyle name="Note 2 13 2 4 2" xfId="3468" xr:uid="{00000000-0005-0000-0000-0000300E0000}"/>
    <cellStyle name="Note 2 13 2 4 2 2" xfId="20904" xr:uid="{00000000-0005-0000-0000-0000310E0000}"/>
    <cellStyle name="Note 2 13 2 4 2 3" xfId="35357" xr:uid="{00000000-0005-0000-0000-0000320E0000}"/>
    <cellStyle name="Note 2 13 2 4 3" xfId="5930" xr:uid="{00000000-0005-0000-0000-0000330E0000}"/>
    <cellStyle name="Note 2 13 2 4 3 2" xfId="23365" xr:uid="{00000000-0005-0000-0000-0000340E0000}"/>
    <cellStyle name="Note 2 13 2 4 3 3" xfId="37818" xr:uid="{00000000-0005-0000-0000-0000350E0000}"/>
    <cellStyle name="Note 2 13 2 4 4" xfId="8371" xr:uid="{00000000-0005-0000-0000-0000360E0000}"/>
    <cellStyle name="Note 2 13 2 4 4 2" xfId="25806" xr:uid="{00000000-0005-0000-0000-0000370E0000}"/>
    <cellStyle name="Note 2 13 2 4 4 3" xfId="40259" xr:uid="{00000000-0005-0000-0000-0000380E0000}"/>
    <cellStyle name="Note 2 13 2 4 5" xfId="10791" xr:uid="{00000000-0005-0000-0000-0000390E0000}"/>
    <cellStyle name="Note 2 13 2 4 5 2" xfId="28226" xr:uid="{00000000-0005-0000-0000-00003A0E0000}"/>
    <cellStyle name="Note 2 13 2 4 5 3" xfId="42679" xr:uid="{00000000-0005-0000-0000-00003B0E0000}"/>
    <cellStyle name="Note 2 13 2 4 6" xfId="15009" xr:uid="{00000000-0005-0000-0000-00003C0E0000}"/>
    <cellStyle name="Note 2 13 2 4 6 2" xfId="32444" xr:uid="{00000000-0005-0000-0000-00003D0E0000}"/>
    <cellStyle name="Note 2 13 2 4 6 3" xfId="46897" xr:uid="{00000000-0005-0000-0000-00003E0E0000}"/>
    <cellStyle name="Note 2 13 2 4 7" xfId="17798" xr:uid="{00000000-0005-0000-0000-00003F0E0000}"/>
    <cellStyle name="Note 2 13 2 4 8" xfId="20171" xr:uid="{00000000-0005-0000-0000-0000400E0000}"/>
    <cellStyle name="Note 2 13 2 5" xfId="3465" xr:uid="{00000000-0005-0000-0000-0000410E0000}"/>
    <cellStyle name="Note 2 13 2 5 2" xfId="13224" xr:uid="{00000000-0005-0000-0000-0000420E0000}"/>
    <cellStyle name="Note 2 13 2 5 2 2" xfId="30659" xr:uid="{00000000-0005-0000-0000-0000430E0000}"/>
    <cellStyle name="Note 2 13 2 5 2 3" xfId="45112" xr:uid="{00000000-0005-0000-0000-0000440E0000}"/>
    <cellStyle name="Note 2 13 2 5 3" xfId="15685" xr:uid="{00000000-0005-0000-0000-0000450E0000}"/>
    <cellStyle name="Note 2 13 2 5 3 2" xfId="33120" xr:uid="{00000000-0005-0000-0000-0000460E0000}"/>
    <cellStyle name="Note 2 13 2 5 3 3" xfId="47573" xr:uid="{00000000-0005-0000-0000-0000470E0000}"/>
    <cellStyle name="Note 2 13 2 5 4" xfId="20901" xr:uid="{00000000-0005-0000-0000-0000480E0000}"/>
    <cellStyle name="Note 2 13 2 5 5" xfId="35354" xr:uid="{00000000-0005-0000-0000-0000490E0000}"/>
    <cellStyle name="Note 2 13 2 6" xfId="5927" xr:uid="{00000000-0005-0000-0000-00004A0E0000}"/>
    <cellStyle name="Note 2 13 2 6 2" xfId="23362" xr:uid="{00000000-0005-0000-0000-00004B0E0000}"/>
    <cellStyle name="Note 2 13 2 6 3" xfId="37815" xr:uid="{00000000-0005-0000-0000-00004C0E0000}"/>
    <cellStyle name="Note 2 13 2 7" xfId="8368" xr:uid="{00000000-0005-0000-0000-00004D0E0000}"/>
    <cellStyle name="Note 2 13 2 7 2" xfId="25803" xr:uid="{00000000-0005-0000-0000-00004E0E0000}"/>
    <cellStyle name="Note 2 13 2 7 3" xfId="40256" xr:uid="{00000000-0005-0000-0000-00004F0E0000}"/>
    <cellStyle name="Note 2 13 2 8" xfId="10788" xr:uid="{00000000-0005-0000-0000-0000500E0000}"/>
    <cellStyle name="Note 2 13 2 8 2" xfId="28223" xr:uid="{00000000-0005-0000-0000-0000510E0000}"/>
    <cellStyle name="Note 2 13 2 8 3" xfId="42676" xr:uid="{00000000-0005-0000-0000-0000520E0000}"/>
    <cellStyle name="Note 2 13 2 9" xfId="17795" xr:uid="{00000000-0005-0000-0000-0000530E0000}"/>
    <cellStyle name="Note 2 13 3" xfId="958" xr:uid="{00000000-0005-0000-0000-0000540E0000}"/>
    <cellStyle name="Note 2 13 3 2" xfId="959" xr:uid="{00000000-0005-0000-0000-0000550E0000}"/>
    <cellStyle name="Note 2 13 3 2 2" xfId="3470" xr:uid="{00000000-0005-0000-0000-0000560E0000}"/>
    <cellStyle name="Note 2 13 3 2 2 2" xfId="13228" xr:uid="{00000000-0005-0000-0000-0000570E0000}"/>
    <cellStyle name="Note 2 13 3 2 2 2 2" xfId="30663" xr:uid="{00000000-0005-0000-0000-0000580E0000}"/>
    <cellStyle name="Note 2 13 3 2 2 2 3" xfId="45116" xr:uid="{00000000-0005-0000-0000-0000590E0000}"/>
    <cellStyle name="Note 2 13 3 2 2 3" xfId="15689" xr:uid="{00000000-0005-0000-0000-00005A0E0000}"/>
    <cellStyle name="Note 2 13 3 2 2 3 2" xfId="33124" xr:uid="{00000000-0005-0000-0000-00005B0E0000}"/>
    <cellStyle name="Note 2 13 3 2 2 3 3" xfId="47577" xr:uid="{00000000-0005-0000-0000-00005C0E0000}"/>
    <cellStyle name="Note 2 13 3 2 2 4" xfId="20906" xr:uid="{00000000-0005-0000-0000-00005D0E0000}"/>
    <cellStyle name="Note 2 13 3 2 2 5" xfId="35359" xr:uid="{00000000-0005-0000-0000-00005E0E0000}"/>
    <cellStyle name="Note 2 13 3 2 3" xfId="5932" xr:uid="{00000000-0005-0000-0000-00005F0E0000}"/>
    <cellStyle name="Note 2 13 3 2 3 2" xfId="23367" xr:uid="{00000000-0005-0000-0000-0000600E0000}"/>
    <cellStyle name="Note 2 13 3 2 3 3" xfId="37820" xr:uid="{00000000-0005-0000-0000-0000610E0000}"/>
    <cellStyle name="Note 2 13 3 2 4" xfId="8373" xr:uid="{00000000-0005-0000-0000-0000620E0000}"/>
    <cellStyle name="Note 2 13 3 2 4 2" xfId="25808" xr:uid="{00000000-0005-0000-0000-0000630E0000}"/>
    <cellStyle name="Note 2 13 3 2 4 3" xfId="40261" xr:uid="{00000000-0005-0000-0000-0000640E0000}"/>
    <cellStyle name="Note 2 13 3 2 5" xfId="10793" xr:uid="{00000000-0005-0000-0000-0000650E0000}"/>
    <cellStyle name="Note 2 13 3 2 5 2" xfId="28228" xr:uid="{00000000-0005-0000-0000-0000660E0000}"/>
    <cellStyle name="Note 2 13 3 2 5 3" xfId="42681" xr:uid="{00000000-0005-0000-0000-0000670E0000}"/>
    <cellStyle name="Note 2 13 3 2 6" xfId="17800" xr:uid="{00000000-0005-0000-0000-0000680E0000}"/>
    <cellStyle name="Note 2 13 3 3" xfId="960" xr:uid="{00000000-0005-0000-0000-0000690E0000}"/>
    <cellStyle name="Note 2 13 3 3 2" xfId="3471" xr:uid="{00000000-0005-0000-0000-00006A0E0000}"/>
    <cellStyle name="Note 2 13 3 3 2 2" xfId="13229" xr:uid="{00000000-0005-0000-0000-00006B0E0000}"/>
    <cellStyle name="Note 2 13 3 3 2 2 2" xfId="30664" xr:uid="{00000000-0005-0000-0000-00006C0E0000}"/>
    <cellStyle name="Note 2 13 3 3 2 2 3" xfId="45117" xr:uid="{00000000-0005-0000-0000-00006D0E0000}"/>
    <cellStyle name="Note 2 13 3 3 2 3" xfId="15690" xr:uid="{00000000-0005-0000-0000-00006E0E0000}"/>
    <cellStyle name="Note 2 13 3 3 2 3 2" xfId="33125" xr:uid="{00000000-0005-0000-0000-00006F0E0000}"/>
    <cellStyle name="Note 2 13 3 3 2 3 3" xfId="47578" xr:uid="{00000000-0005-0000-0000-0000700E0000}"/>
    <cellStyle name="Note 2 13 3 3 2 4" xfId="20907" xr:uid="{00000000-0005-0000-0000-0000710E0000}"/>
    <cellStyle name="Note 2 13 3 3 2 5" xfId="35360" xr:uid="{00000000-0005-0000-0000-0000720E0000}"/>
    <cellStyle name="Note 2 13 3 3 3" xfId="5933" xr:uid="{00000000-0005-0000-0000-0000730E0000}"/>
    <cellStyle name="Note 2 13 3 3 3 2" xfId="23368" xr:uid="{00000000-0005-0000-0000-0000740E0000}"/>
    <cellStyle name="Note 2 13 3 3 3 3" xfId="37821" xr:uid="{00000000-0005-0000-0000-0000750E0000}"/>
    <cellStyle name="Note 2 13 3 3 4" xfId="8374" xr:uid="{00000000-0005-0000-0000-0000760E0000}"/>
    <cellStyle name="Note 2 13 3 3 4 2" xfId="25809" xr:uid="{00000000-0005-0000-0000-0000770E0000}"/>
    <cellStyle name="Note 2 13 3 3 4 3" xfId="40262" xr:uid="{00000000-0005-0000-0000-0000780E0000}"/>
    <cellStyle name="Note 2 13 3 3 5" xfId="10794" xr:uid="{00000000-0005-0000-0000-0000790E0000}"/>
    <cellStyle name="Note 2 13 3 3 5 2" xfId="28229" xr:uid="{00000000-0005-0000-0000-00007A0E0000}"/>
    <cellStyle name="Note 2 13 3 3 5 3" xfId="42682" xr:uid="{00000000-0005-0000-0000-00007B0E0000}"/>
    <cellStyle name="Note 2 13 3 3 6" xfId="17801" xr:uid="{00000000-0005-0000-0000-00007C0E0000}"/>
    <cellStyle name="Note 2 13 3 4" xfId="961" xr:uid="{00000000-0005-0000-0000-00007D0E0000}"/>
    <cellStyle name="Note 2 13 3 4 2" xfId="3472" xr:uid="{00000000-0005-0000-0000-00007E0E0000}"/>
    <cellStyle name="Note 2 13 3 4 2 2" xfId="20908" xr:uid="{00000000-0005-0000-0000-00007F0E0000}"/>
    <cellStyle name="Note 2 13 3 4 2 3" xfId="35361" xr:uid="{00000000-0005-0000-0000-0000800E0000}"/>
    <cellStyle name="Note 2 13 3 4 3" xfId="5934" xr:uid="{00000000-0005-0000-0000-0000810E0000}"/>
    <cellStyle name="Note 2 13 3 4 3 2" xfId="23369" xr:uid="{00000000-0005-0000-0000-0000820E0000}"/>
    <cellStyle name="Note 2 13 3 4 3 3" xfId="37822" xr:uid="{00000000-0005-0000-0000-0000830E0000}"/>
    <cellStyle name="Note 2 13 3 4 4" xfId="8375" xr:uid="{00000000-0005-0000-0000-0000840E0000}"/>
    <cellStyle name="Note 2 13 3 4 4 2" xfId="25810" xr:uid="{00000000-0005-0000-0000-0000850E0000}"/>
    <cellStyle name="Note 2 13 3 4 4 3" xfId="40263" xr:uid="{00000000-0005-0000-0000-0000860E0000}"/>
    <cellStyle name="Note 2 13 3 4 5" xfId="10795" xr:uid="{00000000-0005-0000-0000-0000870E0000}"/>
    <cellStyle name="Note 2 13 3 4 5 2" xfId="28230" xr:uid="{00000000-0005-0000-0000-0000880E0000}"/>
    <cellStyle name="Note 2 13 3 4 5 3" xfId="42683" xr:uid="{00000000-0005-0000-0000-0000890E0000}"/>
    <cellStyle name="Note 2 13 3 4 6" xfId="15010" xr:uid="{00000000-0005-0000-0000-00008A0E0000}"/>
    <cellStyle name="Note 2 13 3 4 6 2" xfId="32445" xr:uid="{00000000-0005-0000-0000-00008B0E0000}"/>
    <cellStyle name="Note 2 13 3 4 6 3" xfId="46898" xr:uid="{00000000-0005-0000-0000-00008C0E0000}"/>
    <cellStyle name="Note 2 13 3 4 7" xfId="17802" xr:uid="{00000000-0005-0000-0000-00008D0E0000}"/>
    <cellStyle name="Note 2 13 3 4 8" xfId="20172" xr:uid="{00000000-0005-0000-0000-00008E0E0000}"/>
    <cellStyle name="Note 2 13 3 5" xfId="3469" xr:uid="{00000000-0005-0000-0000-00008F0E0000}"/>
    <cellStyle name="Note 2 13 3 5 2" xfId="13227" xr:uid="{00000000-0005-0000-0000-0000900E0000}"/>
    <cellStyle name="Note 2 13 3 5 2 2" xfId="30662" xr:uid="{00000000-0005-0000-0000-0000910E0000}"/>
    <cellStyle name="Note 2 13 3 5 2 3" xfId="45115" xr:uid="{00000000-0005-0000-0000-0000920E0000}"/>
    <cellStyle name="Note 2 13 3 5 3" xfId="15688" xr:uid="{00000000-0005-0000-0000-0000930E0000}"/>
    <cellStyle name="Note 2 13 3 5 3 2" xfId="33123" xr:uid="{00000000-0005-0000-0000-0000940E0000}"/>
    <cellStyle name="Note 2 13 3 5 3 3" xfId="47576" xr:uid="{00000000-0005-0000-0000-0000950E0000}"/>
    <cellStyle name="Note 2 13 3 5 4" xfId="20905" xr:uid="{00000000-0005-0000-0000-0000960E0000}"/>
    <cellStyle name="Note 2 13 3 5 5" xfId="35358" xr:uid="{00000000-0005-0000-0000-0000970E0000}"/>
    <cellStyle name="Note 2 13 3 6" xfId="5931" xr:uid="{00000000-0005-0000-0000-0000980E0000}"/>
    <cellStyle name="Note 2 13 3 6 2" xfId="23366" xr:uid="{00000000-0005-0000-0000-0000990E0000}"/>
    <cellStyle name="Note 2 13 3 6 3" xfId="37819" xr:uid="{00000000-0005-0000-0000-00009A0E0000}"/>
    <cellStyle name="Note 2 13 3 7" xfId="8372" xr:uid="{00000000-0005-0000-0000-00009B0E0000}"/>
    <cellStyle name="Note 2 13 3 7 2" xfId="25807" xr:uid="{00000000-0005-0000-0000-00009C0E0000}"/>
    <cellStyle name="Note 2 13 3 7 3" xfId="40260" xr:uid="{00000000-0005-0000-0000-00009D0E0000}"/>
    <cellStyle name="Note 2 13 3 8" xfId="10792" xr:uid="{00000000-0005-0000-0000-00009E0E0000}"/>
    <cellStyle name="Note 2 13 3 8 2" xfId="28227" xr:uid="{00000000-0005-0000-0000-00009F0E0000}"/>
    <cellStyle name="Note 2 13 3 8 3" xfId="42680" xr:uid="{00000000-0005-0000-0000-0000A00E0000}"/>
    <cellStyle name="Note 2 13 3 9" xfId="17799" xr:uid="{00000000-0005-0000-0000-0000A10E0000}"/>
    <cellStyle name="Note 2 13 4" xfId="962" xr:uid="{00000000-0005-0000-0000-0000A20E0000}"/>
    <cellStyle name="Note 2 13 4 2" xfId="963" xr:uid="{00000000-0005-0000-0000-0000A30E0000}"/>
    <cellStyle name="Note 2 13 4 2 2" xfId="3474" xr:uid="{00000000-0005-0000-0000-0000A40E0000}"/>
    <cellStyle name="Note 2 13 4 2 2 2" xfId="13231" xr:uid="{00000000-0005-0000-0000-0000A50E0000}"/>
    <cellStyle name="Note 2 13 4 2 2 2 2" xfId="30666" xr:uid="{00000000-0005-0000-0000-0000A60E0000}"/>
    <cellStyle name="Note 2 13 4 2 2 2 3" xfId="45119" xr:uid="{00000000-0005-0000-0000-0000A70E0000}"/>
    <cellStyle name="Note 2 13 4 2 2 3" xfId="15692" xr:uid="{00000000-0005-0000-0000-0000A80E0000}"/>
    <cellStyle name="Note 2 13 4 2 2 3 2" xfId="33127" xr:uid="{00000000-0005-0000-0000-0000A90E0000}"/>
    <cellStyle name="Note 2 13 4 2 2 3 3" xfId="47580" xr:uid="{00000000-0005-0000-0000-0000AA0E0000}"/>
    <cellStyle name="Note 2 13 4 2 2 4" xfId="20910" xr:uid="{00000000-0005-0000-0000-0000AB0E0000}"/>
    <cellStyle name="Note 2 13 4 2 2 5" xfId="35363" xr:uid="{00000000-0005-0000-0000-0000AC0E0000}"/>
    <cellStyle name="Note 2 13 4 2 3" xfId="5936" xr:uid="{00000000-0005-0000-0000-0000AD0E0000}"/>
    <cellStyle name="Note 2 13 4 2 3 2" xfId="23371" xr:uid="{00000000-0005-0000-0000-0000AE0E0000}"/>
    <cellStyle name="Note 2 13 4 2 3 3" xfId="37824" xr:uid="{00000000-0005-0000-0000-0000AF0E0000}"/>
    <cellStyle name="Note 2 13 4 2 4" xfId="8377" xr:uid="{00000000-0005-0000-0000-0000B00E0000}"/>
    <cellStyle name="Note 2 13 4 2 4 2" xfId="25812" xr:uid="{00000000-0005-0000-0000-0000B10E0000}"/>
    <cellStyle name="Note 2 13 4 2 4 3" xfId="40265" xr:uid="{00000000-0005-0000-0000-0000B20E0000}"/>
    <cellStyle name="Note 2 13 4 2 5" xfId="10797" xr:uid="{00000000-0005-0000-0000-0000B30E0000}"/>
    <cellStyle name="Note 2 13 4 2 5 2" xfId="28232" xr:uid="{00000000-0005-0000-0000-0000B40E0000}"/>
    <cellStyle name="Note 2 13 4 2 5 3" xfId="42685" xr:uid="{00000000-0005-0000-0000-0000B50E0000}"/>
    <cellStyle name="Note 2 13 4 2 6" xfId="17804" xr:uid="{00000000-0005-0000-0000-0000B60E0000}"/>
    <cellStyle name="Note 2 13 4 3" xfId="964" xr:uid="{00000000-0005-0000-0000-0000B70E0000}"/>
    <cellStyle name="Note 2 13 4 3 2" xfId="3475" xr:uid="{00000000-0005-0000-0000-0000B80E0000}"/>
    <cellStyle name="Note 2 13 4 3 2 2" xfId="13232" xr:uid="{00000000-0005-0000-0000-0000B90E0000}"/>
    <cellStyle name="Note 2 13 4 3 2 2 2" xfId="30667" xr:uid="{00000000-0005-0000-0000-0000BA0E0000}"/>
    <cellStyle name="Note 2 13 4 3 2 2 3" xfId="45120" xr:uid="{00000000-0005-0000-0000-0000BB0E0000}"/>
    <cellStyle name="Note 2 13 4 3 2 3" xfId="15693" xr:uid="{00000000-0005-0000-0000-0000BC0E0000}"/>
    <cellStyle name="Note 2 13 4 3 2 3 2" xfId="33128" xr:uid="{00000000-0005-0000-0000-0000BD0E0000}"/>
    <cellStyle name="Note 2 13 4 3 2 3 3" xfId="47581" xr:uid="{00000000-0005-0000-0000-0000BE0E0000}"/>
    <cellStyle name="Note 2 13 4 3 2 4" xfId="20911" xr:uid="{00000000-0005-0000-0000-0000BF0E0000}"/>
    <cellStyle name="Note 2 13 4 3 2 5" xfId="35364" xr:uid="{00000000-0005-0000-0000-0000C00E0000}"/>
    <cellStyle name="Note 2 13 4 3 3" xfId="5937" xr:uid="{00000000-0005-0000-0000-0000C10E0000}"/>
    <cellStyle name="Note 2 13 4 3 3 2" xfId="23372" xr:uid="{00000000-0005-0000-0000-0000C20E0000}"/>
    <cellStyle name="Note 2 13 4 3 3 3" xfId="37825" xr:uid="{00000000-0005-0000-0000-0000C30E0000}"/>
    <cellStyle name="Note 2 13 4 3 4" xfId="8378" xr:uid="{00000000-0005-0000-0000-0000C40E0000}"/>
    <cellStyle name="Note 2 13 4 3 4 2" xfId="25813" xr:uid="{00000000-0005-0000-0000-0000C50E0000}"/>
    <cellStyle name="Note 2 13 4 3 4 3" xfId="40266" xr:uid="{00000000-0005-0000-0000-0000C60E0000}"/>
    <cellStyle name="Note 2 13 4 3 5" xfId="10798" xr:uid="{00000000-0005-0000-0000-0000C70E0000}"/>
    <cellStyle name="Note 2 13 4 3 5 2" xfId="28233" xr:uid="{00000000-0005-0000-0000-0000C80E0000}"/>
    <cellStyle name="Note 2 13 4 3 5 3" xfId="42686" xr:uid="{00000000-0005-0000-0000-0000C90E0000}"/>
    <cellStyle name="Note 2 13 4 3 6" xfId="17805" xr:uid="{00000000-0005-0000-0000-0000CA0E0000}"/>
    <cellStyle name="Note 2 13 4 4" xfId="965" xr:uid="{00000000-0005-0000-0000-0000CB0E0000}"/>
    <cellStyle name="Note 2 13 4 4 2" xfId="3476" xr:uid="{00000000-0005-0000-0000-0000CC0E0000}"/>
    <cellStyle name="Note 2 13 4 4 2 2" xfId="20912" xr:uid="{00000000-0005-0000-0000-0000CD0E0000}"/>
    <cellStyle name="Note 2 13 4 4 2 3" xfId="35365" xr:uid="{00000000-0005-0000-0000-0000CE0E0000}"/>
    <cellStyle name="Note 2 13 4 4 3" xfId="5938" xr:uid="{00000000-0005-0000-0000-0000CF0E0000}"/>
    <cellStyle name="Note 2 13 4 4 3 2" xfId="23373" xr:uid="{00000000-0005-0000-0000-0000D00E0000}"/>
    <cellStyle name="Note 2 13 4 4 3 3" xfId="37826" xr:uid="{00000000-0005-0000-0000-0000D10E0000}"/>
    <cellStyle name="Note 2 13 4 4 4" xfId="8379" xr:uid="{00000000-0005-0000-0000-0000D20E0000}"/>
    <cellStyle name="Note 2 13 4 4 4 2" xfId="25814" xr:uid="{00000000-0005-0000-0000-0000D30E0000}"/>
    <cellStyle name="Note 2 13 4 4 4 3" xfId="40267" xr:uid="{00000000-0005-0000-0000-0000D40E0000}"/>
    <cellStyle name="Note 2 13 4 4 5" xfId="10799" xr:uid="{00000000-0005-0000-0000-0000D50E0000}"/>
    <cellStyle name="Note 2 13 4 4 5 2" xfId="28234" xr:uid="{00000000-0005-0000-0000-0000D60E0000}"/>
    <cellStyle name="Note 2 13 4 4 5 3" xfId="42687" xr:uid="{00000000-0005-0000-0000-0000D70E0000}"/>
    <cellStyle name="Note 2 13 4 4 6" xfId="15011" xr:uid="{00000000-0005-0000-0000-0000D80E0000}"/>
    <cellStyle name="Note 2 13 4 4 6 2" xfId="32446" xr:uid="{00000000-0005-0000-0000-0000D90E0000}"/>
    <cellStyle name="Note 2 13 4 4 6 3" xfId="46899" xr:uid="{00000000-0005-0000-0000-0000DA0E0000}"/>
    <cellStyle name="Note 2 13 4 4 7" xfId="17806" xr:uid="{00000000-0005-0000-0000-0000DB0E0000}"/>
    <cellStyle name="Note 2 13 4 4 8" xfId="20173" xr:uid="{00000000-0005-0000-0000-0000DC0E0000}"/>
    <cellStyle name="Note 2 13 4 5" xfId="3473" xr:uid="{00000000-0005-0000-0000-0000DD0E0000}"/>
    <cellStyle name="Note 2 13 4 5 2" xfId="13230" xr:uid="{00000000-0005-0000-0000-0000DE0E0000}"/>
    <cellStyle name="Note 2 13 4 5 2 2" xfId="30665" xr:uid="{00000000-0005-0000-0000-0000DF0E0000}"/>
    <cellStyle name="Note 2 13 4 5 2 3" xfId="45118" xr:uid="{00000000-0005-0000-0000-0000E00E0000}"/>
    <cellStyle name="Note 2 13 4 5 3" xfId="15691" xr:uid="{00000000-0005-0000-0000-0000E10E0000}"/>
    <cellStyle name="Note 2 13 4 5 3 2" xfId="33126" xr:uid="{00000000-0005-0000-0000-0000E20E0000}"/>
    <cellStyle name="Note 2 13 4 5 3 3" xfId="47579" xr:uid="{00000000-0005-0000-0000-0000E30E0000}"/>
    <cellStyle name="Note 2 13 4 5 4" xfId="20909" xr:uid="{00000000-0005-0000-0000-0000E40E0000}"/>
    <cellStyle name="Note 2 13 4 5 5" xfId="35362" xr:uid="{00000000-0005-0000-0000-0000E50E0000}"/>
    <cellStyle name="Note 2 13 4 6" xfId="5935" xr:uid="{00000000-0005-0000-0000-0000E60E0000}"/>
    <cellStyle name="Note 2 13 4 6 2" xfId="23370" xr:uid="{00000000-0005-0000-0000-0000E70E0000}"/>
    <cellStyle name="Note 2 13 4 6 3" xfId="37823" xr:uid="{00000000-0005-0000-0000-0000E80E0000}"/>
    <cellStyle name="Note 2 13 4 7" xfId="8376" xr:uid="{00000000-0005-0000-0000-0000E90E0000}"/>
    <cellStyle name="Note 2 13 4 7 2" xfId="25811" xr:uid="{00000000-0005-0000-0000-0000EA0E0000}"/>
    <cellStyle name="Note 2 13 4 7 3" xfId="40264" xr:uid="{00000000-0005-0000-0000-0000EB0E0000}"/>
    <cellStyle name="Note 2 13 4 8" xfId="10796" xr:uid="{00000000-0005-0000-0000-0000EC0E0000}"/>
    <cellStyle name="Note 2 13 4 8 2" xfId="28231" xr:uid="{00000000-0005-0000-0000-0000ED0E0000}"/>
    <cellStyle name="Note 2 13 4 8 3" xfId="42684" xr:uid="{00000000-0005-0000-0000-0000EE0E0000}"/>
    <cellStyle name="Note 2 13 4 9" xfId="17803" xr:uid="{00000000-0005-0000-0000-0000EF0E0000}"/>
    <cellStyle name="Note 2 13 5" xfId="966" xr:uid="{00000000-0005-0000-0000-0000F00E0000}"/>
    <cellStyle name="Note 2 13 5 2" xfId="967" xr:uid="{00000000-0005-0000-0000-0000F10E0000}"/>
    <cellStyle name="Note 2 13 5 2 2" xfId="3478" xr:uid="{00000000-0005-0000-0000-0000F20E0000}"/>
    <cellStyle name="Note 2 13 5 2 2 2" xfId="13234" xr:uid="{00000000-0005-0000-0000-0000F30E0000}"/>
    <cellStyle name="Note 2 13 5 2 2 2 2" xfId="30669" xr:uid="{00000000-0005-0000-0000-0000F40E0000}"/>
    <cellStyle name="Note 2 13 5 2 2 2 3" xfId="45122" xr:uid="{00000000-0005-0000-0000-0000F50E0000}"/>
    <cellStyle name="Note 2 13 5 2 2 3" xfId="15695" xr:uid="{00000000-0005-0000-0000-0000F60E0000}"/>
    <cellStyle name="Note 2 13 5 2 2 3 2" xfId="33130" xr:uid="{00000000-0005-0000-0000-0000F70E0000}"/>
    <cellStyle name="Note 2 13 5 2 2 3 3" xfId="47583" xr:uid="{00000000-0005-0000-0000-0000F80E0000}"/>
    <cellStyle name="Note 2 13 5 2 2 4" xfId="20914" xr:uid="{00000000-0005-0000-0000-0000F90E0000}"/>
    <cellStyle name="Note 2 13 5 2 2 5" xfId="35367" xr:uid="{00000000-0005-0000-0000-0000FA0E0000}"/>
    <cellStyle name="Note 2 13 5 2 3" xfId="5940" xr:uid="{00000000-0005-0000-0000-0000FB0E0000}"/>
    <cellStyle name="Note 2 13 5 2 3 2" xfId="23375" xr:uid="{00000000-0005-0000-0000-0000FC0E0000}"/>
    <cellStyle name="Note 2 13 5 2 3 3" xfId="37828" xr:uid="{00000000-0005-0000-0000-0000FD0E0000}"/>
    <cellStyle name="Note 2 13 5 2 4" xfId="8381" xr:uid="{00000000-0005-0000-0000-0000FE0E0000}"/>
    <cellStyle name="Note 2 13 5 2 4 2" xfId="25816" xr:uid="{00000000-0005-0000-0000-0000FF0E0000}"/>
    <cellStyle name="Note 2 13 5 2 4 3" xfId="40269" xr:uid="{00000000-0005-0000-0000-0000000F0000}"/>
    <cellStyle name="Note 2 13 5 2 5" xfId="10801" xr:uid="{00000000-0005-0000-0000-0000010F0000}"/>
    <cellStyle name="Note 2 13 5 2 5 2" xfId="28236" xr:uid="{00000000-0005-0000-0000-0000020F0000}"/>
    <cellStyle name="Note 2 13 5 2 5 3" xfId="42689" xr:uid="{00000000-0005-0000-0000-0000030F0000}"/>
    <cellStyle name="Note 2 13 5 2 6" xfId="17808" xr:uid="{00000000-0005-0000-0000-0000040F0000}"/>
    <cellStyle name="Note 2 13 5 3" xfId="968" xr:uid="{00000000-0005-0000-0000-0000050F0000}"/>
    <cellStyle name="Note 2 13 5 3 2" xfId="3479" xr:uid="{00000000-0005-0000-0000-0000060F0000}"/>
    <cellStyle name="Note 2 13 5 3 2 2" xfId="13235" xr:uid="{00000000-0005-0000-0000-0000070F0000}"/>
    <cellStyle name="Note 2 13 5 3 2 2 2" xfId="30670" xr:uid="{00000000-0005-0000-0000-0000080F0000}"/>
    <cellStyle name="Note 2 13 5 3 2 2 3" xfId="45123" xr:uid="{00000000-0005-0000-0000-0000090F0000}"/>
    <cellStyle name="Note 2 13 5 3 2 3" xfId="15696" xr:uid="{00000000-0005-0000-0000-00000A0F0000}"/>
    <cellStyle name="Note 2 13 5 3 2 3 2" xfId="33131" xr:uid="{00000000-0005-0000-0000-00000B0F0000}"/>
    <cellStyle name="Note 2 13 5 3 2 3 3" xfId="47584" xr:uid="{00000000-0005-0000-0000-00000C0F0000}"/>
    <cellStyle name="Note 2 13 5 3 2 4" xfId="20915" xr:uid="{00000000-0005-0000-0000-00000D0F0000}"/>
    <cellStyle name="Note 2 13 5 3 2 5" xfId="35368" xr:uid="{00000000-0005-0000-0000-00000E0F0000}"/>
    <cellStyle name="Note 2 13 5 3 3" xfId="5941" xr:uid="{00000000-0005-0000-0000-00000F0F0000}"/>
    <cellStyle name="Note 2 13 5 3 3 2" xfId="23376" xr:uid="{00000000-0005-0000-0000-0000100F0000}"/>
    <cellStyle name="Note 2 13 5 3 3 3" xfId="37829" xr:uid="{00000000-0005-0000-0000-0000110F0000}"/>
    <cellStyle name="Note 2 13 5 3 4" xfId="8382" xr:uid="{00000000-0005-0000-0000-0000120F0000}"/>
    <cellStyle name="Note 2 13 5 3 4 2" xfId="25817" xr:uid="{00000000-0005-0000-0000-0000130F0000}"/>
    <cellStyle name="Note 2 13 5 3 4 3" xfId="40270" xr:uid="{00000000-0005-0000-0000-0000140F0000}"/>
    <cellStyle name="Note 2 13 5 3 5" xfId="10802" xr:uid="{00000000-0005-0000-0000-0000150F0000}"/>
    <cellStyle name="Note 2 13 5 3 5 2" xfId="28237" xr:uid="{00000000-0005-0000-0000-0000160F0000}"/>
    <cellStyle name="Note 2 13 5 3 5 3" xfId="42690" xr:uid="{00000000-0005-0000-0000-0000170F0000}"/>
    <cellStyle name="Note 2 13 5 3 6" xfId="17809" xr:uid="{00000000-0005-0000-0000-0000180F0000}"/>
    <cellStyle name="Note 2 13 5 4" xfId="969" xr:uid="{00000000-0005-0000-0000-0000190F0000}"/>
    <cellStyle name="Note 2 13 5 4 2" xfId="3480" xr:uid="{00000000-0005-0000-0000-00001A0F0000}"/>
    <cellStyle name="Note 2 13 5 4 2 2" xfId="20916" xr:uid="{00000000-0005-0000-0000-00001B0F0000}"/>
    <cellStyle name="Note 2 13 5 4 2 3" xfId="35369" xr:uid="{00000000-0005-0000-0000-00001C0F0000}"/>
    <cellStyle name="Note 2 13 5 4 3" xfId="5942" xr:uid="{00000000-0005-0000-0000-00001D0F0000}"/>
    <cellStyle name="Note 2 13 5 4 3 2" xfId="23377" xr:uid="{00000000-0005-0000-0000-00001E0F0000}"/>
    <cellStyle name="Note 2 13 5 4 3 3" xfId="37830" xr:uid="{00000000-0005-0000-0000-00001F0F0000}"/>
    <cellStyle name="Note 2 13 5 4 4" xfId="8383" xr:uid="{00000000-0005-0000-0000-0000200F0000}"/>
    <cellStyle name="Note 2 13 5 4 4 2" xfId="25818" xr:uid="{00000000-0005-0000-0000-0000210F0000}"/>
    <cellStyle name="Note 2 13 5 4 4 3" xfId="40271" xr:uid="{00000000-0005-0000-0000-0000220F0000}"/>
    <cellStyle name="Note 2 13 5 4 5" xfId="10803" xr:uid="{00000000-0005-0000-0000-0000230F0000}"/>
    <cellStyle name="Note 2 13 5 4 5 2" xfId="28238" xr:uid="{00000000-0005-0000-0000-0000240F0000}"/>
    <cellStyle name="Note 2 13 5 4 5 3" xfId="42691" xr:uid="{00000000-0005-0000-0000-0000250F0000}"/>
    <cellStyle name="Note 2 13 5 4 6" xfId="15012" xr:uid="{00000000-0005-0000-0000-0000260F0000}"/>
    <cellStyle name="Note 2 13 5 4 6 2" xfId="32447" xr:uid="{00000000-0005-0000-0000-0000270F0000}"/>
    <cellStyle name="Note 2 13 5 4 6 3" xfId="46900" xr:uid="{00000000-0005-0000-0000-0000280F0000}"/>
    <cellStyle name="Note 2 13 5 4 7" xfId="17810" xr:uid="{00000000-0005-0000-0000-0000290F0000}"/>
    <cellStyle name="Note 2 13 5 4 8" xfId="20174" xr:uid="{00000000-0005-0000-0000-00002A0F0000}"/>
    <cellStyle name="Note 2 13 5 5" xfId="3477" xr:uid="{00000000-0005-0000-0000-00002B0F0000}"/>
    <cellStyle name="Note 2 13 5 5 2" xfId="13233" xr:uid="{00000000-0005-0000-0000-00002C0F0000}"/>
    <cellStyle name="Note 2 13 5 5 2 2" xfId="30668" xr:uid="{00000000-0005-0000-0000-00002D0F0000}"/>
    <cellStyle name="Note 2 13 5 5 2 3" xfId="45121" xr:uid="{00000000-0005-0000-0000-00002E0F0000}"/>
    <cellStyle name="Note 2 13 5 5 3" xfId="15694" xr:uid="{00000000-0005-0000-0000-00002F0F0000}"/>
    <cellStyle name="Note 2 13 5 5 3 2" xfId="33129" xr:uid="{00000000-0005-0000-0000-0000300F0000}"/>
    <cellStyle name="Note 2 13 5 5 3 3" xfId="47582" xr:uid="{00000000-0005-0000-0000-0000310F0000}"/>
    <cellStyle name="Note 2 13 5 5 4" xfId="20913" xr:uid="{00000000-0005-0000-0000-0000320F0000}"/>
    <cellStyle name="Note 2 13 5 5 5" xfId="35366" xr:uid="{00000000-0005-0000-0000-0000330F0000}"/>
    <cellStyle name="Note 2 13 5 6" xfId="5939" xr:uid="{00000000-0005-0000-0000-0000340F0000}"/>
    <cellStyle name="Note 2 13 5 6 2" xfId="23374" xr:uid="{00000000-0005-0000-0000-0000350F0000}"/>
    <cellStyle name="Note 2 13 5 6 3" xfId="37827" xr:uid="{00000000-0005-0000-0000-0000360F0000}"/>
    <cellStyle name="Note 2 13 5 7" xfId="8380" xr:uid="{00000000-0005-0000-0000-0000370F0000}"/>
    <cellStyle name="Note 2 13 5 7 2" xfId="25815" xr:uid="{00000000-0005-0000-0000-0000380F0000}"/>
    <cellStyle name="Note 2 13 5 7 3" xfId="40268" xr:uid="{00000000-0005-0000-0000-0000390F0000}"/>
    <cellStyle name="Note 2 13 5 8" xfId="10800" xr:uid="{00000000-0005-0000-0000-00003A0F0000}"/>
    <cellStyle name="Note 2 13 5 8 2" xfId="28235" xr:uid="{00000000-0005-0000-0000-00003B0F0000}"/>
    <cellStyle name="Note 2 13 5 8 3" xfId="42688" xr:uid="{00000000-0005-0000-0000-00003C0F0000}"/>
    <cellStyle name="Note 2 13 5 9" xfId="17807" xr:uid="{00000000-0005-0000-0000-00003D0F0000}"/>
    <cellStyle name="Note 2 13 6" xfId="970" xr:uid="{00000000-0005-0000-0000-00003E0F0000}"/>
    <cellStyle name="Note 2 13 6 2" xfId="3481" xr:uid="{00000000-0005-0000-0000-00003F0F0000}"/>
    <cellStyle name="Note 2 13 6 2 2" xfId="13236" xr:uid="{00000000-0005-0000-0000-0000400F0000}"/>
    <cellStyle name="Note 2 13 6 2 2 2" xfId="30671" xr:uid="{00000000-0005-0000-0000-0000410F0000}"/>
    <cellStyle name="Note 2 13 6 2 2 3" xfId="45124" xr:uid="{00000000-0005-0000-0000-0000420F0000}"/>
    <cellStyle name="Note 2 13 6 2 3" xfId="15697" xr:uid="{00000000-0005-0000-0000-0000430F0000}"/>
    <cellStyle name="Note 2 13 6 2 3 2" xfId="33132" xr:uid="{00000000-0005-0000-0000-0000440F0000}"/>
    <cellStyle name="Note 2 13 6 2 3 3" xfId="47585" xr:uid="{00000000-0005-0000-0000-0000450F0000}"/>
    <cellStyle name="Note 2 13 6 2 4" xfId="20917" xr:uid="{00000000-0005-0000-0000-0000460F0000}"/>
    <cellStyle name="Note 2 13 6 2 5" xfId="35370" xr:uid="{00000000-0005-0000-0000-0000470F0000}"/>
    <cellStyle name="Note 2 13 6 3" xfId="5943" xr:uid="{00000000-0005-0000-0000-0000480F0000}"/>
    <cellStyle name="Note 2 13 6 3 2" xfId="23378" xr:uid="{00000000-0005-0000-0000-0000490F0000}"/>
    <cellStyle name="Note 2 13 6 3 3" xfId="37831" xr:uid="{00000000-0005-0000-0000-00004A0F0000}"/>
    <cellStyle name="Note 2 13 6 4" xfId="8384" xr:uid="{00000000-0005-0000-0000-00004B0F0000}"/>
    <cellStyle name="Note 2 13 6 4 2" xfId="25819" xr:uid="{00000000-0005-0000-0000-00004C0F0000}"/>
    <cellStyle name="Note 2 13 6 4 3" xfId="40272" xr:uid="{00000000-0005-0000-0000-00004D0F0000}"/>
    <cellStyle name="Note 2 13 6 5" xfId="10804" xr:uid="{00000000-0005-0000-0000-00004E0F0000}"/>
    <cellStyle name="Note 2 13 6 5 2" xfId="28239" xr:uid="{00000000-0005-0000-0000-00004F0F0000}"/>
    <cellStyle name="Note 2 13 6 5 3" xfId="42692" xr:uid="{00000000-0005-0000-0000-0000500F0000}"/>
    <cellStyle name="Note 2 13 6 6" xfId="17811" xr:uid="{00000000-0005-0000-0000-0000510F0000}"/>
    <cellStyle name="Note 2 13 7" xfId="971" xr:uid="{00000000-0005-0000-0000-0000520F0000}"/>
    <cellStyle name="Note 2 13 7 2" xfId="3482" xr:uid="{00000000-0005-0000-0000-0000530F0000}"/>
    <cellStyle name="Note 2 13 7 2 2" xfId="13237" xr:uid="{00000000-0005-0000-0000-0000540F0000}"/>
    <cellStyle name="Note 2 13 7 2 2 2" xfId="30672" xr:uid="{00000000-0005-0000-0000-0000550F0000}"/>
    <cellStyle name="Note 2 13 7 2 2 3" xfId="45125" xr:uid="{00000000-0005-0000-0000-0000560F0000}"/>
    <cellStyle name="Note 2 13 7 2 3" xfId="15698" xr:uid="{00000000-0005-0000-0000-0000570F0000}"/>
    <cellStyle name="Note 2 13 7 2 3 2" xfId="33133" xr:uid="{00000000-0005-0000-0000-0000580F0000}"/>
    <cellStyle name="Note 2 13 7 2 3 3" xfId="47586" xr:uid="{00000000-0005-0000-0000-0000590F0000}"/>
    <cellStyle name="Note 2 13 7 2 4" xfId="20918" xr:uid="{00000000-0005-0000-0000-00005A0F0000}"/>
    <cellStyle name="Note 2 13 7 2 5" xfId="35371" xr:uid="{00000000-0005-0000-0000-00005B0F0000}"/>
    <cellStyle name="Note 2 13 7 3" xfId="5944" xr:uid="{00000000-0005-0000-0000-00005C0F0000}"/>
    <cellStyle name="Note 2 13 7 3 2" xfId="23379" xr:uid="{00000000-0005-0000-0000-00005D0F0000}"/>
    <cellStyle name="Note 2 13 7 3 3" xfId="37832" xr:uid="{00000000-0005-0000-0000-00005E0F0000}"/>
    <cellStyle name="Note 2 13 7 4" xfId="8385" xr:uid="{00000000-0005-0000-0000-00005F0F0000}"/>
    <cellStyle name="Note 2 13 7 4 2" xfId="25820" xr:uid="{00000000-0005-0000-0000-0000600F0000}"/>
    <cellStyle name="Note 2 13 7 4 3" xfId="40273" xr:uid="{00000000-0005-0000-0000-0000610F0000}"/>
    <cellStyle name="Note 2 13 7 5" xfId="10805" xr:uid="{00000000-0005-0000-0000-0000620F0000}"/>
    <cellStyle name="Note 2 13 7 5 2" xfId="28240" xr:uid="{00000000-0005-0000-0000-0000630F0000}"/>
    <cellStyle name="Note 2 13 7 5 3" xfId="42693" xr:uid="{00000000-0005-0000-0000-0000640F0000}"/>
    <cellStyle name="Note 2 13 7 6" xfId="17812" xr:uid="{00000000-0005-0000-0000-0000650F0000}"/>
    <cellStyle name="Note 2 13 8" xfId="972" xr:uid="{00000000-0005-0000-0000-0000660F0000}"/>
    <cellStyle name="Note 2 13 8 2" xfId="3483" xr:uid="{00000000-0005-0000-0000-0000670F0000}"/>
    <cellStyle name="Note 2 13 8 2 2" xfId="20919" xr:uid="{00000000-0005-0000-0000-0000680F0000}"/>
    <cellStyle name="Note 2 13 8 2 3" xfId="35372" xr:uid="{00000000-0005-0000-0000-0000690F0000}"/>
    <cellStyle name="Note 2 13 8 3" xfId="5945" xr:uid="{00000000-0005-0000-0000-00006A0F0000}"/>
    <cellStyle name="Note 2 13 8 3 2" xfId="23380" xr:uid="{00000000-0005-0000-0000-00006B0F0000}"/>
    <cellStyle name="Note 2 13 8 3 3" xfId="37833" xr:uid="{00000000-0005-0000-0000-00006C0F0000}"/>
    <cellStyle name="Note 2 13 8 4" xfId="8386" xr:uid="{00000000-0005-0000-0000-00006D0F0000}"/>
    <cellStyle name="Note 2 13 8 4 2" xfId="25821" xr:uid="{00000000-0005-0000-0000-00006E0F0000}"/>
    <cellStyle name="Note 2 13 8 4 3" xfId="40274" xr:uid="{00000000-0005-0000-0000-00006F0F0000}"/>
    <cellStyle name="Note 2 13 8 5" xfId="10806" xr:uid="{00000000-0005-0000-0000-0000700F0000}"/>
    <cellStyle name="Note 2 13 8 5 2" xfId="28241" xr:uid="{00000000-0005-0000-0000-0000710F0000}"/>
    <cellStyle name="Note 2 13 8 5 3" xfId="42694" xr:uid="{00000000-0005-0000-0000-0000720F0000}"/>
    <cellStyle name="Note 2 13 8 6" xfId="15013" xr:uid="{00000000-0005-0000-0000-0000730F0000}"/>
    <cellStyle name="Note 2 13 8 6 2" xfId="32448" xr:uid="{00000000-0005-0000-0000-0000740F0000}"/>
    <cellStyle name="Note 2 13 8 6 3" xfId="46901" xr:uid="{00000000-0005-0000-0000-0000750F0000}"/>
    <cellStyle name="Note 2 13 8 7" xfId="17813" xr:uid="{00000000-0005-0000-0000-0000760F0000}"/>
    <cellStyle name="Note 2 13 8 8" xfId="20175" xr:uid="{00000000-0005-0000-0000-0000770F0000}"/>
    <cellStyle name="Note 2 13 9" xfId="3464" xr:uid="{00000000-0005-0000-0000-0000780F0000}"/>
    <cellStyle name="Note 2 13 9 2" xfId="13223" xr:uid="{00000000-0005-0000-0000-0000790F0000}"/>
    <cellStyle name="Note 2 13 9 2 2" xfId="30658" xr:uid="{00000000-0005-0000-0000-00007A0F0000}"/>
    <cellStyle name="Note 2 13 9 2 3" xfId="45111" xr:uid="{00000000-0005-0000-0000-00007B0F0000}"/>
    <cellStyle name="Note 2 13 9 3" xfId="15684" xr:uid="{00000000-0005-0000-0000-00007C0F0000}"/>
    <cellStyle name="Note 2 13 9 3 2" xfId="33119" xr:uid="{00000000-0005-0000-0000-00007D0F0000}"/>
    <cellStyle name="Note 2 13 9 3 3" xfId="47572" xr:uid="{00000000-0005-0000-0000-00007E0F0000}"/>
    <cellStyle name="Note 2 13 9 4" xfId="20900" xr:uid="{00000000-0005-0000-0000-00007F0F0000}"/>
    <cellStyle name="Note 2 13 9 5" xfId="35353" xr:uid="{00000000-0005-0000-0000-0000800F0000}"/>
    <cellStyle name="Note 2 14" xfId="973" xr:uid="{00000000-0005-0000-0000-0000810F0000}"/>
    <cellStyle name="Note 2 14 10" xfId="5946" xr:uid="{00000000-0005-0000-0000-0000820F0000}"/>
    <cellStyle name="Note 2 14 10 2" xfId="23381" xr:uid="{00000000-0005-0000-0000-0000830F0000}"/>
    <cellStyle name="Note 2 14 10 3" xfId="37834" xr:uid="{00000000-0005-0000-0000-0000840F0000}"/>
    <cellStyle name="Note 2 14 11" xfId="8387" xr:uid="{00000000-0005-0000-0000-0000850F0000}"/>
    <cellStyle name="Note 2 14 11 2" xfId="25822" xr:uid="{00000000-0005-0000-0000-0000860F0000}"/>
    <cellStyle name="Note 2 14 11 3" xfId="40275" xr:uid="{00000000-0005-0000-0000-0000870F0000}"/>
    <cellStyle name="Note 2 14 12" xfId="10807" xr:uid="{00000000-0005-0000-0000-0000880F0000}"/>
    <cellStyle name="Note 2 14 12 2" xfId="28242" xr:uid="{00000000-0005-0000-0000-0000890F0000}"/>
    <cellStyle name="Note 2 14 12 3" xfId="42695" xr:uid="{00000000-0005-0000-0000-00008A0F0000}"/>
    <cellStyle name="Note 2 14 13" xfId="17814" xr:uid="{00000000-0005-0000-0000-00008B0F0000}"/>
    <cellStyle name="Note 2 14 2" xfId="974" xr:uid="{00000000-0005-0000-0000-00008C0F0000}"/>
    <cellStyle name="Note 2 14 2 2" xfId="975" xr:uid="{00000000-0005-0000-0000-00008D0F0000}"/>
    <cellStyle name="Note 2 14 2 2 2" xfId="3486" xr:uid="{00000000-0005-0000-0000-00008E0F0000}"/>
    <cellStyle name="Note 2 14 2 2 2 2" xfId="13240" xr:uid="{00000000-0005-0000-0000-00008F0F0000}"/>
    <cellStyle name="Note 2 14 2 2 2 2 2" xfId="30675" xr:uid="{00000000-0005-0000-0000-0000900F0000}"/>
    <cellStyle name="Note 2 14 2 2 2 2 3" xfId="45128" xr:uid="{00000000-0005-0000-0000-0000910F0000}"/>
    <cellStyle name="Note 2 14 2 2 2 3" xfId="15701" xr:uid="{00000000-0005-0000-0000-0000920F0000}"/>
    <cellStyle name="Note 2 14 2 2 2 3 2" xfId="33136" xr:uid="{00000000-0005-0000-0000-0000930F0000}"/>
    <cellStyle name="Note 2 14 2 2 2 3 3" xfId="47589" xr:uid="{00000000-0005-0000-0000-0000940F0000}"/>
    <cellStyle name="Note 2 14 2 2 2 4" xfId="20922" xr:uid="{00000000-0005-0000-0000-0000950F0000}"/>
    <cellStyle name="Note 2 14 2 2 2 5" xfId="35375" xr:uid="{00000000-0005-0000-0000-0000960F0000}"/>
    <cellStyle name="Note 2 14 2 2 3" xfId="5948" xr:uid="{00000000-0005-0000-0000-0000970F0000}"/>
    <cellStyle name="Note 2 14 2 2 3 2" xfId="23383" xr:uid="{00000000-0005-0000-0000-0000980F0000}"/>
    <cellStyle name="Note 2 14 2 2 3 3" xfId="37836" xr:uid="{00000000-0005-0000-0000-0000990F0000}"/>
    <cellStyle name="Note 2 14 2 2 4" xfId="8389" xr:uid="{00000000-0005-0000-0000-00009A0F0000}"/>
    <cellStyle name="Note 2 14 2 2 4 2" xfId="25824" xr:uid="{00000000-0005-0000-0000-00009B0F0000}"/>
    <cellStyle name="Note 2 14 2 2 4 3" xfId="40277" xr:uid="{00000000-0005-0000-0000-00009C0F0000}"/>
    <cellStyle name="Note 2 14 2 2 5" xfId="10809" xr:uid="{00000000-0005-0000-0000-00009D0F0000}"/>
    <cellStyle name="Note 2 14 2 2 5 2" xfId="28244" xr:uid="{00000000-0005-0000-0000-00009E0F0000}"/>
    <cellStyle name="Note 2 14 2 2 5 3" xfId="42697" xr:uid="{00000000-0005-0000-0000-00009F0F0000}"/>
    <cellStyle name="Note 2 14 2 2 6" xfId="17816" xr:uid="{00000000-0005-0000-0000-0000A00F0000}"/>
    <cellStyle name="Note 2 14 2 3" xfId="976" xr:uid="{00000000-0005-0000-0000-0000A10F0000}"/>
    <cellStyle name="Note 2 14 2 3 2" xfId="3487" xr:uid="{00000000-0005-0000-0000-0000A20F0000}"/>
    <cellStyle name="Note 2 14 2 3 2 2" xfId="13241" xr:uid="{00000000-0005-0000-0000-0000A30F0000}"/>
    <cellStyle name="Note 2 14 2 3 2 2 2" xfId="30676" xr:uid="{00000000-0005-0000-0000-0000A40F0000}"/>
    <cellStyle name="Note 2 14 2 3 2 2 3" xfId="45129" xr:uid="{00000000-0005-0000-0000-0000A50F0000}"/>
    <cellStyle name="Note 2 14 2 3 2 3" xfId="15702" xr:uid="{00000000-0005-0000-0000-0000A60F0000}"/>
    <cellStyle name="Note 2 14 2 3 2 3 2" xfId="33137" xr:uid="{00000000-0005-0000-0000-0000A70F0000}"/>
    <cellStyle name="Note 2 14 2 3 2 3 3" xfId="47590" xr:uid="{00000000-0005-0000-0000-0000A80F0000}"/>
    <cellStyle name="Note 2 14 2 3 2 4" xfId="20923" xr:uid="{00000000-0005-0000-0000-0000A90F0000}"/>
    <cellStyle name="Note 2 14 2 3 2 5" xfId="35376" xr:uid="{00000000-0005-0000-0000-0000AA0F0000}"/>
    <cellStyle name="Note 2 14 2 3 3" xfId="5949" xr:uid="{00000000-0005-0000-0000-0000AB0F0000}"/>
    <cellStyle name="Note 2 14 2 3 3 2" xfId="23384" xr:uid="{00000000-0005-0000-0000-0000AC0F0000}"/>
    <cellStyle name="Note 2 14 2 3 3 3" xfId="37837" xr:uid="{00000000-0005-0000-0000-0000AD0F0000}"/>
    <cellStyle name="Note 2 14 2 3 4" xfId="8390" xr:uid="{00000000-0005-0000-0000-0000AE0F0000}"/>
    <cellStyle name="Note 2 14 2 3 4 2" xfId="25825" xr:uid="{00000000-0005-0000-0000-0000AF0F0000}"/>
    <cellStyle name="Note 2 14 2 3 4 3" xfId="40278" xr:uid="{00000000-0005-0000-0000-0000B00F0000}"/>
    <cellStyle name="Note 2 14 2 3 5" xfId="10810" xr:uid="{00000000-0005-0000-0000-0000B10F0000}"/>
    <cellStyle name="Note 2 14 2 3 5 2" xfId="28245" xr:uid="{00000000-0005-0000-0000-0000B20F0000}"/>
    <cellStyle name="Note 2 14 2 3 5 3" xfId="42698" xr:uid="{00000000-0005-0000-0000-0000B30F0000}"/>
    <cellStyle name="Note 2 14 2 3 6" xfId="17817" xr:uid="{00000000-0005-0000-0000-0000B40F0000}"/>
    <cellStyle name="Note 2 14 2 4" xfId="977" xr:uid="{00000000-0005-0000-0000-0000B50F0000}"/>
    <cellStyle name="Note 2 14 2 4 2" xfId="3488" xr:uid="{00000000-0005-0000-0000-0000B60F0000}"/>
    <cellStyle name="Note 2 14 2 4 2 2" xfId="20924" xr:uid="{00000000-0005-0000-0000-0000B70F0000}"/>
    <cellStyle name="Note 2 14 2 4 2 3" xfId="35377" xr:uid="{00000000-0005-0000-0000-0000B80F0000}"/>
    <cellStyle name="Note 2 14 2 4 3" xfId="5950" xr:uid="{00000000-0005-0000-0000-0000B90F0000}"/>
    <cellStyle name="Note 2 14 2 4 3 2" xfId="23385" xr:uid="{00000000-0005-0000-0000-0000BA0F0000}"/>
    <cellStyle name="Note 2 14 2 4 3 3" xfId="37838" xr:uid="{00000000-0005-0000-0000-0000BB0F0000}"/>
    <cellStyle name="Note 2 14 2 4 4" xfId="8391" xr:uid="{00000000-0005-0000-0000-0000BC0F0000}"/>
    <cellStyle name="Note 2 14 2 4 4 2" xfId="25826" xr:uid="{00000000-0005-0000-0000-0000BD0F0000}"/>
    <cellStyle name="Note 2 14 2 4 4 3" xfId="40279" xr:uid="{00000000-0005-0000-0000-0000BE0F0000}"/>
    <cellStyle name="Note 2 14 2 4 5" xfId="10811" xr:uid="{00000000-0005-0000-0000-0000BF0F0000}"/>
    <cellStyle name="Note 2 14 2 4 5 2" xfId="28246" xr:uid="{00000000-0005-0000-0000-0000C00F0000}"/>
    <cellStyle name="Note 2 14 2 4 5 3" xfId="42699" xr:uid="{00000000-0005-0000-0000-0000C10F0000}"/>
    <cellStyle name="Note 2 14 2 4 6" xfId="15014" xr:uid="{00000000-0005-0000-0000-0000C20F0000}"/>
    <cellStyle name="Note 2 14 2 4 6 2" xfId="32449" xr:uid="{00000000-0005-0000-0000-0000C30F0000}"/>
    <cellStyle name="Note 2 14 2 4 6 3" xfId="46902" xr:uid="{00000000-0005-0000-0000-0000C40F0000}"/>
    <cellStyle name="Note 2 14 2 4 7" xfId="17818" xr:uid="{00000000-0005-0000-0000-0000C50F0000}"/>
    <cellStyle name="Note 2 14 2 4 8" xfId="20176" xr:uid="{00000000-0005-0000-0000-0000C60F0000}"/>
    <cellStyle name="Note 2 14 2 5" xfId="3485" xr:uid="{00000000-0005-0000-0000-0000C70F0000}"/>
    <cellStyle name="Note 2 14 2 5 2" xfId="13239" xr:uid="{00000000-0005-0000-0000-0000C80F0000}"/>
    <cellStyle name="Note 2 14 2 5 2 2" xfId="30674" xr:uid="{00000000-0005-0000-0000-0000C90F0000}"/>
    <cellStyle name="Note 2 14 2 5 2 3" xfId="45127" xr:uid="{00000000-0005-0000-0000-0000CA0F0000}"/>
    <cellStyle name="Note 2 14 2 5 3" xfId="15700" xr:uid="{00000000-0005-0000-0000-0000CB0F0000}"/>
    <cellStyle name="Note 2 14 2 5 3 2" xfId="33135" xr:uid="{00000000-0005-0000-0000-0000CC0F0000}"/>
    <cellStyle name="Note 2 14 2 5 3 3" xfId="47588" xr:uid="{00000000-0005-0000-0000-0000CD0F0000}"/>
    <cellStyle name="Note 2 14 2 5 4" xfId="20921" xr:uid="{00000000-0005-0000-0000-0000CE0F0000}"/>
    <cellStyle name="Note 2 14 2 5 5" xfId="35374" xr:uid="{00000000-0005-0000-0000-0000CF0F0000}"/>
    <cellStyle name="Note 2 14 2 6" xfId="5947" xr:uid="{00000000-0005-0000-0000-0000D00F0000}"/>
    <cellStyle name="Note 2 14 2 6 2" xfId="23382" xr:uid="{00000000-0005-0000-0000-0000D10F0000}"/>
    <cellStyle name="Note 2 14 2 6 3" xfId="37835" xr:uid="{00000000-0005-0000-0000-0000D20F0000}"/>
    <cellStyle name="Note 2 14 2 7" xfId="8388" xr:uid="{00000000-0005-0000-0000-0000D30F0000}"/>
    <cellStyle name="Note 2 14 2 7 2" xfId="25823" xr:uid="{00000000-0005-0000-0000-0000D40F0000}"/>
    <cellStyle name="Note 2 14 2 7 3" xfId="40276" xr:uid="{00000000-0005-0000-0000-0000D50F0000}"/>
    <cellStyle name="Note 2 14 2 8" xfId="10808" xr:uid="{00000000-0005-0000-0000-0000D60F0000}"/>
    <cellStyle name="Note 2 14 2 8 2" xfId="28243" xr:uid="{00000000-0005-0000-0000-0000D70F0000}"/>
    <cellStyle name="Note 2 14 2 8 3" xfId="42696" xr:uid="{00000000-0005-0000-0000-0000D80F0000}"/>
    <cellStyle name="Note 2 14 2 9" xfId="17815" xr:uid="{00000000-0005-0000-0000-0000D90F0000}"/>
    <cellStyle name="Note 2 14 3" xfId="978" xr:uid="{00000000-0005-0000-0000-0000DA0F0000}"/>
    <cellStyle name="Note 2 14 3 2" xfId="979" xr:uid="{00000000-0005-0000-0000-0000DB0F0000}"/>
    <cellStyle name="Note 2 14 3 2 2" xfId="3490" xr:uid="{00000000-0005-0000-0000-0000DC0F0000}"/>
    <cellStyle name="Note 2 14 3 2 2 2" xfId="13243" xr:uid="{00000000-0005-0000-0000-0000DD0F0000}"/>
    <cellStyle name="Note 2 14 3 2 2 2 2" xfId="30678" xr:uid="{00000000-0005-0000-0000-0000DE0F0000}"/>
    <cellStyle name="Note 2 14 3 2 2 2 3" xfId="45131" xr:uid="{00000000-0005-0000-0000-0000DF0F0000}"/>
    <cellStyle name="Note 2 14 3 2 2 3" xfId="15704" xr:uid="{00000000-0005-0000-0000-0000E00F0000}"/>
    <cellStyle name="Note 2 14 3 2 2 3 2" xfId="33139" xr:uid="{00000000-0005-0000-0000-0000E10F0000}"/>
    <cellStyle name="Note 2 14 3 2 2 3 3" xfId="47592" xr:uid="{00000000-0005-0000-0000-0000E20F0000}"/>
    <cellStyle name="Note 2 14 3 2 2 4" xfId="20926" xr:uid="{00000000-0005-0000-0000-0000E30F0000}"/>
    <cellStyle name="Note 2 14 3 2 2 5" xfId="35379" xr:uid="{00000000-0005-0000-0000-0000E40F0000}"/>
    <cellStyle name="Note 2 14 3 2 3" xfId="5952" xr:uid="{00000000-0005-0000-0000-0000E50F0000}"/>
    <cellStyle name="Note 2 14 3 2 3 2" xfId="23387" xr:uid="{00000000-0005-0000-0000-0000E60F0000}"/>
    <cellStyle name="Note 2 14 3 2 3 3" xfId="37840" xr:uid="{00000000-0005-0000-0000-0000E70F0000}"/>
    <cellStyle name="Note 2 14 3 2 4" xfId="8393" xr:uid="{00000000-0005-0000-0000-0000E80F0000}"/>
    <cellStyle name="Note 2 14 3 2 4 2" xfId="25828" xr:uid="{00000000-0005-0000-0000-0000E90F0000}"/>
    <cellStyle name="Note 2 14 3 2 4 3" xfId="40281" xr:uid="{00000000-0005-0000-0000-0000EA0F0000}"/>
    <cellStyle name="Note 2 14 3 2 5" xfId="10813" xr:uid="{00000000-0005-0000-0000-0000EB0F0000}"/>
    <cellStyle name="Note 2 14 3 2 5 2" xfId="28248" xr:uid="{00000000-0005-0000-0000-0000EC0F0000}"/>
    <cellStyle name="Note 2 14 3 2 5 3" xfId="42701" xr:uid="{00000000-0005-0000-0000-0000ED0F0000}"/>
    <cellStyle name="Note 2 14 3 2 6" xfId="17820" xr:uid="{00000000-0005-0000-0000-0000EE0F0000}"/>
    <cellStyle name="Note 2 14 3 3" xfId="980" xr:uid="{00000000-0005-0000-0000-0000EF0F0000}"/>
    <cellStyle name="Note 2 14 3 3 2" xfId="3491" xr:uid="{00000000-0005-0000-0000-0000F00F0000}"/>
    <cellStyle name="Note 2 14 3 3 2 2" xfId="13244" xr:uid="{00000000-0005-0000-0000-0000F10F0000}"/>
    <cellStyle name="Note 2 14 3 3 2 2 2" xfId="30679" xr:uid="{00000000-0005-0000-0000-0000F20F0000}"/>
    <cellStyle name="Note 2 14 3 3 2 2 3" xfId="45132" xr:uid="{00000000-0005-0000-0000-0000F30F0000}"/>
    <cellStyle name="Note 2 14 3 3 2 3" xfId="15705" xr:uid="{00000000-0005-0000-0000-0000F40F0000}"/>
    <cellStyle name="Note 2 14 3 3 2 3 2" xfId="33140" xr:uid="{00000000-0005-0000-0000-0000F50F0000}"/>
    <cellStyle name="Note 2 14 3 3 2 3 3" xfId="47593" xr:uid="{00000000-0005-0000-0000-0000F60F0000}"/>
    <cellStyle name="Note 2 14 3 3 2 4" xfId="20927" xr:uid="{00000000-0005-0000-0000-0000F70F0000}"/>
    <cellStyle name="Note 2 14 3 3 2 5" xfId="35380" xr:uid="{00000000-0005-0000-0000-0000F80F0000}"/>
    <cellStyle name="Note 2 14 3 3 3" xfId="5953" xr:uid="{00000000-0005-0000-0000-0000F90F0000}"/>
    <cellStyle name="Note 2 14 3 3 3 2" xfId="23388" xr:uid="{00000000-0005-0000-0000-0000FA0F0000}"/>
    <cellStyle name="Note 2 14 3 3 3 3" xfId="37841" xr:uid="{00000000-0005-0000-0000-0000FB0F0000}"/>
    <cellStyle name="Note 2 14 3 3 4" xfId="8394" xr:uid="{00000000-0005-0000-0000-0000FC0F0000}"/>
    <cellStyle name="Note 2 14 3 3 4 2" xfId="25829" xr:uid="{00000000-0005-0000-0000-0000FD0F0000}"/>
    <cellStyle name="Note 2 14 3 3 4 3" xfId="40282" xr:uid="{00000000-0005-0000-0000-0000FE0F0000}"/>
    <cellStyle name="Note 2 14 3 3 5" xfId="10814" xr:uid="{00000000-0005-0000-0000-0000FF0F0000}"/>
    <cellStyle name="Note 2 14 3 3 5 2" xfId="28249" xr:uid="{00000000-0005-0000-0000-000000100000}"/>
    <cellStyle name="Note 2 14 3 3 5 3" xfId="42702" xr:uid="{00000000-0005-0000-0000-000001100000}"/>
    <cellStyle name="Note 2 14 3 3 6" xfId="17821" xr:uid="{00000000-0005-0000-0000-000002100000}"/>
    <cellStyle name="Note 2 14 3 4" xfId="981" xr:uid="{00000000-0005-0000-0000-000003100000}"/>
    <cellStyle name="Note 2 14 3 4 2" xfId="3492" xr:uid="{00000000-0005-0000-0000-000004100000}"/>
    <cellStyle name="Note 2 14 3 4 2 2" xfId="20928" xr:uid="{00000000-0005-0000-0000-000005100000}"/>
    <cellStyle name="Note 2 14 3 4 2 3" xfId="35381" xr:uid="{00000000-0005-0000-0000-000006100000}"/>
    <cellStyle name="Note 2 14 3 4 3" xfId="5954" xr:uid="{00000000-0005-0000-0000-000007100000}"/>
    <cellStyle name="Note 2 14 3 4 3 2" xfId="23389" xr:uid="{00000000-0005-0000-0000-000008100000}"/>
    <cellStyle name="Note 2 14 3 4 3 3" xfId="37842" xr:uid="{00000000-0005-0000-0000-000009100000}"/>
    <cellStyle name="Note 2 14 3 4 4" xfId="8395" xr:uid="{00000000-0005-0000-0000-00000A100000}"/>
    <cellStyle name="Note 2 14 3 4 4 2" xfId="25830" xr:uid="{00000000-0005-0000-0000-00000B100000}"/>
    <cellStyle name="Note 2 14 3 4 4 3" xfId="40283" xr:uid="{00000000-0005-0000-0000-00000C100000}"/>
    <cellStyle name="Note 2 14 3 4 5" xfId="10815" xr:uid="{00000000-0005-0000-0000-00000D100000}"/>
    <cellStyle name="Note 2 14 3 4 5 2" xfId="28250" xr:uid="{00000000-0005-0000-0000-00000E100000}"/>
    <cellStyle name="Note 2 14 3 4 5 3" xfId="42703" xr:uid="{00000000-0005-0000-0000-00000F100000}"/>
    <cellStyle name="Note 2 14 3 4 6" xfId="15015" xr:uid="{00000000-0005-0000-0000-000010100000}"/>
    <cellStyle name="Note 2 14 3 4 6 2" xfId="32450" xr:uid="{00000000-0005-0000-0000-000011100000}"/>
    <cellStyle name="Note 2 14 3 4 6 3" xfId="46903" xr:uid="{00000000-0005-0000-0000-000012100000}"/>
    <cellStyle name="Note 2 14 3 4 7" xfId="17822" xr:uid="{00000000-0005-0000-0000-000013100000}"/>
    <cellStyle name="Note 2 14 3 4 8" xfId="20177" xr:uid="{00000000-0005-0000-0000-000014100000}"/>
    <cellStyle name="Note 2 14 3 5" xfId="3489" xr:uid="{00000000-0005-0000-0000-000015100000}"/>
    <cellStyle name="Note 2 14 3 5 2" xfId="13242" xr:uid="{00000000-0005-0000-0000-000016100000}"/>
    <cellStyle name="Note 2 14 3 5 2 2" xfId="30677" xr:uid="{00000000-0005-0000-0000-000017100000}"/>
    <cellStyle name="Note 2 14 3 5 2 3" xfId="45130" xr:uid="{00000000-0005-0000-0000-000018100000}"/>
    <cellStyle name="Note 2 14 3 5 3" xfId="15703" xr:uid="{00000000-0005-0000-0000-000019100000}"/>
    <cellStyle name="Note 2 14 3 5 3 2" xfId="33138" xr:uid="{00000000-0005-0000-0000-00001A100000}"/>
    <cellStyle name="Note 2 14 3 5 3 3" xfId="47591" xr:uid="{00000000-0005-0000-0000-00001B100000}"/>
    <cellStyle name="Note 2 14 3 5 4" xfId="20925" xr:uid="{00000000-0005-0000-0000-00001C100000}"/>
    <cellStyle name="Note 2 14 3 5 5" xfId="35378" xr:uid="{00000000-0005-0000-0000-00001D100000}"/>
    <cellStyle name="Note 2 14 3 6" xfId="5951" xr:uid="{00000000-0005-0000-0000-00001E100000}"/>
    <cellStyle name="Note 2 14 3 6 2" xfId="23386" xr:uid="{00000000-0005-0000-0000-00001F100000}"/>
    <cellStyle name="Note 2 14 3 6 3" xfId="37839" xr:uid="{00000000-0005-0000-0000-000020100000}"/>
    <cellStyle name="Note 2 14 3 7" xfId="8392" xr:uid="{00000000-0005-0000-0000-000021100000}"/>
    <cellStyle name="Note 2 14 3 7 2" xfId="25827" xr:uid="{00000000-0005-0000-0000-000022100000}"/>
    <cellStyle name="Note 2 14 3 7 3" xfId="40280" xr:uid="{00000000-0005-0000-0000-000023100000}"/>
    <cellStyle name="Note 2 14 3 8" xfId="10812" xr:uid="{00000000-0005-0000-0000-000024100000}"/>
    <cellStyle name="Note 2 14 3 8 2" xfId="28247" xr:uid="{00000000-0005-0000-0000-000025100000}"/>
    <cellStyle name="Note 2 14 3 8 3" xfId="42700" xr:uid="{00000000-0005-0000-0000-000026100000}"/>
    <cellStyle name="Note 2 14 3 9" xfId="17819" xr:uid="{00000000-0005-0000-0000-000027100000}"/>
    <cellStyle name="Note 2 14 4" xfId="982" xr:uid="{00000000-0005-0000-0000-000028100000}"/>
    <cellStyle name="Note 2 14 4 2" xfId="983" xr:uid="{00000000-0005-0000-0000-000029100000}"/>
    <cellStyle name="Note 2 14 4 2 2" xfId="3494" xr:uid="{00000000-0005-0000-0000-00002A100000}"/>
    <cellStyle name="Note 2 14 4 2 2 2" xfId="13246" xr:uid="{00000000-0005-0000-0000-00002B100000}"/>
    <cellStyle name="Note 2 14 4 2 2 2 2" xfId="30681" xr:uid="{00000000-0005-0000-0000-00002C100000}"/>
    <cellStyle name="Note 2 14 4 2 2 2 3" xfId="45134" xr:uid="{00000000-0005-0000-0000-00002D100000}"/>
    <cellStyle name="Note 2 14 4 2 2 3" xfId="15707" xr:uid="{00000000-0005-0000-0000-00002E100000}"/>
    <cellStyle name="Note 2 14 4 2 2 3 2" xfId="33142" xr:uid="{00000000-0005-0000-0000-00002F100000}"/>
    <cellStyle name="Note 2 14 4 2 2 3 3" xfId="47595" xr:uid="{00000000-0005-0000-0000-000030100000}"/>
    <cellStyle name="Note 2 14 4 2 2 4" xfId="20930" xr:uid="{00000000-0005-0000-0000-000031100000}"/>
    <cellStyle name="Note 2 14 4 2 2 5" xfId="35383" xr:uid="{00000000-0005-0000-0000-000032100000}"/>
    <cellStyle name="Note 2 14 4 2 3" xfId="5956" xr:uid="{00000000-0005-0000-0000-000033100000}"/>
    <cellStyle name="Note 2 14 4 2 3 2" xfId="23391" xr:uid="{00000000-0005-0000-0000-000034100000}"/>
    <cellStyle name="Note 2 14 4 2 3 3" xfId="37844" xr:uid="{00000000-0005-0000-0000-000035100000}"/>
    <cellStyle name="Note 2 14 4 2 4" xfId="8397" xr:uid="{00000000-0005-0000-0000-000036100000}"/>
    <cellStyle name="Note 2 14 4 2 4 2" xfId="25832" xr:uid="{00000000-0005-0000-0000-000037100000}"/>
    <cellStyle name="Note 2 14 4 2 4 3" xfId="40285" xr:uid="{00000000-0005-0000-0000-000038100000}"/>
    <cellStyle name="Note 2 14 4 2 5" xfId="10817" xr:uid="{00000000-0005-0000-0000-000039100000}"/>
    <cellStyle name="Note 2 14 4 2 5 2" xfId="28252" xr:uid="{00000000-0005-0000-0000-00003A100000}"/>
    <cellStyle name="Note 2 14 4 2 5 3" xfId="42705" xr:uid="{00000000-0005-0000-0000-00003B100000}"/>
    <cellStyle name="Note 2 14 4 2 6" xfId="17824" xr:uid="{00000000-0005-0000-0000-00003C100000}"/>
    <cellStyle name="Note 2 14 4 3" xfId="984" xr:uid="{00000000-0005-0000-0000-00003D100000}"/>
    <cellStyle name="Note 2 14 4 3 2" xfId="3495" xr:uid="{00000000-0005-0000-0000-00003E100000}"/>
    <cellStyle name="Note 2 14 4 3 2 2" xfId="13247" xr:uid="{00000000-0005-0000-0000-00003F100000}"/>
    <cellStyle name="Note 2 14 4 3 2 2 2" xfId="30682" xr:uid="{00000000-0005-0000-0000-000040100000}"/>
    <cellStyle name="Note 2 14 4 3 2 2 3" xfId="45135" xr:uid="{00000000-0005-0000-0000-000041100000}"/>
    <cellStyle name="Note 2 14 4 3 2 3" xfId="15708" xr:uid="{00000000-0005-0000-0000-000042100000}"/>
    <cellStyle name="Note 2 14 4 3 2 3 2" xfId="33143" xr:uid="{00000000-0005-0000-0000-000043100000}"/>
    <cellStyle name="Note 2 14 4 3 2 3 3" xfId="47596" xr:uid="{00000000-0005-0000-0000-000044100000}"/>
    <cellStyle name="Note 2 14 4 3 2 4" xfId="20931" xr:uid="{00000000-0005-0000-0000-000045100000}"/>
    <cellStyle name="Note 2 14 4 3 2 5" xfId="35384" xr:uid="{00000000-0005-0000-0000-000046100000}"/>
    <cellStyle name="Note 2 14 4 3 3" xfId="5957" xr:uid="{00000000-0005-0000-0000-000047100000}"/>
    <cellStyle name="Note 2 14 4 3 3 2" xfId="23392" xr:uid="{00000000-0005-0000-0000-000048100000}"/>
    <cellStyle name="Note 2 14 4 3 3 3" xfId="37845" xr:uid="{00000000-0005-0000-0000-000049100000}"/>
    <cellStyle name="Note 2 14 4 3 4" xfId="8398" xr:uid="{00000000-0005-0000-0000-00004A100000}"/>
    <cellStyle name="Note 2 14 4 3 4 2" xfId="25833" xr:uid="{00000000-0005-0000-0000-00004B100000}"/>
    <cellStyle name="Note 2 14 4 3 4 3" xfId="40286" xr:uid="{00000000-0005-0000-0000-00004C100000}"/>
    <cellStyle name="Note 2 14 4 3 5" xfId="10818" xr:uid="{00000000-0005-0000-0000-00004D100000}"/>
    <cellStyle name="Note 2 14 4 3 5 2" xfId="28253" xr:uid="{00000000-0005-0000-0000-00004E100000}"/>
    <cellStyle name="Note 2 14 4 3 5 3" xfId="42706" xr:uid="{00000000-0005-0000-0000-00004F100000}"/>
    <cellStyle name="Note 2 14 4 3 6" xfId="17825" xr:uid="{00000000-0005-0000-0000-000050100000}"/>
    <cellStyle name="Note 2 14 4 4" xfId="985" xr:uid="{00000000-0005-0000-0000-000051100000}"/>
    <cellStyle name="Note 2 14 4 4 2" xfId="3496" xr:uid="{00000000-0005-0000-0000-000052100000}"/>
    <cellStyle name="Note 2 14 4 4 2 2" xfId="20932" xr:uid="{00000000-0005-0000-0000-000053100000}"/>
    <cellStyle name="Note 2 14 4 4 2 3" xfId="35385" xr:uid="{00000000-0005-0000-0000-000054100000}"/>
    <cellStyle name="Note 2 14 4 4 3" xfId="5958" xr:uid="{00000000-0005-0000-0000-000055100000}"/>
    <cellStyle name="Note 2 14 4 4 3 2" xfId="23393" xr:uid="{00000000-0005-0000-0000-000056100000}"/>
    <cellStyle name="Note 2 14 4 4 3 3" xfId="37846" xr:uid="{00000000-0005-0000-0000-000057100000}"/>
    <cellStyle name="Note 2 14 4 4 4" xfId="8399" xr:uid="{00000000-0005-0000-0000-000058100000}"/>
    <cellStyle name="Note 2 14 4 4 4 2" xfId="25834" xr:uid="{00000000-0005-0000-0000-000059100000}"/>
    <cellStyle name="Note 2 14 4 4 4 3" xfId="40287" xr:uid="{00000000-0005-0000-0000-00005A100000}"/>
    <cellStyle name="Note 2 14 4 4 5" xfId="10819" xr:uid="{00000000-0005-0000-0000-00005B100000}"/>
    <cellStyle name="Note 2 14 4 4 5 2" xfId="28254" xr:uid="{00000000-0005-0000-0000-00005C100000}"/>
    <cellStyle name="Note 2 14 4 4 5 3" xfId="42707" xr:uid="{00000000-0005-0000-0000-00005D100000}"/>
    <cellStyle name="Note 2 14 4 4 6" xfId="15016" xr:uid="{00000000-0005-0000-0000-00005E100000}"/>
    <cellStyle name="Note 2 14 4 4 6 2" xfId="32451" xr:uid="{00000000-0005-0000-0000-00005F100000}"/>
    <cellStyle name="Note 2 14 4 4 6 3" xfId="46904" xr:uid="{00000000-0005-0000-0000-000060100000}"/>
    <cellStyle name="Note 2 14 4 4 7" xfId="17826" xr:uid="{00000000-0005-0000-0000-000061100000}"/>
    <cellStyle name="Note 2 14 4 4 8" xfId="20178" xr:uid="{00000000-0005-0000-0000-000062100000}"/>
    <cellStyle name="Note 2 14 4 5" xfId="3493" xr:uid="{00000000-0005-0000-0000-000063100000}"/>
    <cellStyle name="Note 2 14 4 5 2" xfId="13245" xr:uid="{00000000-0005-0000-0000-000064100000}"/>
    <cellStyle name="Note 2 14 4 5 2 2" xfId="30680" xr:uid="{00000000-0005-0000-0000-000065100000}"/>
    <cellStyle name="Note 2 14 4 5 2 3" xfId="45133" xr:uid="{00000000-0005-0000-0000-000066100000}"/>
    <cellStyle name="Note 2 14 4 5 3" xfId="15706" xr:uid="{00000000-0005-0000-0000-000067100000}"/>
    <cellStyle name="Note 2 14 4 5 3 2" xfId="33141" xr:uid="{00000000-0005-0000-0000-000068100000}"/>
    <cellStyle name="Note 2 14 4 5 3 3" xfId="47594" xr:uid="{00000000-0005-0000-0000-000069100000}"/>
    <cellStyle name="Note 2 14 4 5 4" xfId="20929" xr:uid="{00000000-0005-0000-0000-00006A100000}"/>
    <cellStyle name="Note 2 14 4 5 5" xfId="35382" xr:uid="{00000000-0005-0000-0000-00006B100000}"/>
    <cellStyle name="Note 2 14 4 6" xfId="5955" xr:uid="{00000000-0005-0000-0000-00006C100000}"/>
    <cellStyle name="Note 2 14 4 6 2" xfId="23390" xr:uid="{00000000-0005-0000-0000-00006D100000}"/>
    <cellStyle name="Note 2 14 4 6 3" xfId="37843" xr:uid="{00000000-0005-0000-0000-00006E100000}"/>
    <cellStyle name="Note 2 14 4 7" xfId="8396" xr:uid="{00000000-0005-0000-0000-00006F100000}"/>
    <cellStyle name="Note 2 14 4 7 2" xfId="25831" xr:uid="{00000000-0005-0000-0000-000070100000}"/>
    <cellStyle name="Note 2 14 4 7 3" xfId="40284" xr:uid="{00000000-0005-0000-0000-000071100000}"/>
    <cellStyle name="Note 2 14 4 8" xfId="10816" xr:uid="{00000000-0005-0000-0000-000072100000}"/>
    <cellStyle name="Note 2 14 4 8 2" xfId="28251" xr:uid="{00000000-0005-0000-0000-000073100000}"/>
    <cellStyle name="Note 2 14 4 8 3" xfId="42704" xr:uid="{00000000-0005-0000-0000-000074100000}"/>
    <cellStyle name="Note 2 14 4 9" xfId="17823" xr:uid="{00000000-0005-0000-0000-000075100000}"/>
    <cellStyle name="Note 2 14 5" xfId="986" xr:uid="{00000000-0005-0000-0000-000076100000}"/>
    <cellStyle name="Note 2 14 5 2" xfId="987" xr:uid="{00000000-0005-0000-0000-000077100000}"/>
    <cellStyle name="Note 2 14 5 2 2" xfId="3498" xr:uid="{00000000-0005-0000-0000-000078100000}"/>
    <cellStyle name="Note 2 14 5 2 2 2" xfId="13249" xr:uid="{00000000-0005-0000-0000-000079100000}"/>
    <cellStyle name="Note 2 14 5 2 2 2 2" xfId="30684" xr:uid="{00000000-0005-0000-0000-00007A100000}"/>
    <cellStyle name="Note 2 14 5 2 2 2 3" xfId="45137" xr:uid="{00000000-0005-0000-0000-00007B100000}"/>
    <cellStyle name="Note 2 14 5 2 2 3" xfId="15710" xr:uid="{00000000-0005-0000-0000-00007C100000}"/>
    <cellStyle name="Note 2 14 5 2 2 3 2" xfId="33145" xr:uid="{00000000-0005-0000-0000-00007D100000}"/>
    <cellStyle name="Note 2 14 5 2 2 3 3" xfId="47598" xr:uid="{00000000-0005-0000-0000-00007E100000}"/>
    <cellStyle name="Note 2 14 5 2 2 4" xfId="20934" xr:uid="{00000000-0005-0000-0000-00007F100000}"/>
    <cellStyle name="Note 2 14 5 2 2 5" xfId="35387" xr:uid="{00000000-0005-0000-0000-000080100000}"/>
    <cellStyle name="Note 2 14 5 2 3" xfId="5960" xr:uid="{00000000-0005-0000-0000-000081100000}"/>
    <cellStyle name="Note 2 14 5 2 3 2" xfId="23395" xr:uid="{00000000-0005-0000-0000-000082100000}"/>
    <cellStyle name="Note 2 14 5 2 3 3" xfId="37848" xr:uid="{00000000-0005-0000-0000-000083100000}"/>
    <cellStyle name="Note 2 14 5 2 4" xfId="8401" xr:uid="{00000000-0005-0000-0000-000084100000}"/>
    <cellStyle name="Note 2 14 5 2 4 2" xfId="25836" xr:uid="{00000000-0005-0000-0000-000085100000}"/>
    <cellStyle name="Note 2 14 5 2 4 3" xfId="40289" xr:uid="{00000000-0005-0000-0000-000086100000}"/>
    <cellStyle name="Note 2 14 5 2 5" xfId="10821" xr:uid="{00000000-0005-0000-0000-000087100000}"/>
    <cellStyle name="Note 2 14 5 2 5 2" xfId="28256" xr:uid="{00000000-0005-0000-0000-000088100000}"/>
    <cellStyle name="Note 2 14 5 2 5 3" xfId="42709" xr:uid="{00000000-0005-0000-0000-000089100000}"/>
    <cellStyle name="Note 2 14 5 2 6" xfId="17828" xr:uid="{00000000-0005-0000-0000-00008A100000}"/>
    <cellStyle name="Note 2 14 5 3" xfId="988" xr:uid="{00000000-0005-0000-0000-00008B100000}"/>
    <cellStyle name="Note 2 14 5 3 2" xfId="3499" xr:uid="{00000000-0005-0000-0000-00008C100000}"/>
    <cellStyle name="Note 2 14 5 3 2 2" xfId="13250" xr:uid="{00000000-0005-0000-0000-00008D100000}"/>
    <cellStyle name="Note 2 14 5 3 2 2 2" xfId="30685" xr:uid="{00000000-0005-0000-0000-00008E100000}"/>
    <cellStyle name="Note 2 14 5 3 2 2 3" xfId="45138" xr:uid="{00000000-0005-0000-0000-00008F100000}"/>
    <cellStyle name="Note 2 14 5 3 2 3" xfId="15711" xr:uid="{00000000-0005-0000-0000-000090100000}"/>
    <cellStyle name="Note 2 14 5 3 2 3 2" xfId="33146" xr:uid="{00000000-0005-0000-0000-000091100000}"/>
    <cellStyle name="Note 2 14 5 3 2 3 3" xfId="47599" xr:uid="{00000000-0005-0000-0000-000092100000}"/>
    <cellStyle name="Note 2 14 5 3 2 4" xfId="20935" xr:uid="{00000000-0005-0000-0000-000093100000}"/>
    <cellStyle name="Note 2 14 5 3 2 5" xfId="35388" xr:uid="{00000000-0005-0000-0000-000094100000}"/>
    <cellStyle name="Note 2 14 5 3 3" xfId="5961" xr:uid="{00000000-0005-0000-0000-000095100000}"/>
    <cellStyle name="Note 2 14 5 3 3 2" xfId="23396" xr:uid="{00000000-0005-0000-0000-000096100000}"/>
    <cellStyle name="Note 2 14 5 3 3 3" xfId="37849" xr:uid="{00000000-0005-0000-0000-000097100000}"/>
    <cellStyle name="Note 2 14 5 3 4" xfId="8402" xr:uid="{00000000-0005-0000-0000-000098100000}"/>
    <cellStyle name="Note 2 14 5 3 4 2" xfId="25837" xr:uid="{00000000-0005-0000-0000-000099100000}"/>
    <cellStyle name="Note 2 14 5 3 4 3" xfId="40290" xr:uid="{00000000-0005-0000-0000-00009A100000}"/>
    <cellStyle name="Note 2 14 5 3 5" xfId="10822" xr:uid="{00000000-0005-0000-0000-00009B100000}"/>
    <cellStyle name="Note 2 14 5 3 5 2" xfId="28257" xr:uid="{00000000-0005-0000-0000-00009C100000}"/>
    <cellStyle name="Note 2 14 5 3 5 3" xfId="42710" xr:uid="{00000000-0005-0000-0000-00009D100000}"/>
    <cellStyle name="Note 2 14 5 3 6" xfId="17829" xr:uid="{00000000-0005-0000-0000-00009E100000}"/>
    <cellStyle name="Note 2 14 5 4" xfId="989" xr:uid="{00000000-0005-0000-0000-00009F100000}"/>
    <cellStyle name="Note 2 14 5 4 2" xfId="3500" xr:uid="{00000000-0005-0000-0000-0000A0100000}"/>
    <cellStyle name="Note 2 14 5 4 2 2" xfId="20936" xr:uid="{00000000-0005-0000-0000-0000A1100000}"/>
    <cellStyle name="Note 2 14 5 4 2 3" xfId="35389" xr:uid="{00000000-0005-0000-0000-0000A2100000}"/>
    <cellStyle name="Note 2 14 5 4 3" xfId="5962" xr:uid="{00000000-0005-0000-0000-0000A3100000}"/>
    <cellStyle name="Note 2 14 5 4 3 2" xfId="23397" xr:uid="{00000000-0005-0000-0000-0000A4100000}"/>
    <cellStyle name="Note 2 14 5 4 3 3" xfId="37850" xr:uid="{00000000-0005-0000-0000-0000A5100000}"/>
    <cellStyle name="Note 2 14 5 4 4" xfId="8403" xr:uid="{00000000-0005-0000-0000-0000A6100000}"/>
    <cellStyle name="Note 2 14 5 4 4 2" xfId="25838" xr:uid="{00000000-0005-0000-0000-0000A7100000}"/>
    <cellStyle name="Note 2 14 5 4 4 3" xfId="40291" xr:uid="{00000000-0005-0000-0000-0000A8100000}"/>
    <cellStyle name="Note 2 14 5 4 5" xfId="10823" xr:uid="{00000000-0005-0000-0000-0000A9100000}"/>
    <cellStyle name="Note 2 14 5 4 5 2" xfId="28258" xr:uid="{00000000-0005-0000-0000-0000AA100000}"/>
    <cellStyle name="Note 2 14 5 4 5 3" xfId="42711" xr:uid="{00000000-0005-0000-0000-0000AB100000}"/>
    <cellStyle name="Note 2 14 5 4 6" xfId="15017" xr:uid="{00000000-0005-0000-0000-0000AC100000}"/>
    <cellStyle name="Note 2 14 5 4 6 2" xfId="32452" xr:uid="{00000000-0005-0000-0000-0000AD100000}"/>
    <cellStyle name="Note 2 14 5 4 6 3" xfId="46905" xr:uid="{00000000-0005-0000-0000-0000AE100000}"/>
    <cellStyle name="Note 2 14 5 4 7" xfId="17830" xr:uid="{00000000-0005-0000-0000-0000AF100000}"/>
    <cellStyle name="Note 2 14 5 4 8" xfId="20179" xr:uid="{00000000-0005-0000-0000-0000B0100000}"/>
    <cellStyle name="Note 2 14 5 5" xfId="3497" xr:uid="{00000000-0005-0000-0000-0000B1100000}"/>
    <cellStyle name="Note 2 14 5 5 2" xfId="13248" xr:uid="{00000000-0005-0000-0000-0000B2100000}"/>
    <cellStyle name="Note 2 14 5 5 2 2" xfId="30683" xr:uid="{00000000-0005-0000-0000-0000B3100000}"/>
    <cellStyle name="Note 2 14 5 5 2 3" xfId="45136" xr:uid="{00000000-0005-0000-0000-0000B4100000}"/>
    <cellStyle name="Note 2 14 5 5 3" xfId="15709" xr:uid="{00000000-0005-0000-0000-0000B5100000}"/>
    <cellStyle name="Note 2 14 5 5 3 2" xfId="33144" xr:uid="{00000000-0005-0000-0000-0000B6100000}"/>
    <cellStyle name="Note 2 14 5 5 3 3" xfId="47597" xr:uid="{00000000-0005-0000-0000-0000B7100000}"/>
    <cellStyle name="Note 2 14 5 5 4" xfId="20933" xr:uid="{00000000-0005-0000-0000-0000B8100000}"/>
    <cellStyle name="Note 2 14 5 5 5" xfId="35386" xr:uid="{00000000-0005-0000-0000-0000B9100000}"/>
    <cellStyle name="Note 2 14 5 6" xfId="5959" xr:uid="{00000000-0005-0000-0000-0000BA100000}"/>
    <cellStyle name="Note 2 14 5 6 2" xfId="23394" xr:uid="{00000000-0005-0000-0000-0000BB100000}"/>
    <cellStyle name="Note 2 14 5 6 3" xfId="37847" xr:uid="{00000000-0005-0000-0000-0000BC100000}"/>
    <cellStyle name="Note 2 14 5 7" xfId="8400" xr:uid="{00000000-0005-0000-0000-0000BD100000}"/>
    <cellStyle name="Note 2 14 5 7 2" xfId="25835" xr:uid="{00000000-0005-0000-0000-0000BE100000}"/>
    <cellStyle name="Note 2 14 5 7 3" xfId="40288" xr:uid="{00000000-0005-0000-0000-0000BF100000}"/>
    <cellStyle name="Note 2 14 5 8" xfId="10820" xr:uid="{00000000-0005-0000-0000-0000C0100000}"/>
    <cellStyle name="Note 2 14 5 8 2" xfId="28255" xr:uid="{00000000-0005-0000-0000-0000C1100000}"/>
    <cellStyle name="Note 2 14 5 8 3" xfId="42708" xr:uid="{00000000-0005-0000-0000-0000C2100000}"/>
    <cellStyle name="Note 2 14 5 9" xfId="17827" xr:uid="{00000000-0005-0000-0000-0000C3100000}"/>
    <cellStyle name="Note 2 14 6" xfId="990" xr:uid="{00000000-0005-0000-0000-0000C4100000}"/>
    <cellStyle name="Note 2 14 6 2" xfId="3501" xr:uid="{00000000-0005-0000-0000-0000C5100000}"/>
    <cellStyle name="Note 2 14 6 2 2" xfId="13251" xr:uid="{00000000-0005-0000-0000-0000C6100000}"/>
    <cellStyle name="Note 2 14 6 2 2 2" xfId="30686" xr:uid="{00000000-0005-0000-0000-0000C7100000}"/>
    <cellStyle name="Note 2 14 6 2 2 3" xfId="45139" xr:uid="{00000000-0005-0000-0000-0000C8100000}"/>
    <cellStyle name="Note 2 14 6 2 3" xfId="15712" xr:uid="{00000000-0005-0000-0000-0000C9100000}"/>
    <cellStyle name="Note 2 14 6 2 3 2" xfId="33147" xr:uid="{00000000-0005-0000-0000-0000CA100000}"/>
    <cellStyle name="Note 2 14 6 2 3 3" xfId="47600" xr:uid="{00000000-0005-0000-0000-0000CB100000}"/>
    <cellStyle name="Note 2 14 6 2 4" xfId="20937" xr:uid="{00000000-0005-0000-0000-0000CC100000}"/>
    <cellStyle name="Note 2 14 6 2 5" xfId="35390" xr:uid="{00000000-0005-0000-0000-0000CD100000}"/>
    <cellStyle name="Note 2 14 6 3" xfId="5963" xr:uid="{00000000-0005-0000-0000-0000CE100000}"/>
    <cellStyle name="Note 2 14 6 3 2" xfId="23398" xr:uid="{00000000-0005-0000-0000-0000CF100000}"/>
    <cellStyle name="Note 2 14 6 3 3" xfId="37851" xr:uid="{00000000-0005-0000-0000-0000D0100000}"/>
    <cellStyle name="Note 2 14 6 4" xfId="8404" xr:uid="{00000000-0005-0000-0000-0000D1100000}"/>
    <cellStyle name="Note 2 14 6 4 2" xfId="25839" xr:uid="{00000000-0005-0000-0000-0000D2100000}"/>
    <cellStyle name="Note 2 14 6 4 3" xfId="40292" xr:uid="{00000000-0005-0000-0000-0000D3100000}"/>
    <cellStyle name="Note 2 14 6 5" xfId="10824" xr:uid="{00000000-0005-0000-0000-0000D4100000}"/>
    <cellStyle name="Note 2 14 6 5 2" xfId="28259" xr:uid="{00000000-0005-0000-0000-0000D5100000}"/>
    <cellStyle name="Note 2 14 6 5 3" xfId="42712" xr:uid="{00000000-0005-0000-0000-0000D6100000}"/>
    <cellStyle name="Note 2 14 6 6" xfId="17831" xr:uid="{00000000-0005-0000-0000-0000D7100000}"/>
    <cellStyle name="Note 2 14 7" xfId="991" xr:uid="{00000000-0005-0000-0000-0000D8100000}"/>
    <cellStyle name="Note 2 14 7 2" xfId="3502" xr:uid="{00000000-0005-0000-0000-0000D9100000}"/>
    <cellStyle name="Note 2 14 7 2 2" xfId="13252" xr:uid="{00000000-0005-0000-0000-0000DA100000}"/>
    <cellStyle name="Note 2 14 7 2 2 2" xfId="30687" xr:uid="{00000000-0005-0000-0000-0000DB100000}"/>
    <cellStyle name="Note 2 14 7 2 2 3" xfId="45140" xr:uid="{00000000-0005-0000-0000-0000DC100000}"/>
    <cellStyle name="Note 2 14 7 2 3" xfId="15713" xr:uid="{00000000-0005-0000-0000-0000DD100000}"/>
    <cellStyle name="Note 2 14 7 2 3 2" xfId="33148" xr:uid="{00000000-0005-0000-0000-0000DE100000}"/>
    <cellStyle name="Note 2 14 7 2 3 3" xfId="47601" xr:uid="{00000000-0005-0000-0000-0000DF100000}"/>
    <cellStyle name="Note 2 14 7 2 4" xfId="20938" xr:uid="{00000000-0005-0000-0000-0000E0100000}"/>
    <cellStyle name="Note 2 14 7 2 5" xfId="35391" xr:uid="{00000000-0005-0000-0000-0000E1100000}"/>
    <cellStyle name="Note 2 14 7 3" xfId="5964" xr:uid="{00000000-0005-0000-0000-0000E2100000}"/>
    <cellStyle name="Note 2 14 7 3 2" xfId="23399" xr:uid="{00000000-0005-0000-0000-0000E3100000}"/>
    <cellStyle name="Note 2 14 7 3 3" xfId="37852" xr:uid="{00000000-0005-0000-0000-0000E4100000}"/>
    <cellStyle name="Note 2 14 7 4" xfId="8405" xr:uid="{00000000-0005-0000-0000-0000E5100000}"/>
    <cellStyle name="Note 2 14 7 4 2" xfId="25840" xr:uid="{00000000-0005-0000-0000-0000E6100000}"/>
    <cellStyle name="Note 2 14 7 4 3" xfId="40293" xr:uid="{00000000-0005-0000-0000-0000E7100000}"/>
    <cellStyle name="Note 2 14 7 5" xfId="10825" xr:uid="{00000000-0005-0000-0000-0000E8100000}"/>
    <cellStyle name="Note 2 14 7 5 2" xfId="28260" xr:uid="{00000000-0005-0000-0000-0000E9100000}"/>
    <cellStyle name="Note 2 14 7 5 3" xfId="42713" xr:uid="{00000000-0005-0000-0000-0000EA100000}"/>
    <cellStyle name="Note 2 14 7 6" xfId="17832" xr:uid="{00000000-0005-0000-0000-0000EB100000}"/>
    <cellStyle name="Note 2 14 8" xfId="992" xr:uid="{00000000-0005-0000-0000-0000EC100000}"/>
    <cellStyle name="Note 2 14 8 2" xfId="3503" xr:uid="{00000000-0005-0000-0000-0000ED100000}"/>
    <cellStyle name="Note 2 14 8 2 2" xfId="20939" xr:uid="{00000000-0005-0000-0000-0000EE100000}"/>
    <cellStyle name="Note 2 14 8 2 3" xfId="35392" xr:uid="{00000000-0005-0000-0000-0000EF100000}"/>
    <cellStyle name="Note 2 14 8 3" xfId="5965" xr:uid="{00000000-0005-0000-0000-0000F0100000}"/>
    <cellStyle name="Note 2 14 8 3 2" xfId="23400" xr:uid="{00000000-0005-0000-0000-0000F1100000}"/>
    <cellStyle name="Note 2 14 8 3 3" xfId="37853" xr:uid="{00000000-0005-0000-0000-0000F2100000}"/>
    <cellStyle name="Note 2 14 8 4" xfId="8406" xr:uid="{00000000-0005-0000-0000-0000F3100000}"/>
    <cellStyle name="Note 2 14 8 4 2" xfId="25841" xr:uid="{00000000-0005-0000-0000-0000F4100000}"/>
    <cellStyle name="Note 2 14 8 4 3" xfId="40294" xr:uid="{00000000-0005-0000-0000-0000F5100000}"/>
    <cellStyle name="Note 2 14 8 5" xfId="10826" xr:uid="{00000000-0005-0000-0000-0000F6100000}"/>
    <cellStyle name="Note 2 14 8 5 2" xfId="28261" xr:uid="{00000000-0005-0000-0000-0000F7100000}"/>
    <cellStyle name="Note 2 14 8 5 3" xfId="42714" xr:uid="{00000000-0005-0000-0000-0000F8100000}"/>
    <cellStyle name="Note 2 14 8 6" xfId="15018" xr:uid="{00000000-0005-0000-0000-0000F9100000}"/>
    <cellStyle name="Note 2 14 8 6 2" xfId="32453" xr:uid="{00000000-0005-0000-0000-0000FA100000}"/>
    <cellStyle name="Note 2 14 8 6 3" xfId="46906" xr:uid="{00000000-0005-0000-0000-0000FB100000}"/>
    <cellStyle name="Note 2 14 8 7" xfId="17833" xr:uid="{00000000-0005-0000-0000-0000FC100000}"/>
    <cellStyle name="Note 2 14 8 8" xfId="20180" xr:uid="{00000000-0005-0000-0000-0000FD100000}"/>
    <cellStyle name="Note 2 14 9" xfId="3484" xr:uid="{00000000-0005-0000-0000-0000FE100000}"/>
    <cellStyle name="Note 2 14 9 2" xfId="13238" xr:uid="{00000000-0005-0000-0000-0000FF100000}"/>
    <cellStyle name="Note 2 14 9 2 2" xfId="30673" xr:uid="{00000000-0005-0000-0000-000000110000}"/>
    <cellStyle name="Note 2 14 9 2 3" xfId="45126" xr:uid="{00000000-0005-0000-0000-000001110000}"/>
    <cellStyle name="Note 2 14 9 3" xfId="15699" xr:uid="{00000000-0005-0000-0000-000002110000}"/>
    <cellStyle name="Note 2 14 9 3 2" xfId="33134" xr:uid="{00000000-0005-0000-0000-000003110000}"/>
    <cellStyle name="Note 2 14 9 3 3" xfId="47587" xr:uid="{00000000-0005-0000-0000-000004110000}"/>
    <cellStyle name="Note 2 14 9 4" xfId="20920" xr:uid="{00000000-0005-0000-0000-000005110000}"/>
    <cellStyle name="Note 2 14 9 5" xfId="35373" xr:uid="{00000000-0005-0000-0000-000006110000}"/>
    <cellStyle name="Note 2 15" xfId="993" xr:uid="{00000000-0005-0000-0000-000007110000}"/>
    <cellStyle name="Note 2 15 10" xfId="5966" xr:uid="{00000000-0005-0000-0000-000008110000}"/>
    <cellStyle name="Note 2 15 10 2" xfId="23401" xr:uid="{00000000-0005-0000-0000-000009110000}"/>
    <cellStyle name="Note 2 15 10 3" xfId="37854" xr:uid="{00000000-0005-0000-0000-00000A110000}"/>
    <cellStyle name="Note 2 15 11" xfId="8407" xr:uid="{00000000-0005-0000-0000-00000B110000}"/>
    <cellStyle name="Note 2 15 11 2" xfId="25842" xr:uid="{00000000-0005-0000-0000-00000C110000}"/>
    <cellStyle name="Note 2 15 11 3" xfId="40295" xr:uid="{00000000-0005-0000-0000-00000D110000}"/>
    <cellStyle name="Note 2 15 12" xfId="10827" xr:uid="{00000000-0005-0000-0000-00000E110000}"/>
    <cellStyle name="Note 2 15 12 2" xfId="28262" xr:uid="{00000000-0005-0000-0000-00000F110000}"/>
    <cellStyle name="Note 2 15 12 3" xfId="42715" xr:uid="{00000000-0005-0000-0000-000010110000}"/>
    <cellStyle name="Note 2 15 13" xfId="17834" xr:uid="{00000000-0005-0000-0000-000011110000}"/>
    <cellStyle name="Note 2 15 2" xfId="994" xr:uid="{00000000-0005-0000-0000-000012110000}"/>
    <cellStyle name="Note 2 15 2 2" xfId="995" xr:uid="{00000000-0005-0000-0000-000013110000}"/>
    <cellStyle name="Note 2 15 2 2 2" xfId="3506" xr:uid="{00000000-0005-0000-0000-000014110000}"/>
    <cellStyle name="Note 2 15 2 2 2 2" xfId="13255" xr:uid="{00000000-0005-0000-0000-000015110000}"/>
    <cellStyle name="Note 2 15 2 2 2 2 2" xfId="30690" xr:uid="{00000000-0005-0000-0000-000016110000}"/>
    <cellStyle name="Note 2 15 2 2 2 2 3" xfId="45143" xr:uid="{00000000-0005-0000-0000-000017110000}"/>
    <cellStyle name="Note 2 15 2 2 2 3" xfId="15716" xr:uid="{00000000-0005-0000-0000-000018110000}"/>
    <cellStyle name="Note 2 15 2 2 2 3 2" xfId="33151" xr:uid="{00000000-0005-0000-0000-000019110000}"/>
    <cellStyle name="Note 2 15 2 2 2 3 3" xfId="47604" xr:uid="{00000000-0005-0000-0000-00001A110000}"/>
    <cellStyle name="Note 2 15 2 2 2 4" xfId="20942" xr:uid="{00000000-0005-0000-0000-00001B110000}"/>
    <cellStyle name="Note 2 15 2 2 2 5" xfId="35395" xr:uid="{00000000-0005-0000-0000-00001C110000}"/>
    <cellStyle name="Note 2 15 2 2 3" xfId="5968" xr:uid="{00000000-0005-0000-0000-00001D110000}"/>
    <cellStyle name="Note 2 15 2 2 3 2" xfId="23403" xr:uid="{00000000-0005-0000-0000-00001E110000}"/>
    <cellStyle name="Note 2 15 2 2 3 3" xfId="37856" xr:uid="{00000000-0005-0000-0000-00001F110000}"/>
    <cellStyle name="Note 2 15 2 2 4" xfId="8409" xr:uid="{00000000-0005-0000-0000-000020110000}"/>
    <cellStyle name="Note 2 15 2 2 4 2" xfId="25844" xr:uid="{00000000-0005-0000-0000-000021110000}"/>
    <cellStyle name="Note 2 15 2 2 4 3" xfId="40297" xr:uid="{00000000-0005-0000-0000-000022110000}"/>
    <cellStyle name="Note 2 15 2 2 5" xfId="10829" xr:uid="{00000000-0005-0000-0000-000023110000}"/>
    <cellStyle name="Note 2 15 2 2 5 2" xfId="28264" xr:uid="{00000000-0005-0000-0000-000024110000}"/>
    <cellStyle name="Note 2 15 2 2 5 3" xfId="42717" xr:uid="{00000000-0005-0000-0000-000025110000}"/>
    <cellStyle name="Note 2 15 2 2 6" xfId="17836" xr:uid="{00000000-0005-0000-0000-000026110000}"/>
    <cellStyle name="Note 2 15 2 3" xfId="996" xr:uid="{00000000-0005-0000-0000-000027110000}"/>
    <cellStyle name="Note 2 15 2 3 2" xfId="3507" xr:uid="{00000000-0005-0000-0000-000028110000}"/>
    <cellStyle name="Note 2 15 2 3 2 2" xfId="13256" xr:uid="{00000000-0005-0000-0000-000029110000}"/>
    <cellStyle name="Note 2 15 2 3 2 2 2" xfId="30691" xr:uid="{00000000-0005-0000-0000-00002A110000}"/>
    <cellStyle name="Note 2 15 2 3 2 2 3" xfId="45144" xr:uid="{00000000-0005-0000-0000-00002B110000}"/>
    <cellStyle name="Note 2 15 2 3 2 3" xfId="15717" xr:uid="{00000000-0005-0000-0000-00002C110000}"/>
    <cellStyle name="Note 2 15 2 3 2 3 2" xfId="33152" xr:uid="{00000000-0005-0000-0000-00002D110000}"/>
    <cellStyle name="Note 2 15 2 3 2 3 3" xfId="47605" xr:uid="{00000000-0005-0000-0000-00002E110000}"/>
    <cellStyle name="Note 2 15 2 3 2 4" xfId="20943" xr:uid="{00000000-0005-0000-0000-00002F110000}"/>
    <cellStyle name="Note 2 15 2 3 2 5" xfId="35396" xr:uid="{00000000-0005-0000-0000-000030110000}"/>
    <cellStyle name="Note 2 15 2 3 3" xfId="5969" xr:uid="{00000000-0005-0000-0000-000031110000}"/>
    <cellStyle name="Note 2 15 2 3 3 2" xfId="23404" xr:uid="{00000000-0005-0000-0000-000032110000}"/>
    <cellStyle name="Note 2 15 2 3 3 3" xfId="37857" xr:uid="{00000000-0005-0000-0000-000033110000}"/>
    <cellStyle name="Note 2 15 2 3 4" xfId="8410" xr:uid="{00000000-0005-0000-0000-000034110000}"/>
    <cellStyle name="Note 2 15 2 3 4 2" xfId="25845" xr:uid="{00000000-0005-0000-0000-000035110000}"/>
    <cellStyle name="Note 2 15 2 3 4 3" xfId="40298" xr:uid="{00000000-0005-0000-0000-000036110000}"/>
    <cellStyle name="Note 2 15 2 3 5" xfId="10830" xr:uid="{00000000-0005-0000-0000-000037110000}"/>
    <cellStyle name="Note 2 15 2 3 5 2" xfId="28265" xr:uid="{00000000-0005-0000-0000-000038110000}"/>
    <cellStyle name="Note 2 15 2 3 5 3" xfId="42718" xr:uid="{00000000-0005-0000-0000-000039110000}"/>
    <cellStyle name="Note 2 15 2 3 6" xfId="17837" xr:uid="{00000000-0005-0000-0000-00003A110000}"/>
    <cellStyle name="Note 2 15 2 4" xfId="997" xr:uid="{00000000-0005-0000-0000-00003B110000}"/>
    <cellStyle name="Note 2 15 2 4 2" xfId="3508" xr:uid="{00000000-0005-0000-0000-00003C110000}"/>
    <cellStyle name="Note 2 15 2 4 2 2" xfId="20944" xr:uid="{00000000-0005-0000-0000-00003D110000}"/>
    <cellStyle name="Note 2 15 2 4 2 3" xfId="35397" xr:uid="{00000000-0005-0000-0000-00003E110000}"/>
    <cellStyle name="Note 2 15 2 4 3" xfId="5970" xr:uid="{00000000-0005-0000-0000-00003F110000}"/>
    <cellStyle name="Note 2 15 2 4 3 2" xfId="23405" xr:uid="{00000000-0005-0000-0000-000040110000}"/>
    <cellStyle name="Note 2 15 2 4 3 3" xfId="37858" xr:uid="{00000000-0005-0000-0000-000041110000}"/>
    <cellStyle name="Note 2 15 2 4 4" xfId="8411" xr:uid="{00000000-0005-0000-0000-000042110000}"/>
    <cellStyle name="Note 2 15 2 4 4 2" xfId="25846" xr:uid="{00000000-0005-0000-0000-000043110000}"/>
    <cellStyle name="Note 2 15 2 4 4 3" xfId="40299" xr:uid="{00000000-0005-0000-0000-000044110000}"/>
    <cellStyle name="Note 2 15 2 4 5" xfId="10831" xr:uid="{00000000-0005-0000-0000-000045110000}"/>
    <cellStyle name="Note 2 15 2 4 5 2" xfId="28266" xr:uid="{00000000-0005-0000-0000-000046110000}"/>
    <cellStyle name="Note 2 15 2 4 5 3" xfId="42719" xr:uid="{00000000-0005-0000-0000-000047110000}"/>
    <cellStyle name="Note 2 15 2 4 6" xfId="15019" xr:uid="{00000000-0005-0000-0000-000048110000}"/>
    <cellStyle name="Note 2 15 2 4 6 2" xfId="32454" xr:uid="{00000000-0005-0000-0000-000049110000}"/>
    <cellStyle name="Note 2 15 2 4 6 3" xfId="46907" xr:uid="{00000000-0005-0000-0000-00004A110000}"/>
    <cellStyle name="Note 2 15 2 4 7" xfId="17838" xr:uid="{00000000-0005-0000-0000-00004B110000}"/>
    <cellStyle name="Note 2 15 2 4 8" xfId="20181" xr:uid="{00000000-0005-0000-0000-00004C110000}"/>
    <cellStyle name="Note 2 15 2 5" xfId="3505" xr:uid="{00000000-0005-0000-0000-00004D110000}"/>
    <cellStyle name="Note 2 15 2 5 2" xfId="13254" xr:uid="{00000000-0005-0000-0000-00004E110000}"/>
    <cellStyle name="Note 2 15 2 5 2 2" xfId="30689" xr:uid="{00000000-0005-0000-0000-00004F110000}"/>
    <cellStyle name="Note 2 15 2 5 2 3" xfId="45142" xr:uid="{00000000-0005-0000-0000-000050110000}"/>
    <cellStyle name="Note 2 15 2 5 3" xfId="15715" xr:uid="{00000000-0005-0000-0000-000051110000}"/>
    <cellStyle name="Note 2 15 2 5 3 2" xfId="33150" xr:uid="{00000000-0005-0000-0000-000052110000}"/>
    <cellStyle name="Note 2 15 2 5 3 3" xfId="47603" xr:uid="{00000000-0005-0000-0000-000053110000}"/>
    <cellStyle name="Note 2 15 2 5 4" xfId="20941" xr:uid="{00000000-0005-0000-0000-000054110000}"/>
    <cellStyle name="Note 2 15 2 5 5" xfId="35394" xr:uid="{00000000-0005-0000-0000-000055110000}"/>
    <cellStyle name="Note 2 15 2 6" xfId="5967" xr:uid="{00000000-0005-0000-0000-000056110000}"/>
    <cellStyle name="Note 2 15 2 6 2" xfId="23402" xr:uid="{00000000-0005-0000-0000-000057110000}"/>
    <cellStyle name="Note 2 15 2 6 3" xfId="37855" xr:uid="{00000000-0005-0000-0000-000058110000}"/>
    <cellStyle name="Note 2 15 2 7" xfId="8408" xr:uid="{00000000-0005-0000-0000-000059110000}"/>
    <cellStyle name="Note 2 15 2 7 2" xfId="25843" xr:uid="{00000000-0005-0000-0000-00005A110000}"/>
    <cellStyle name="Note 2 15 2 7 3" xfId="40296" xr:uid="{00000000-0005-0000-0000-00005B110000}"/>
    <cellStyle name="Note 2 15 2 8" xfId="10828" xr:uid="{00000000-0005-0000-0000-00005C110000}"/>
    <cellStyle name="Note 2 15 2 8 2" xfId="28263" xr:uid="{00000000-0005-0000-0000-00005D110000}"/>
    <cellStyle name="Note 2 15 2 8 3" xfId="42716" xr:uid="{00000000-0005-0000-0000-00005E110000}"/>
    <cellStyle name="Note 2 15 2 9" xfId="17835" xr:uid="{00000000-0005-0000-0000-00005F110000}"/>
    <cellStyle name="Note 2 15 3" xfId="998" xr:uid="{00000000-0005-0000-0000-000060110000}"/>
    <cellStyle name="Note 2 15 3 2" xfId="999" xr:uid="{00000000-0005-0000-0000-000061110000}"/>
    <cellStyle name="Note 2 15 3 2 2" xfId="3510" xr:uid="{00000000-0005-0000-0000-000062110000}"/>
    <cellStyle name="Note 2 15 3 2 2 2" xfId="13258" xr:uid="{00000000-0005-0000-0000-000063110000}"/>
    <cellStyle name="Note 2 15 3 2 2 2 2" xfId="30693" xr:uid="{00000000-0005-0000-0000-000064110000}"/>
    <cellStyle name="Note 2 15 3 2 2 2 3" xfId="45146" xr:uid="{00000000-0005-0000-0000-000065110000}"/>
    <cellStyle name="Note 2 15 3 2 2 3" xfId="15719" xr:uid="{00000000-0005-0000-0000-000066110000}"/>
    <cellStyle name="Note 2 15 3 2 2 3 2" xfId="33154" xr:uid="{00000000-0005-0000-0000-000067110000}"/>
    <cellStyle name="Note 2 15 3 2 2 3 3" xfId="47607" xr:uid="{00000000-0005-0000-0000-000068110000}"/>
    <cellStyle name="Note 2 15 3 2 2 4" xfId="20946" xr:uid="{00000000-0005-0000-0000-000069110000}"/>
    <cellStyle name="Note 2 15 3 2 2 5" xfId="35399" xr:uid="{00000000-0005-0000-0000-00006A110000}"/>
    <cellStyle name="Note 2 15 3 2 3" xfId="5972" xr:uid="{00000000-0005-0000-0000-00006B110000}"/>
    <cellStyle name="Note 2 15 3 2 3 2" xfId="23407" xr:uid="{00000000-0005-0000-0000-00006C110000}"/>
    <cellStyle name="Note 2 15 3 2 3 3" xfId="37860" xr:uid="{00000000-0005-0000-0000-00006D110000}"/>
    <cellStyle name="Note 2 15 3 2 4" xfId="8413" xr:uid="{00000000-0005-0000-0000-00006E110000}"/>
    <cellStyle name="Note 2 15 3 2 4 2" xfId="25848" xr:uid="{00000000-0005-0000-0000-00006F110000}"/>
    <cellStyle name="Note 2 15 3 2 4 3" xfId="40301" xr:uid="{00000000-0005-0000-0000-000070110000}"/>
    <cellStyle name="Note 2 15 3 2 5" xfId="10833" xr:uid="{00000000-0005-0000-0000-000071110000}"/>
    <cellStyle name="Note 2 15 3 2 5 2" xfId="28268" xr:uid="{00000000-0005-0000-0000-000072110000}"/>
    <cellStyle name="Note 2 15 3 2 5 3" xfId="42721" xr:uid="{00000000-0005-0000-0000-000073110000}"/>
    <cellStyle name="Note 2 15 3 2 6" xfId="17840" xr:uid="{00000000-0005-0000-0000-000074110000}"/>
    <cellStyle name="Note 2 15 3 3" xfId="1000" xr:uid="{00000000-0005-0000-0000-000075110000}"/>
    <cellStyle name="Note 2 15 3 3 2" xfId="3511" xr:uid="{00000000-0005-0000-0000-000076110000}"/>
    <cellStyle name="Note 2 15 3 3 2 2" xfId="13259" xr:uid="{00000000-0005-0000-0000-000077110000}"/>
    <cellStyle name="Note 2 15 3 3 2 2 2" xfId="30694" xr:uid="{00000000-0005-0000-0000-000078110000}"/>
    <cellStyle name="Note 2 15 3 3 2 2 3" xfId="45147" xr:uid="{00000000-0005-0000-0000-000079110000}"/>
    <cellStyle name="Note 2 15 3 3 2 3" xfId="15720" xr:uid="{00000000-0005-0000-0000-00007A110000}"/>
    <cellStyle name="Note 2 15 3 3 2 3 2" xfId="33155" xr:uid="{00000000-0005-0000-0000-00007B110000}"/>
    <cellStyle name="Note 2 15 3 3 2 3 3" xfId="47608" xr:uid="{00000000-0005-0000-0000-00007C110000}"/>
    <cellStyle name="Note 2 15 3 3 2 4" xfId="20947" xr:uid="{00000000-0005-0000-0000-00007D110000}"/>
    <cellStyle name="Note 2 15 3 3 2 5" xfId="35400" xr:uid="{00000000-0005-0000-0000-00007E110000}"/>
    <cellStyle name="Note 2 15 3 3 3" xfId="5973" xr:uid="{00000000-0005-0000-0000-00007F110000}"/>
    <cellStyle name="Note 2 15 3 3 3 2" xfId="23408" xr:uid="{00000000-0005-0000-0000-000080110000}"/>
    <cellStyle name="Note 2 15 3 3 3 3" xfId="37861" xr:uid="{00000000-0005-0000-0000-000081110000}"/>
    <cellStyle name="Note 2 15 3 3 4" xfId="8414" xr:uid="{00000000-0005-0000-0000-000082110000}"/>
    <cellStyle name="Note 2 15 3 3 4 2" xfId="25849" xr:uid="{00000000-0005-0000-0000-000083110000}"/>
    <cellStyle name="Note 2 15 3 3 4 3" xfId="40302" xr:uid="{00000000-0005-0000-0000-000084110000}"/>
    <cellStyle name="Note 2 15 3 3 5" xfId="10834" xr:uid="{00000000-0005-0000-0000-000085110000}"/>
    <cellStyle name="Note 2 15 3 3 5 2" xfId="28269" xr:uid="{00000000-0005-0000-0000-000086110000}"/>
    <cellStyle name="Note 2 15 3 3 5 3" xfId="42722" xr:uid="{00000000-0005-0000-0000-000087110000}"/>
    <cellStyle name="Note 2 15 3 3 6" xfId="17841" xr:uid="{00000000-0005-0000-0000-000088110000}"/>
    <cellStyle name="Note 2 15 3 4" xfId="1001" xr:uid="{00000000-0005-0000-0000-000089110000}"/>
    <cellStyle name="Note 2 15 3 4 2" xfId="3512" xr:uid="{00000000-0005-0000-0000-00008A110000}"/>
    <cellStyle name="Note 2 15 3 4 2 2" xfId="20948" xr:uid="{00000000-0005-0000-0000-00008B110000}"/>
    <cellStyle name="Note 2 15 3 4 2 3" xfId="35401" xr:uid="{00000000-0005-0000-0000-00008C110000}"/>
    <cellStyle name="Note 2 15 3 4 3" xfId="5974" xr:uid="{00000000-0005-0000-0000-00008D110000}"/>
    <cellStyle name="Note 2 15 3 4 3 2" xfId="23409" xr:uid="{00000000-0005-0000-0000-00008E110000}"/>
    <cellStyle name="Note 2 15 3 4 3 3" xfId="37862" xr:uid="{00000000-0005-0000-0000-00008F110000}"/>
    <cellStyle name="Note 2 15 3 4 4" xfId="8415" xr:uid="{00000000-0005-0000-0000-000090110000}"/>
    <cellStyle name="Note 2 15 3 4 4 2" xfId="25850" xr:uid="{00000000-0005-0000-0000-000091110000}"/>
    <cellStyle name="Note 2 15 3 4 4 3" xfId="40303" xr:uid="{00000000-0005-0000-0000-000092110000}"/>
    <cellStyle name="Note 2 15 3 4 5" xfId="10835" xr:uid="{00000000-0005-0000-0000-000093110000}"/>
    <cellStyle name="Note 2 15 3 4 5 2" xfId="28270" xr:uid="{00000000-0005-0000-0000-000094110000}"/>
    <cellStyle name="Note 2 15 3 4 5 3" xfId="42723" xr:uid="{00000000-0005-0000-0000-000095110000}"/>
    <cellStyle name="Note 2 15 3 4 6" xfId="15020" xr:uid="{00000000-0005-0000-0000-000096110000}"/>
    <cellStyle name="Note 2 15 3 4 6 2" xfId="32455" xr:uid="{00000000-0005-0000-0000-000097110000}"/>
    <cellStyle name="Note 2 15 3 4 6 3" xfId="46908" xr:uid="{00000000-0005-0000-0000-000098110000}"/>
    <cellStyle name="Note 2 15 3 4 7" xfId="17842" xr:uid="{00000000-0005-0000-0000-000099110000}"/>
    <cellStyle name="Note 2 15 3 4 8" xfId="20182" xr:uid="{00000000-0005-0000-0000-00009A110000}"/>
    <cellStyle name="Note 2 15 3 5" xfId="3509" xr:uid="{00000000-0005-0000-0000-00009B110000}"/>
    <cellStyle name="Note 2 15 3 5 2" xfId="13257" xr:uid="{00000000-0005-0000-0000-00009C110000}"/>
    <cellStyle name="Note 2 15 3 5 2 2" xfId="30692" xr:uid="{00000000-0005-0000-0000-00009D110000}"/>
    <cellStyle name="Note 2 15 3 5 2 3" xfId="45145" xr:uid="{00000000-0005-0000-0000-00009E110000}"/>
    <cellStyle name="Note 2 15 3 5 3" xfId="15718" xr:uid="{00000000-0005-0000-0000-00009F110000}"/>
    <cellStyle name="Note 2 15 3 5 3 2" xfId="33153" xr:uid="{00000000-0005-0000-0000-0000A0110000}"/>
    <cellStyle name="Note 2 15 3 5 3 3" xfId="47606" xr:uid="{00000000-0005-0000-0000-0000A1110000}"/>
    <cellStyle name="Note 2 15 3 5 4" xfId="20945" xr:uid="{00000000-0005-0000-0000-0000A2110000}"/>
    <cellStyle name="Note 2 15 3 5 5" xfId="35398" xr:uid="{00000000-0005-0000-0000-0000A3110000}"/>
    <cellStyle name="Note 2 15 3 6" xfId="5971" xr:uid="{00000000-0005-0000-0000-0000A4110000}"/>
    <cellStyle name="Note 2 15 3 6 2" xfId="23406" xr:uid="{00000000-0005-0000-0000-0000A5110000}"/>
    <cellStyle name="Note 2 15 3 6 3" xfId="37859" xr:uid="{00000000-0005-0000-0000-0000A6110000}"/>
    <cellStyle name="Note 2 15 3 7" xfId="8412" xr:uid="{00000000-0005-0000-0000-0000A7110000}"/>
    <cellStyle name="Note 2 15 3 7 2" xfId="25847" xr:uid="{00000000-0005-0000-0000-0000A8110000}"/>
    <cellStyle name="Note 2 15 3 7 3" xfId="40300" xr:uid="{00000000-0005-0000-0000-0000A9110000}"/>
    <cellStyle name="Note 2 15 3 8" xfId="10832" xr:uid="{00000000-0005-0000-0000-0000AA110000}"/>
    <cellStyle name="Note 2 15 3 8 2" xfId="28267" xr:uid="{00000000-0005-0000-0000-0000AB110000}"/>
    <cellStyle name="Note 2 15 3 8 3" xfId="42720" xr:uid="{00000000-0005-0000-0000-0000AC110000}"/>
    <cellStyle name="Note 2 15 3 9" xfId="17839" xr:uid="{00000000-0005-0000-0000-0000AD110000}"/>
    <cellStyle name="Note 2 15 4" xfId="1002" xr:uid="{00000000-0005-0000-0000-0000AE110000}"/>
    <cellStyle name="Note 2 15 4 2" xfId="1003" xr:uid="{00000000-0005-0000-0000-0000AF110000}"/>
    <cellStyle name="Note 2 15 4 2 2" xfId="3514" xr:uid="{00000000-0005-0000-0000-0000B0110000}"/>
    <cellStyle name="Note 2 15 4 2 2 2" xfId="13261" xr:uid="{00000000-0005-0000-0000-0000B1110000}"/>
    <cellStyle name="Note 2 15 4 2 2 2 2" xfId="30696" xr:uid="{00000000-0005-0000-0000-0000B2110000}"/>
    <cellStyle name="Note 2 15 4 2 2 2 3" xfId="45149" xr:uid="{00000000-0005-0000-0000-0000B3110000}"/>
    <cellStyle name="Note 2 15 4 2 2 3" xfId="15722" xr:uid="{00000000-0005-0000-0000-0000B4110000}"/>
    <cellStyle name="Note 2 15 4 2 2 3 2" xfId="33157" xr:uid="{00000000-0005-0000-0000-0000B5110000}"/>
    <cellStyle name="Note 2 15 4 2 2 3 3" xfId="47610" xr:uid="{00000000-0005-0000-0000-0000B6110000}"/>
    <cellStyle name="Note 2 15 4 2 2 4" xfId="20950" xr:uid="{00000000-0005-0000-0000-0000B7110000}"/>
    <cellStyle name="Note 2 15 4 2 2 5" xfId="35403" xr:uid="{00000000-0005-0000-0000-0000B8110000}"/>
    <cellStyle name="Note 2 15 4 2 3" xfId="5976" xr:uid="{00000000-0005-0000-0000-0000B9110000}"/>
    <cellStyle name="Note 2 15 4 2 3 2" xfId="23411" xr:uid="{00000000-0005-0000-0000-0000BA110000}"/>
    <cellStyle name="Note 2 15 4 2 3 3" xfId="37864" xr:uid="{00000000-0005-0000-0000-0000BB110000}"/>
    <cellStyle name="Note 2 15 4 2 4" xfId="8417" xr:uid="{00000000-0005-0000-0000-0000BC110000}"/>
    <cellStyle name="Note 2 15 4 2 4 2" xfId="25852" xr:uid="{00000000-0005-0000-0000-0000BD110000}"/>
    <cellStyle name="Note 2 15 4 2 4 3" xfId="40305" xr:uid="{00000000-0005-0000-0000-0000BE110000}"/>
    <cellStyle name="Note 2 15 4 2 5" xfId="10837" xr:uid="{00000000-0005-0000-0000-0000BF110000}"/>
    <cellStyle name="Note 2 15 4 2 5 2" xfId="28272" xr:uid="{00000000-0005-0000-0000-0000C0110000}"/>
    <cellStyle name="Note 2 15 4 2 5 3" xfId="42725" xr:uid="{00000000-0005-0000-0000-0000C1110000}"/>
    <cellStyle name="Note 2 15 4 2 6" xfId="17844" xr:uid="{00000000-0005-0000-0000-0000C2110000}"/>
    <cellStyle name="Note 2 15 4 3" xfId="1004" xr:uid="{00000000-0005-0000-0000-0000C3110000}"/>
    <cellStyle name="Note 2 15 4 3 2" xfId="3515" xr:uid="{00000000-0005-0000-0000-0000C4110000}"/>
    <cellStyle name="Note 2 15 4 3 2 2" xfId="13262" xr:uid="{00000000-0005-0000-0000-0000C5110000}"/>
    <cellStyle name="Note 2 15 4 3 2 2 2" xfId="30697" xr:uid="{00000000-0005-0000-0000-0000C6110000}"/>
    <cellStyle name="Note 2 15 4 3 2 2 3" xfId="45150" xr:uid="{00000000-0005-0000-0000-0000C7110000}"/>
    <cellStyle name="Note 2 15 4 3 2 3" xfId="15723" xr:uid="{00000000-0005-0000-0000-0000C8110000}"/>
    <cellStyle name="Note 2 15 4 3 2 3 2" xfId="33158" xr:uid="{00000000-0005-0000-0000-0000C9110000}"/>
    <cellStyle name="Note 2 15 4 3 2 3 3" xfId="47611" xr:uid="{00000000-0005-0000-0000-0000CA110000}"/>
    <cellStyle name="Note 2 15 4 3 2 4" xfId="20951" xr:uid="{00000000-0005-0000-0000-0000CB110000}"/>
    <cellStyle name="Note 2 15 4 3 2 5" xfId="35404" xr:uid="{00000000-0005-0000-0000-0000CC110000}"/>
    <cellStyle name="Note 2 15 4 3 3" xfId="5977" xr:uid="{00000000-0005-0000-0000-0000CD110000}"/>
    <cellStyle name="Note 2 15 4 3 3 2" xfId="23412" xr:uid="{00000000-0005-0000-0000-0000CE110000}"/>
    <cellStyle name="Note 2 15 4 3 3 3" xfId="37865" xr:uid="{00000000-0005-0000-0000-0000CF110000}"/>
    <cellStyle name="Note 2 15 4 3 4" xfId="8418" xr:uid="{00000000-0005-0000-0000-0000D0110000}"/>
    <cellStyle name="Note 2 15 4 3 4 2" xfId="25853" xr:uid="{00000000-0005-0000-0000-0000D1110000}"/>
    <cellStyle name="Note 2 15 4 3 4 3" xfId="40306" xr:uid="{00000000-0005-0000-0000-0000D2110000}"/>
    <cellStyle name="Note 2 15 4 3 5" xfId="10838" xr:uid="{00000000-0005-0000-0000-0000D3110000}"/>
    <cellStyle name="Note 2 15 4 3 5 2" xfId="28273" xr:uid="{00000000-0005-0000-0000-0000D4110000}"/>
    <cellStyle name="Note 2 15 4 3 5 3" xfId="42726" xr:uid="{00000000-0005-0000-0000-0000D5110000}"/>
    <cellStyle name="Note 2 15 4 3 6" xfId="17845" xr:uid="{00000000-0005-0000-0000-0000D6110000}"/>
    <cellStyle name="Note 2 15 4 4" xfId="1005" xr:uid="{00000000-0005-0000-0000-0000D7110000}"/>
    <cellStyle name="Note 2 15 4 4 2" xfId="3516" xr:uid="{00000000-0005-0000-0000-0000D8110000}"/>
    <cellStyle name="Note 2 15 4 4 2 2" xfId="20952" xr:uid="{00000000-0005-0000-0000-0000D9110000}"/>
    <cellStyle name="Note 2 15 4 4 2 3" xfId="35405" xr:uid="{00000000-0005-0000-0000-0000DA110000}"/>
    <cellStyle name="Note 2 15 4 4 3" xfId="5978" xr:uid="{00000000-0005-0000-0000-0000DB110000}"/>
    <cellStyle name="Note 2 15 4 4 3 2" xfId="23413" xr:uid="{00000000-0005-0000-0000-0000DC110000}"/>
    <cellStyle name="Note 2 15 4 4 3 3" xfId="37866" xr:uid="{00000000-0005-0000-0000-0000DD110000}"/>
    <cellStyle name="Note 2 15 4 4 4" xfId="8419" xr:uid="{00000000-0005-0000-0000-0000DE110000}"/>
    <cellStyle name="Note 2 15 4 4 4 2" xfId="25854" xr:uid="{00000000-0005-0000-0000-0000DF110000}"/>
    <cellStyle name="Note 2 15 4 4 4 3" xfId="40307" xr:uid="{00000000-0005-0000-0000-0000E0110000}"/>
    <cellStyle name="Note 2 15 4 4 5" xfId="10839" xr:uid="{00000000-0005-0000-0000-0000E1110000}"/>
    <cellStyle name="Note 2 15 4 4 5 2" xfId="28274" xr:uid="{00000000-0005-0000-0000-0000E2110000}"/>
    <cellStyle name="Note 2 15 4 4 5 3" xfId="42727" xr:uid="{00000000-0005-0000-0000-0000E3110000}"/>
    <cellStyle name="Note 2 15 4 4 6" xfId="15021" xr:uid="{00000000-0005-0000-0000-0000E4110000}"/>
    <cellStyle name="Note 2 15 4 4 6 2" xfId="32456" xr:uid="{00000000-0005-0000-0000-0000E5110000}"/>
    <cellStyle name="Note 2 15 4 4 6 3" xfId="46909" xr:uid="{00000000-0005-0000-0000-0000E6110000}"/>
    <cellStyle name="Note 2 15 4 4 7" xfId="17846" xr:uid="{00000000-0005-0000-0000-0000E7110000}"/>
    <cellStyle name="Note 2 15 4 4 8" xfId="20183" xr:uid="{00000000-0005-0000-0000-0000E8110000}"/>
    <cellStyle name="Note 2 15 4 5" xfId="3513" xr:uid="{00000000-0005-0000-0000-0000E9110000}"/>
    <cellStyle name="Note 2 15 4 5 2" xfId="13260" xr:uid="{00000000-0005-0000-0000-0000EA110000}"/>
    <cellStyle name="Note 2 15 4 5 2 2" xfId="30695" xr:uid="{00000000-0005-0000-0000-0000EB110000}"/>
    <cellStyle name="Note 2 15 4 5 2 3" xfId="45148" xr:uid="{00000000-0005-0000-0000-0000EC110000}"/>
    <cellStyle name="Note 2 15 4 5 3" xfId="15721" xr:uid="{00000000-0005-0000-0000-0000ED110000}"/>
    <cellStyle name="Note 2 15 4 5 3 2" xfId="33156" xr:uid="{00000000-0005-0000-0000-0000EE110000}"/>
    <cellStyle name="Note 2 15 4 5 3 3" xfId="47609" xr:uid="{00000000-0005-0000-0000-0000EF110000}"/>
    <cellStyle name="Note 2 15 4 5 4" xfId="20949" xr:uid="{00000000-0005-0000-0000-0000F0110000}"/>
    <cellStyle name="Note 2 15 4 5 5" xfId="35402" xr:uid="{00000000-0005-0000-0000-0000F1110000}"/>
    <cellStyle name="Note 2 15 4 6" xfId="5975" xr:uid="{00000000-0005-0000-0000-0000F2110000}"/>
    <cellStyle name="Note 2 15 4 6 2" xfId="23410" xr:uid="{00000000-0005-0000-0000-0000F3110000}"/>
    <cellStyle name="Note 2 15 4 6 3" xfId="37863" xr:uid="{00000000-0005-0000-0000-0000F4110000}"/>
    <cellStyle name="Note 2 15 4 7" xfId="8416" xr:uid="{00000000-0005-0000-0000-0000F5110000}"/>
    <cellStyle name="Note 2 15 4 7 2" xfId="25851" xr:uid="{00000000-0005-0000-0000-0000F6110000}"/>
    <cellStyle name="Note 2 15 4 7 3" xfId="40304" xr:uid="{00000000-0005-0000-0000-0000F7110000}"/>
    <cellStyle name="Note 2 15 4 8" xfId="10836" xr:uid="{00000000-0005-0000-0000-0000F8110000}"/>
    <cellStyle name="Note 2 15 4 8 2" xfId="28271" xr:uid="{00000000-0005-0000-0000-0000F9110000}"/>
    <cellStyle name="Note 2 15 4 8 3" xfId="42724" xr:uid="{00000000-0005-0000-0000-0000FA110000}"/>
    <cellStyle name="Note 2 15 4 9" xfId="17843" xr:uid="{00000000-0005-0000-0000-0000FB110000}"/>
    <cellStyle name="Note 2 15 5" xfId="1006" xr:uid="{00000000-0005-0000-0000-0000FC110000}"/>
    <cellStyle name="Note 2 15 5 2" xfId="1007" xr:uid="{00000000-0005-0000-0000-0000FD110000}"/>
    <cellStyle name="Note 2 15 5 2 2" xfId="3518" xr:uid="{00000000-0005-0000-0000-0000FE110000}"/>
    <cellStyle name="Note 2 15 5 2 2 2" xfId="13264" xr:uid="{00000000-0005-0000-0000-0000FF110000}"/>
    <cellStyle name="Note 2 15 5 2 2 2 2" xfId="30699" xr:uid="{00000000-0005-0000-0000-000000120000}"/>
    <cellStyle name="Note 2 15 5 2 2 2 3" xfId="45152" xr:uid="{00000000-0005-0000-0000-000001120000}"/>
    <cellStyle name="Note 2 15 5 2 2 3" xfId="15725" xr:uid="{00000000-0005-0000-0000-000002120000}"/>
    <cellStyle name="Note 2 15 5 2 2 3 2" xfId="33160" xr:uid="{00000000-0005-0000-0000-000003120000}"/>
    <cellStyle name="Note 2 15 5 2 2 3 3" xfId="47613" xr:uid="{00000000-0005-0000-0000-000004120000}"/>
    <cellStyle name="Note 2 15 5 2 2 4" xfId="20954" xr:uid="{00000000-0005-0000-0000-000005120000}"/>
    <cellStyle name="Note 2 15 5 2 2 5" xfId="35407" xr:uid="{00000000-0005-0000-0000-000006120000}"/>
    <cellStyle name="Note 2 15 5 2 3" xfId="5980" xr:uid="{00000000-0005-0000-0000-000007120000}"/>
    <cellStyle name="Note 2 15 5 2 3 2" xfId="23415" xr:uid="{00000000-0005-0000-0000-000008120000}"/>
    <cellStyle name="Note 2 15 5 2 3 3" xfId="37868" xr:uid="{00000000-0005-0000-0000-000009120000}"/>
    <cellStyle name="Note 2 15 5 2 4" xfId="8421" xr:uid="{00000000-0005-0000-0000-00000A120000}"/>
    <cellStyle name="Note 2 15 5 2 4 2" xfId="25856" xr:uid="{00000000-0005-0000-0000-00000B120000}"/>
    <cellStyle name="Note 2 15 5 2 4 3" xfId="40309" xr:uid="{00000000-0005-0000-0000-00000C120000}"/>
    <cellStyle name="Note 2 15 5 2 5" xfId="10841" xr:uid="{00000000-0005-0000-0000-00000D120000}"/>
    <cellStyle name="Note 2 15 5 2 5 2" xfId="28276" xr:uid="{00000000-0005-0000-0000-00000E120000}"/>
    <cellStyle name="Note 2 15 5 2 5 3" xfId="42729" xr:uid="{00000000-0005-0000-0000-00000F120000}"/>
    <cellStyle name="Note 2 15 5 2 6" xfId="17848" xr:uid="{00000000-0005-0000-0000-000010120000}"/>
    <cellStyle name="Note 2 15 5 3" xfId="1008" xr:uid="{00000000-0005-0000-0000-000011120000}"/>
    <cellStyle name="Note 2 15 5 3 2" xfId="3519" xr:uid="{00000000-0005-0000-0000-000012120000}"/>
    <cellStyle name="Note 2 15 5 3 2 2" xfId="13265" xr:uid="{00000000-0005-0000-0000-000013120000}"/>
    <cellStyle name="Note 2 15 5 3 2 2 2" xfId="30700" xr:uid="{00000000-0005-0000-0000-000014120000}"/>
    <cellStyle name="Note 2 15 5 3 2 2 3" xfId="45153" xr:uid="{00000000-0005-0000-0000-000015120000}"/>
    <cellStyle name="Note 2 15 5 3 2 3" xfId="15726" xr:uid="{00000000-0005-0000-0000-000016120000}"/>
    <cellStyle name="Note 2 15 5 3 2 3 2" xfId="33161" xr:uid="{00000000-0005-0000-0000-000017120000}"/>
    <cellStyle name="Note 2 15 5 3 2 3 3" xfId="47614" xr:uid="{00000000-0005-0000-0000-000018120000}"/>
    <cellStyle name="Note 2 15 5 3 2 4" xfId="20955" xr:uid="{00000000-0005-0000-0000-000019120000}"/>
    <cellStyle name="Note 2 15 5 3 2 5" xfId="35408" xr:uid="{00000000-0005-0000-0000-00001A120000}"/>
    <cellStyle name="Note 2 15 5 3 3" xfId="5981" xr:uid="{00000000-0005-0000-0000-00001B120000}"/>
    <cellStyle name="Note 2 15 5 3 3 2" xfId="23416" xr:uid="{00000000-0005-0000-0000-00001C120000}"/>
    <cellStyle name="Note 2 15 5 3 3 3" xfId="37869" xr:uid="{00000000-0005-0000-0000-00001D120000}"/>
    <cellStyle name="Note 2 15 5 3 4" xfId="8422" xr:uid="{00000000-0005-0000-0000-00001E120000}"/>
    <cellStyle name="Note 2 15 5 3 4 2" xfId="25857" xr:uid="{00000000-0005-0000-0000-00001F120000}"/>
    <cellStyle name="Note 2 15 5 3 4 3" xfId="40310" xr:uid="{00000000-0005-0000-0000-000020120000}"/>
    <cellStyle name="Note 2 15 5 3 5" xfId="10842" xr:uid="{00000000-0005-0000-0000-000021120000}"/>
    <cellStyle name="Note 2 15 5 3 5 2" xfId="28277" xr:uid="{00000000-0005-0000-0000-000022120000}"/>
    <cellStyle name="Note 2 15 5 3 5 3" xfId="42730" xr:uid="{00000000-0005-0000-0000-000023120000}"/>
    <cellStyle name="Note 2 15 5 3 6" xfId="17849" xr:uid="{00000000-0005-0000-0000-000024120000}"/>
    <cellStyle name="Note 2 15 5 4" xfId="1009" xr:uid="{00000000-0005-0000-0000-000025120000}"/>
    <cellStyle name="Note 2 15 5 4 2" xfId="3520" xr:uid="{00000000-0005-0000-0000-000026120000}"/>
    <cellStyle name="Note 2 15 5 4 2 2" xfId="20956" xr:uid="{00000000-0005-0000-0000-000027120000}"/>
    <cellStyle name="Note 2 15 5 4 2 3" xfId="35409" xr:uid="{00000000-0005-0000-0000-000028120000}"/>
    <cellStyle name="Note 2 15 5 4 3" xfId="5982" xr:uid="{00000000-0005-0000-0000-000029120000}"/>
    <cellStyle name="Note 2 15 5 4 3 2" xfId="23417" xr:uid="{00000000-0005-0000-0000-00002A120000}"/>
    <cellStyle name="Note 2 15 5 4 3 3" xfId="37870" xr:uid="{00000000-0005-0000-0000-00002B120000}"/>
    <cellStyle name="Note 2 15 5 4 4" xfId="8423" xr:uid="{00000000-0005-0000-0000-00002C120000}"/>
    <cellStyle name="Note 2 15 5 4 4 2" xfId="25858" xr:uid="{00000000-0005-0000-0000-00002D120000}"/>
    <cellStyle name="Note 2 15 5 4 4 3" xfId="40311" xr:uid="{00000000-0005-0000-0000-00002E120000}"/>
    <cellStyle name="Note 2 15 5 4 5" xfId="10843" xr:uid="{00000000-0005-0000-0000-00002F120000}"/>
    <cellStyle name="Note 2 15 5 4 5 2" xfId="28278" xr:uid="{00000000-0005-0000-0000-000030120000}"/>
    <cellStyle name="Note 2 15 5 4 5 3" xfId="42731" xr:uid="{00000000-0005-0000-0000-000031120000}"/>
    <cellStyle name="Note 2 15 5 4 6" xfId="15022" xr:uid="{00000000-0005-0000-0000-000032120000}"/>
    <cellStyle name="Note 2 15 5 4 6 2" xfId="32457" xr:uid="{00000000-0005-0000-0000-000033120000}"/>
    <cellStyle name="Note 2 15 5 4 6 3" xfId="46910" xr:uid="{00000000-0005-0000-0000-000034120000}"/>
    <cellStyle name="Note 2 15 5 4 7" xfId="17850" xr:uid="{00000000-0005-0000-0000-000035120000}"/>
    <cellStyle name="Note 2 15 5 4 8" xfId="20184" xr:uid="{00000000-0005-0000-0000-000036120000}"/>
    <cellStyle name="Note 2 15 5 5" xfId="3517" xr:uid="{00000000-0005-0000-0000-000037120000}"/>
    <cellStyle name="Note 2 15 5 5 2" xfId="13263" xr:uid="{00000000-0005-0000-0000-000038120000}"/>
    <cellStyle name="Note 2 15 5 5 2 2" xfId="30698" xr:uid="{00000000-0005-0000-0000-000039120000}"/>
    <cellStyle name="Note 2 15 5 5 2 3" xfId="45151" xr:uid="{00000000-0005-0000-0000-00003A120000}"/>
    <cellStyle name="Note 2 15 5 5 3" xfId="15724" xr:uid="{00000000-0005-0000-0000-00003B120000}"/>
    <cellStyle name="Note 2 15 5 5 3 2" xfId="33159" xr:uid="{00000000-0005-0000-0000-00003C120000}"/>
    <cellStyle name="Note 2 15 5 5 3 3" xfId="47612" xr:uid="{00000000-0005-0000-0000-00003D120000}"/>
    <cellStyle name="Note 2 15 5 5 4" xfId="20953" xr:uid="{00000000-0005-0000-0000-00003E120000}"/>
    <cellStyle name="Note 2 15 5 5 5" xfId="35406" xr:uid="{00000000-0005-0000-0000-00003F120000}"/>
    <cellStyle name="Note 2 15 5 6" xfId="5979" xr:uid="{00000000-0005-0000-0000-000040120000}"/>
    <cellStyle name="Note 2 15 5 6 2" xfId="23414" xr:uid="{00000000-0005-0000-0000-000041120000}"/>
    <cellStyle name="Note 2 15 5 6 3" xfId="37867" xr:uid="{00000000-0005-0000-0000-000042120000}"/>
    <cellStyle name="Note 2 15 5 7" xfId="8420" xr:uid="{00000000-0005-0000-0000-000043120000}"/>
    <cellStyle name="Note 2 15 5 7 2" xfId="25855" xr:uid="{00000000-0005-0000-0000-000044120000}"/>
    <cellStyle name="Note 2 15 5 7 3" xfId="40308" xr:uid="{00000000-0005-0000-0000-000045120000}"/>
    <cellStyle name="Note 2 15 5 8" xfId="10840" xr:uid="{00000000-0005-0000-0000-000046120000}"/>
    <cellStyle name="Note 2 15 5 8 2" xfId="28275" xr:uid="{00000000-0005-0000-0000-000047120000}"/>
    <cellStyle name="Note 2 15 5 8 3" xfId="42728" xr:uid="{00000000-0005-0000-0000-000048120000}"/>
    <cellStyle name="Note 2 15 5 9" xfId="17847" xr:uid="{00000000-0005-0000-0000-000049120000}"/>
    <cellStyle name="Note 2 15 6" xfId="1010" xr:uid="{00000000-0005-0000-0000-00004A120000}"/>
    <cellStyle name="Note 2 15 6 2" xfId="3521" xr:uid="{00000000-0005-0000-0000-00004B120000}"/>
    <cellStyle name="Note 2 15 6 2 2" xfId="13266" xr:uid="{00000000-0005-0000-0000-00004C120000}"/>
    <cellStyle name="Note 2 15 6 2 2 2" xfId="30701" xr:uid="{00000000-0005-0000-0000-00004D120000}"/>
    <cellStyle name="Note 2 15 6 2 2 3" xfId="45154" xr:uid="{00000000-0005-0000-0000-00004E120000}"/>
    <cellStyle name="Note 2 15 6 2 3" xfId="15727" xr:uid="{00000000-0005-0000-0000-00004F120000}"/>
    <cellStyle name="Note 2 15 6 2 3 2" xfId="33162" xr:uid="{00000000-0005-0000-0000-000050120000}"/>
    <cellStyle name="Note 2 15 6 2 3 3" xfId="47615" xr:uid="{00000000-0005-0000-0000-000051120000}"/>
    <cellStyle name="Note 2 15 6 2 4" xfId="20957" xr:uid="{00000000-0005-0000-0000-000052120000}"/>
    <cellStyle name="Note 2 15 6 2 5" xfId="35410" xr:uid="{00000000-0005-0000-0000-000053120000}"/>
    <cellStyle name="Note 2 15 6 3" xfId="5983" xr:uid="{00000000-0005-0000-0000-000054120000}"/>
    <cellStyle name="Note 2 15 6 3 2" xfId="23418" xr:uid="{00000000-0005-0000-0000-000055120000}"/>
    <cellStyle name="Note 2 15 6 3 3" xfId="37871" xr:uid="{00000000-0005-0000-0000-000056120000}"/>
    <cellStyle name="Note 2 15 6 4" xfId="8424" xr:uid="{00000000-0005-0000-0000-000057120000}"/>
    <cellStyle name="Note 2 15 6 4 2" xfId="25859" xr:uid="{00000000-0005-0000-0000-000058120000}"/>
    <cellStyle name="Note 2 15 6 4 3" xfId="40312" xr:uid="{00000000-0005-0000-0000-000059120000}"/>
    <cellStyle name="Note 2 15 6 5" xfId="10844" xr:uid="{00000000-0005-0000-0000-00005A120000}"/>
    <cellStyle name="Note 2 15 6 5 2" xfId="28279" xr:uid="{00000000-0005-0000-0000-00005B120000}"/>
    <cellStyle name="Note 2 15 6 5 3" xfId="42732" xr:uid="{00000000-0005-0000-0000-00005C120000}"/>
    <cellStyle name="Note 2 15 6 6" xfId="17851" xr:uid="{00000000-0005-0000-0000-00005D120000}"/>
    <cellStyle name="Note 2 15 7" xfId="1011" xr:uid="{00000000-0005-0000-0000-00005E120000}"/>
    <cellStyle name="Note 2 15 7 2" xfId="3522" xr:uid="{00000000-0005-0000-0000-00005F120000}"/>
    <cellStyle name="Note 2 15 7 2 2" xfId="13267" xr:uid="{00000000-0005-0000-0000-000060120000}"/>
    <cellStyle name="Note 2 15 7 2 2 2" xfId="30702" xr:uid="{00000000-0005-0000-0000-000061120000}"/>
    <cellStyle name="Note 2 15 7 2 2 3" xfId="45155" xr:uid="{00000000-0005-0000-0000-000062120000}"/>
    <cellStyle name="Note 2 15 7 2 3" xfId="15728" xr:uid="{00000000-0005-0000-0000-000063120000}"/>
    <cellStyle name="Note 2 15 7 2 3 2" xfId="33163" xr:uid="{00000000-0005-0000-0000-000064120000}"/>
    <cellStyle name="Note 2 15 7 2 3 3" xfId="47616" xr:uid="{00000000-0005-0000-0000-000065120000}"/>
    <cellStyle name="Note 2 15 7 2 4" xfId="20958" xr:uid="{00000000-0005-0000-0000-000066120000}"/>
    <cellStyle name="Note 2 15 7 2 5" xfId="35411" xr:uid="{00000000-0005-0000-0000-000067120000}"/>
    <cellStyle name="Note 2 15 7 3" xfId="5984" xr:uid="{00000000-0005-0000-0000-000068120000}"/>
    <cellStyle name="Note 2 15 7 3 2" xfId="23419" xr:uid="{00000000-0005-0000-0000-000069120000}"/>
    <cellStyle name="Note 2 15 7 3 3" xfId="37872" xr:uid="{00000000-0005-0000-0000-00006A120000}"/>
    <cellStyle name="Note 2 15 7 4" xfId="8425" xr:uid="{00000000-0005-0000-0000-00006B120000}"/>
    <cellStyle name="Note 2 15 7 4 2" xfId="25860" xr:uid="{00000000-0005-0000-0000-00006C120000}"/>
    <cellStyle name="Note 2 15 7 4 3" xfId="40313" xr:uid="{00000000-0005-0000-0000-00006D120000}"/>
    <cellStyle name="Note 2 15 7 5" xfId="10845" xr:uid="{00000000-0005-0000-0000-00006E120000}"/>
    <cellStyle name="Note 2 15 7 5 2" xfId="28280" xr:uid="{00000000-0005-0000-0000-00006F120000}"/>
    <cellStyle name="Note 2 15 7 5 3" xfId="42733" xr:uid="{00000000-0005-0000-0000-000070120000}"/>
    <cellStyle name="Note 2 15 7 6" xfId="17852" xr:uid="{00000000-0005-0000-0000-000071120000}"/>
    <cellStyle name="Note 2 15 8" xfId="1012" xr:uid="{00000000-0005-0000-0000-000072120000}"/>
    <cellStyle name="Note 2 15 8 2" xfId="3523" xr:uid="{00000000-0005-0000-0000-000073120000}"/>
    <cellStyle name="Note 2 15 8 2 2" xfId="20959" xr:uid="{00000000-0005-0000-0000-000074120000}"/>
    <cellStyle name="Note 2 15 8 2 3" xfId="35412" xr:uid="{00000000-0005-0000-0000-000075120000}"/>
    <cellStyle name="Note 2 15 8 3" xfId="5985" xr:uid="{00000000-0005-0000-0000-000076120000}"/>
    <cellStyle name="Note 2 15 8 3 2" xfId="23420" xr:uid="{00000000-0005-0000-0000-000077120000}"/>
    <cellStyle name="Note 2 15 8 3 3" xfId="37873" xr:uid="{00000000-0005-0000-0000-000078120000}"/>
    <cellStyle name="Note 2 15 8 4" xfId="8426" xr:uid="{00000000-0005-0000-0000-000079120000}"/>
    <cellStyle name="Note 2 15 8 4 2" xfId="25861" xr:uid="{00000000-0005-0000-0000-00007A120000}"/>
    <cellStyle name="Note 2 15 8 4 3" xfId="40314" xr:uid="{00000000-0005-0000-0000-00007B120000}"/>
    <cellStyle name="Note 2 15 8 5" xfId="10846" xr:uid="{00000000-0005-0000-0000-00007C120000}"/>
    <cellStyle name="Note 2 15 8 5 2" xfId="28281" xr:uid="{00000000-0005-0000-0000-00007D120000}"/>
    <cellStyle name="Note 2 15 8 5 3" xfId="42734" xr:uid="{00000000-0005-0000-0000-00007E120000}"/>
    <cellStyle name="Note 2 15 8 6" xfId="15023" xr:uid="{00000000-0005-0000-0000-00007F120000}"/>
    <cellStyle name="Note 2 15 8 6 2" xfId="32458" xr:uid="{00000000-0005-0000-0000-000080120000}"/>
    <cellStyle name="Note 2 15 8 6 3" xfId="46911" xr:uid="{00000000-0005-0000-0000-000081120000}"/>
    <cellStyle name="Note 2 15 8 7" xfId="17853" xr:uid="{00000000-0005-0000-0000-000082120000}"/>
    <cellStyle name="Note 2 15 8 8" xfId="20185" xr:uid="{00000000-0005-0000-0000-000083120000}"/>
    <cellStyle name="Note 2 15 9" xfId="3504" xr:uid="{00000000-0005-0000-0000-000084120000}"/>
    <cellStyle name="Note 2 15 9 2" xfId="13253" xr:uid="{00000000-0005-0000-0000-000085120000}"/>
    <cellStyle name="Note 2 15 9 2 2" xfId="30688" xr:uid="{00000000-0005-0000-0000-000086120000}"/>
    <cellStyle name="Note 2 15 9 2 3" xfId="45141" xr:uid="{00000000-0005-0000-0000-000087120000}"/>
    <cellStyle name="Note 2 15 9 3" xfId="15714" xr:uid="{00000000-0005-0000-0000-000088120000}"/>
    <cellStyle name="Note 2 15 9 3 2" xfId="33149" xr:uid="{00000000-0005-0000-0000-000089120000}"/>
    <cellStyle name="Note 2 15 9 3 3" xfId="47602" xr:uid="{00000000-0005-0000-0000-00008A120000}"/>
    <cellStyle name="Note 2 15 9 4" xfId="20940" xr:uid="{00000000-0005-0000-0000-00008B120000}"/>
    <cellStyle name="Note 2 15 9 5" xfId="35393" xr:uid="{00000000-0005-0000-0000-00008C120000}"/>
    <cellStyle name="Note 2 16" xfId="1013" xr:uid="{00000000-0005-0000-0000-00008D120000}"/>
    <cellStyle name="Note 2 16 10" xfId="5986" xr:uid="{00000000-0005-0000-0000-00008E120000}"/>
    <cellStyle name="Note 2 16 10 2" xfId="23421" xr:uid="{00000000-0005-0000-0000-00008F120000}"/>
    <cellStyle name="Note 2 16 10 3" xfId="37874" xr:uid="{00000000-0005-0000-0000-000090120000}"/>
    <cellStyle name="Note 2 16 11" xfId="8427" xr:uid="{00000000-0005-0000-0000-000091120000}"/>
    <cellStyle name="Note 2 16 11 2" xfId="25862" xr:uid="{00000000-0005-0000-0000-000092120000}"/>
    <cellStyle name="Note 2 16 11 3" xfId="40315" xr:uid="{00000000-0005-0000-0000-000093120000}"/>
    <cellStyle name="Note 2 16 12" xfId="10847" xr:uid="{00000000-0005-0000-0000-000094120000}"/>
    <cellStyle name="Note 2 16 12 2" xfId="28282" xr:uid="{00000000-0005-0000-0000-000095120000}"/>
    <cellStyle name="Note 2 16 12 3" xfId="42735" xr:uid="{00000000-0005-0000-0000-000096120000}"/>
    <cellStyle name="Note 2 16 13" xfId="17854" xr:uid="{00000000-0005-0000-0000-000097120000}"/>
    <cellStyle name="Note 2 16 2" xfId="1014" xr:uid="{00000000-0005-0000-0000-000098120000}"/>
    <cellStyle name="Note 2 16 2 2" xfId="1015" xr:uid="{00000000-0005-0000-0000-000099120000}"/>
    <cellStyle name="Note 2 16 2 2 2" xfId="3526" xr:uid="{00000000-0005-0000-0000-00009A120000}"/>
    <cellStyle name="Note 2 16 2 2 2 2" xfId="13270" xr:uid="{00000000-0005-0000-0000-00009B120000}"/>
    <cellStyle name="Note 2 16 2 2 2 2 2" xfId="30705" xr:uid="{00000000-0005-0000-0000-00009C120000}"/>
    <cellStyle name="Note 2 16 2 2 2 2 3" xfId="45158" xr:uid="{00000000-0005-0000-0000-00009D120000}"/>
    <cellStyle name="Note 2 16 2 2 2 3" xfId="15731" xr:uid="{00000000-0005-0000-0000-00009E120000}"/>
    <cellStyle name="Note 2 16 2 2 2 3 2" xfId="33166" xr:uid="{00000000-0005-0000-0000-00009F120000}"/>
    <cellStyle name="Note 2 16 2 2 2 3 3" xfId="47619" xr:uid="{00000000-0005-0000-0000-0000A0120000}"/>
    <cellStyle name="Note 2 16 2 2 2 4" xfId="20962" xr:uid="{00000000-0005-0000-0000-0000A1120000}"/>
    <cellStyle name="Note 2 16 2 2 2 5" xfId="35415" xr:uid="{00000000-0005-0000-0000-0000A2120000}"/>
    <cellStyle name="Note 2 16 2 2 3" xfId="5988" xr:uid="{00000000-0005-0000-0000-0000A3120000}"/>
    <cellStyle name="Note 2 16 2 2 3 2" xfId="23423" xr:uid="{00000000-0005-0000-0000-0000A4120000}"/>
    <cellStyle name="Note 2 16 2 2 3 3" xfId="37876" xr:uid="{00000000-0005-0000-0000-0000A5120000}"/>
    <cellStyle name="Note 2 16 2 2 4" xfId="8429" xr:uid="{00000000-0005-0000-0000-0000A6120000}"/>
    <cellStyle name="Note 2 16 2 2 4 2" xfId="25864" xr:uid="{00000000-0005-0000-0000-0000A7120000}"/>
    <cellStyle name="Note 2 16 2 2 4 3" xfId="40317" xr:uid="{00000000-0005-0000-0000-0000A8120000}"/>
    <cellStyle name="Note 2 16 2 2 5" xfId="10849" xr:uid="{00000000-0005-0000-0000-0000A9120000}"/>
    <cellStyle name="Note 2 16 2 2 5 2" xfId="28284" xr:uid="{00000000-0005-0000-0000-0000AA120000}"/>
    <cellStyle name="Note 2 16 2 2 5 3" xfId="42737" xr:uid="{00000000-0005-0000-0000-0000AB120000}"/>
    <cellStyle name="Note 2 16 2 2 6" xfId="17856" xr:uid="{00000000-0005-0000-0000-0000AC120000}"/>
    <cellStyle name="Note 2 16 2 3" xfId="1016" xr:uid="{00000000-0005-0000-0000-0000AD120000}"/>
    <cellStyle name="Note 2 16 2 3 2" xfId="3527" xr:uid="{00000000-0005-0000-0000-0000AE120000}"/>
    <cellStyle name="Note 2 16 2 3 2 2" xfId="13271" xr:uid="{00000000-0005-0000-0000-0000AF120000}"/>
    <cellStyle name="Note 2 16 2 3 2 2 2" xfId="30706" xr:uid="{00000000-0005-0000-0000-0000B0120000}"/>
    <cellStyle name="Note 2 16 2 3 2 2 3" xfId="45159" xr:uid="{00000000-0005-0000-0000-0000B1120000}"/>
    <cellStyle name="Note 2 16 2 3 2 3" xfId="15732" xr:uid="{00000000-0005-0000-0000-0000B2120000}"/>
    <cellStyle name="Note 2 16 2 3 2 3 2" xfId="33167" xr:uid="{00000000-0005-0000-0000-0000B3120000}"/>
    <cellStyle name="Note 2 16 2 3 2 3 3" xfId="47620" xr:uid="{00000000-0005-0000-0000-0000B4120000}"/>
    <cellStyle name="Note 2 16 2 3 2 4" xfId="20963" xr:uid="{00000000-0005-0000-0000-0000B5120000}"/>
    <cellStyle name="Note 2 16 2 3 2 5" xfId="35416" xr:uid="{00000000-0005-0000-0000-0000B6120000}"/>
    <cellStyle name="Note 2 16 2 3 3" xfId="5989" xr:uid="{00000000-0005-0000-0000-0000B7120000}"/>
    <cellStyle name="Note 2 16 2 3 3 2" xfId="23424" xr:uid="{00000000-0005-0000-0000-0000B8120000}"/>
    <cellStyle name="Note 2 16 2 3 3 3" xfId="37877" xr:uid="{00000000-0005-0000-0000-0000B9120000}"/>
    <cellStyle name="Note 2 16 2 3 4" xfId="8430" xr:uid="{00000000-0005-0000-0000-0000BA120000}"/>
    <cellStyle name="Note 2 16 2 3 4 2" xfId="25865" xr:uid="{00000000-0005-0000-0000-0000BB120000}"/>
    <cellStyle name="Note 2 16 2 3 4 3" xfId="40318" xr:uid="{00000000-0005-0000-0000-0000BC120000}"/>
    <cellStyle name="Note 2 16 2 3 5" xfId="10850" xr:uid="{00000000-0005-0000-0000-0000BD120000}"/>
    <cellStyle name="Note 2 16 2 3 5 2" xfId="28285" xr:uid="{00000000-0005-0000-0000-0000BE120000}"/>
    <cellStyle name="Note 2 16 2 3 5 3" xfId="42738" xr:uid="{00000000-0005-0000-0000-0000BF120000}"/>
    <cellStyle name="Note 2 16 2 3 6" xfId="17857" xr:uid="{00000000-0005-0000-0000-0000C0120000}"/>
    <cellStyle name="Note 2 16 2 4" xfId="1017" xr:uid="{00000000-0005-0000-0000-0000C1120000}"/>
    <cellStyle name="Note 2 16 2 4 2" xfId="3528" xr:uid="{00000000-0005-0000-0000-0000C2120000}"/>
    <cellStyle name="Note 2 16 2 4 2 2" xfId="20964" xr:uid="{00000000-0005-0000-0000-0000C3120000}"/>
    <cellStyle name="Note 2 16 2 4 2 3" xfId="35417" xr:uid="{00000000-0005-0000-0000-0000C4120000}"/>
    <cellStyle name="Note 2 16 2 4 3" xfId="5990" xr:uid="{00000000-0005-0000-0000-0000C5120000}"/>
    <cellStyle name="Note 2 16 2 4 3 2" xfId="23425" xr:uid="{00000000-0005-0000-0000-0000C6120000}"/>
    <cellStyle name="Note 2 16 2 4 3 3" xfId="37878" xr:uid="{00000000-0005-0000-0000-0000C7120000}"/>
    <cellStyle name="Note 2 16 2 4 4" xfId="8431" xr:uid="{00000000-0005-0000-0000-0000C8120000}"/>
    <cellStyle name="Note 2 16 2 4 4 2" xfId="25866" xr:uid="{00000000-0005-0000-0000-0000C9120000}"/>
    <cellStyle name="Note 2 16 2 4 4 3" xfId="40319" xr:uid="{00000000-0005-0000-0000-0000CA120000}"/>
    <cellStyle name="Note 2 16 2 4 5" xfId="10851" xr:uid="{00000000-0005-0000-0000-0000CB120000}"/>
    <cellStyle name="Note 2 16 2 4 5 2" xfId="28286" xr:uid="{00000000-0005-0000-0000-0000CC120000}"/>
    <cellStyle name="Note 2 16 2 4 5 3" xfId="42739" xr:uid="{00000000-0005-0000-0000-0000CD120000}"/>
    <cellStyle name="Note 2 16 2 4 6" xfId="15024" xr:uid="{00000000-0005-0000-0000-0000CE120000}"/>
    <cellStyle name="Note 2 16 2 4 6 2" xfId="32459" xr:uid="{00000000-0005-0000-0000-0000CF120000}"/>
    <cellStyle name="Note 2 16 2 4 6 3" xfId="46912" xr:uid="{00000000-0005-0000-0000-0000D0120000}"/>
    <cellStyle name="Note 2 16 2 4 7" xfId="17858" xr:uid="{00000000-0005-0000-0000-0000D1120000}"/>
    <cellStyle name="Note 2 16 2 4 8" xfId="20186" xr:uid="{00000000-0005-0000-0000-0000D2120000}"/>
    <cellStyle name="Note 2 16 2 5" xfId="3525" xr:uid="{00000000-0005-0000-0000-0000D3120000}"/>
    <cellStyle name="Note 2 16 2 5 2" xfId="13269" xr:uid="{00000000-0005-0000-0000-0000D4120000}"/>
    <cellStyle name="Note 2 16 2 5 2 2" xfId="30704" xr:uid="{00000000-0005-0000-0000-0000D5120000}"/>
    <cellStyle name="Note 2 16 2 5 2 3" xfId="45157" xr:uid="{00000000-0005-0000-0000-0000D6120000}"/>
    <cellStyle name="Note 2 16 2 5 3" xfId="15730" xr:uid="{00000000-0005-0000-0000-0000D7120000}"/>
    <cellStyle name="Note 2 16 2 5 3 2" xfId="33165" xr:uid="{00000000-0005-0000-0000-0000D8120000}"/>
    <cellStyle name="Note 2 16 2 5 3 3" xfId="47618" xr:uid="{00000000-0005-0000-0000-0000D9120000}"/>
    <cellStyle name="Note 2 16 2 5 4" xfId="20961" xr:uid="{00000000-0005-0000-0000-0000DA120000}"/>
    <cellStyle name="Note 2 16 2 5 5" xfId="35414" xr:uid="{00000000-0005-0000-0000-0000DB120000}"/>
    <cellStyle name="Note 2 16 2 6" xfId="5987" xr:uid="{00000000-0005-0000-0000-0000DC120000}"/>
    <cellStyle name="Note 2 16 2 6 2" xfId="23422" xr:uid="{00000000-0005-0000-0000-0000DD120000}"/>
    <cellStyle name="Note 2 16 2 6 3" xfId="37875" xr:uid="{00000000-0005-0000-0000-0000DE120000}"/>
    <cellStyle name="Note 2 16 2 7" xfId="8428" xr:uid="{00000000-0005-0000-0000-0000DF120000}"/>
    <cellStyle name="Note 2 16 2 7 2" xfId="25863" xr:uid="{00000000-0005-0000-0000-0000E0120000}"/>
    <cellStyle name="Note 2 16 2 7 3" xfId="40316" xr:uid="{00000000-0005-0000-0000-0000E1120000}"/>
    <cellStyle name="Note 2 16 2 8" xfId="10848" xr:uid="{00000000-0005-0000-0000-0000E2120000}"/>
    <cellStyle name="Note 2 16 2 8 2" xfId="28283" xr:uid="{00000000-0005-0000-0000-0000E3120000}"/>
    <cellStyle name="Note 2 16 2 8 3" xfId="42736" xr:uid="{00000000-0005-0000-0000-0000E4120000}"/>
    <cellStyle name="Note 2 16 2 9" xfId="17855" xr:uid="{00000000-0005-0000-0000-0000E5120000}"/>
    <cellStyle name="Note 2 16 3" xfId="1018" xr:uid="{00000000-0005-0000-0000-0000E6120000}"/>
    <cellStyle name="Note 2 16 3 2" xfId="1019" xr:uid="{00000000-0005-0000-0000-0000E7120000}"/>
    <cellStyle name="Note 2 16 3 2 2" xfId="3530" xr:uid="{00000000-0005-0000-0000-0000E8120000}"/>
    <cellStyle name="Note 2 16 3 2 2 2" xfId="13273" xr:uid="{00000000-0005-0000-0000-0000E9120000}"/>
    <cellStyle name="Note 2 16 3 2 2 2 2" xfId="30708" xr:uid="{00000000-0005-0000-0000-0000EA120000}"/>
    <cellStyle name="Note 2 16 3 2 2 2 3" xfId="45161" xr:uid="{00000000-0005-0000-0000-0000EB120000}"/>
    <cellStyle name="Note 2 16 3 2 2 3" xfId="15734" xr:uid="{00000000-0005-0000-0000-0000EC120000}"/>
    <cellStyle name="Note 2 16 3 2 2 3 2" xfId="33169" xr:uid="{00000000-0005-0000-0000-0000ED120000}"/>
    <cellStyle name="Note 2 16 3 2 2 3 3" xfId="47622" xr:uid="{00000000-0005-0000-0000-0000EE120000}"/>
    <cellStyle name="Note 2 16 3 2 2 4" xfId="20966" xr:uid="{00000000-0005-0000-0000-0000EF120000}"/>
    <cellStyle name="Note 2 16 3 2 2 5" xfId="35419" xr:uid="{00000000-0005-0000-0000-0000F0120000}"/>
    <cellStyle name="Note 2 16 3 2 3" xfId="5992" xr:uid="{00000000-0005-0000-0000-0000F1120000}"/>
    <cellStyle name="Note 2 16 3 2 3 2" xfId="23427" xr:uid="{00000000-0005-0000-0000-0000F2120000}"/>
    <cellStyle name="Note 2 16 3 2 3 3" xfId="37880" xr:uid="{00000000-0005-0000-0000-0000F3120000}"/>
    <cellStyle name="Note 2 16 3 2 4" xfId="8433" xr:uid="{00000000-0005-0000-0000-0000F4120000}"/>
    <cellStyle name="Note 2 16 3 2 4 2" xfId="25868" xr:uid="{00000000-0005-0000-0000-0000F5120000}"/>
    <cellStyle name="Note 2 16 3 2 4 3" xfId="40321" xr:uid="{00000000-0005-0000-0000-0000F6120000}"/>
    <cellStyle name="Note 2 16 3 2 5" xfId="10853" xr:uid="{00000000-0005-0000-0000-0000F7120000}"/>
    <cellStyle name="Note 2 16 3 2 5 2" xfId="28288" xr:uid="{00000000-0005-0000-0000-0000F8120000}"/>
    <cellStyle name="Note 2 16 3 2 5 3" xfId="42741" xr:uid="{00000000-0005-0000-0000-0000F9120000}"/>
    <cellStyle name="Note 2 16 3 2 6" xfId="17860" xr:uid="{00000000-0005-0000-0000-0000FA120000}"/>
    <cellStyle name="Note 2 16 3 3" xfId="1020" xr:uid="{00000000-0005-0000-0000-0000FB120000}"/>
    <cellStyle name="Note 2 16 3 3 2" xfId="3531" xr:uid="{00000000-0005-0000-0000-0000FC120000}"/>
    <cellStyle name="Note 2 16 3 3 2 2" xfId="13274" xr:uid="{00000000-0005-0000-0000-0000FD120000}"/>
    <cellStyle name="Note 2 16 3 3 2 2 2" xfId="30709" xr:uid="{00000000-0005-0000-0000-0000FE120000}"/>
    <cellStyle name="Note 2 16 3 3 2 2 3" xfId="45162" xr:uid="{00000000-0005-0000-0000-0000FF120000}"/>
    <cellStyle name="Note 2 16 3 3 2 3" xfId="15735" xr:uid="{00000000-0005-0000-0000-000000130000}"/>
    <cellStyle name="Note 2 16 3 3 2 3 2" xfId="33170" xr:uid="{00000000-0005-0000-0000-000001130000}"/>
    <cellStyle name="Note 2 16 3 3 2 3 3" xfId="47623" xr:uid="{00000000-0005-0000-0000-000002130000}"/>
    <cellStyle name="Note 2 16 3 3 2 4" xfId="20967" xr:uid="{00000000-0005-0000-0000-000003130000}"/>
    <cellStyle name="Note 2 16 3 3 2 5" xfId="35420" xr:uid="{00000000-0005-0000-0000-000004130000}"/>
    <cellStyle name="Note 2 16 3 3 3" xfId="5993" xr:uid="{00000000-0005-0000-0000-000005130000}"/>
    <cellStyle name="Note 2 16 3 3 3 2" xfId="23428" xr:uid="{00000000-0005-0000-0000-000006130000}"/>
    <cellStyle name="Note 2 16 3 3 3 3" xfId="37881" xr:uid="{00000000-0005-0000-0000-000007130000}"/>
    <cellStyle name="Note 2 16 3 3 4" xfId="8434" xr:uid="{00000000-0005-0000-0000-000008130000}"/>
    <cellStyle name="Note 2 16 3 3 4 2" xfId="25869" xr:uid="{00000000-0005-0000-0000-000009130000}"/>
    <cellStyle name="Note 2 16 3 3 4 3" xfId="40322" xr:uid="{00000000-0005-0000-0000-00000A130000}"/>
    <cellStyle name="Note 2 16 3 3 5" xfId="10854" xr:uid="{00000000-0005-0000-0000-00000B130000}"/>
    <cellStyle name="Note 2 16 3 3 5 2" xfId="28289" xr:uid="{00000000-0005-0000-0000-00000C130000}"/>
    <cellStyle name="Note 2 16 3 3 5 3" xfId="42742" xr:uid="{00000000-0005-0000-0000-00000D130000}"/>
    <cellStyle name="Note 2 16 3 3 6" xfId="17861" xr:uid="{00000000-0005-0000-0000-00000E130000}"/>
    <cellStyle name="Note 2 16 3 4" xfId="1021" xr:uid="{00000000-0005-0000-0000-00000F130000}"/>
    <cellStyle name="Note 2 16 3 4 2" xfId="3532" xr:uid="{00000000-0005-0000-0000-000010130000}"/>
    <cellStyle name="Note 2 16 3 4 2 2" xfId="20968" xr:uid="{00000000-0005-0000-0000-000011130000}"/>
    <cellStyle name="Note 2 16 3 4 2 3" xfId="35421" xr:uid="{00000000-0005-0000-0000-000012130000}"/>
    <cellStyle name="Note 2 16 3 4 3" xfId="5994" xr:uid="{00000000-0005-0000-0000-000013130000}"/>
    <cellStyle name="Note 2 16 3 4 3 2" xfId="23429" xr:uid="{00000000-0005-0000-0000-000014130000}"/>
    <cellStyle name="Note 2 16 3 4 3 3" xfId="37882" xr:uid="{00000000-0005-0000-0000-000015130000}"/>
    <cellStyle name="Note 2 16 3 4 4" xfId="8435" xr:uid="{00000000-0005-0000-0000-000016130000}"/>
    <cellStyle name="Note 2 16 3 4 4 2" xfId="25870" xr:uid="{00000000-0005-0000-0000-000017130000}"/>
    <cellStyle name="Note 2 16 3 4 4 3" xfId="40323" xr:uid="{00000000-0005-0000-0000-000018130000}"/>
    <cellStyle name="Note 2 16 3 4 5" xfId="10855" xr:uid="{00000000-0005-0000-0000-000019130000}"/>
    <cellStyle name="Note 2 16 3 4 5 2" xfId="28290" xr:uid="{00000000-0005-0000-0000-00001A130000}"/>
    <cellStyle name="Note 2 16 3 4 5 3" xfId="42743" xr:uid="{00000000-0005-0000-0000-00001B130000}"/>
    <cellStyle name="Note 2 16 3 4 6" xfId="15025" xr:uid="{00000000-0005-0000-0000-00001C130000}"/>
    <cellStyle name="Note 2 16 3 4 6 2" xfId="32460" xr:uid="{00000000-0005-0000-0000-00001D130000}"/>
    <cellStyle name="Note 2 16 3 4 6 3" xfId="46913" xr:uid="{00000000-0005-0000-0000-00001E130000}"/>
    <cellStyle name="Note 2 16 3 4 7" xfId="17862" xr:uid="{00000000-0005-0000-0000-00001F130000}"/>
    <cellStyle name="Note 2 16 3 4 8" xfId="20187" xr:uid="{00000000-0005-0000-0000-000020130000}"/>
    <cellStyle name="Note 2 16 3 5" xfId="3529" xr:uid="{00000000-0005-0000-0000-000021130000}"/>
    <cellStyle name="Note 2 16 3 5 2" xfId="13272" xr:uid="{00000000-0005-0000-0000-000022130000}"/>
    <cellStyle name="Note 2 16 3 5 2 2" xfId="30707" xr:uid="{00000000-0005-0000-0000-000023130000}"/>
    <cellStyle name="Note 2 16 3 5 2 3" xfId="45160" xr:uid="{00000000-0005-0000-0000-000024130000}"/>
    <cellStyle name="Note 2 16 3 5 3" xfId="15733" xr:uid="{00000000-0005-0000-0000-000025130000}"/>
    <cellStyle name="Note 2 16 3 5 3 2" xfId="33168" xr:uid="{00000000-0005-0000-0000-000026130000}"/>
    <cellStyle name="Note 2 16 3 5 3 3" xfId="47621" xr:uid="{00000000-0005-0000-0000-000027130000}"/>
    <cellStyle name="Note 2 16 3 5 4" xfId="20965" xr:uid="{00000000-0005-0000-0000-000028130000}"/>
    <cellStyle name="Note 2 16 3 5 5" xfId="35418" xr:uid="{00000000-0005-0000-0000-000029130000}"/>
    <cellStyle name="Note 2 16 3 6" xfId="5991" xr:uid="{00000000-0005-0000-0000-00002A130000}"/>
    <cellStyle name="Note 2 16 3 6 2" xfId="23426" xr:uid="{00000000-0005-0000-0000-00002B130000}"/>
    <cellStyle name="Note 2 16 3 6 3" xfId="37879" xr:uid="{00000000-0005-0000-0000-00002C130000}"/>
    <cellStyle name="Note 2 16 3 7" xfId="8432" xr:uid="{00000000-0005-0000-0000-00002D130000}"/>
    <cellStyle name="Note 2 16 3 7 2" xfId="25867" xr:uid="{00000000-0005-0000-0000-00002E130000}"/>
    <cellStyle name="Note 2 16 3 7 3" xfId="40320" xr:uid="{00000000-0005-0000-0000-00002F130000}"/>
    <cellStyle name="Note 2 16 3 8" xfId="10852" xr:uid="{00000000-0005-0000-0000-000030130000}"/>
    <cellStyle name="Note 2 16 3 8 2" xfId="28287" xr:uid="{00000000-0005-0000-0000-000031130000}"/>
    <cellStyle name="Note 2 16 3 8 3" xfId="42740" xr:uid="{00000000-0005-0000-0000-000032130000}"/>
    <cellStyle name="Note 2 16 3 9" xfId="17859" xr:uid="{00000000-0005-0000-0000-000033130000}"/>
    <cellStyle name="Note 2 16 4" xfId="1022" xr:uid="{00000000-0005-0000-0000-000034130000}"/>
    <cellStyle name="Note 2 16 4 2" xfId="1023" xr:uid="{00000000-0005-0000-0000-000035130000}"/>
    <cellStyle name="Note 2 16 4 2 2" xfId="3534" xr:uid="{00000000-0005-0000-0000-000036130000}"/>
    <cellStyle name="Note 2 16 4 2 2 2" xfId="13276" xr:uid="{00000000-0005-0000-0000-000037130000}"/>
    <cellStyle name="Note 2 16 4 2 2 2 2" xfId="30711" xr:uid="{00000000-0005-0000-0000-000038130000}"/>
    <cellStyle name="Note 2 16 4 2 2 2 3" xfId="45164" xr:uid="{00000000-0005-0000-0000-000039130000}"/>
    <cellStyle name="Note 2 16 4 2 2 3" xfId="15737" xr:uid="{00000000-0005-0000-0000-00003A130000}"/>
    <cellStyle name="Note 2 16 4 2 2 3 2" xfId="33172" xr:uid="{00000000-0005-0000-0000-00003B130000}"/>
    <cellStyle name="Note 2 16 4 2 2 3 3" xfId="47625" xr:uid="{00000000-0005-0000-0000-00003C130000}"/>
    <cellStyle name="Note 2 16 4 2 2 4" xfId="20970" xr:uid="{00000000-0005-0000-0000-00003D130000}"/>
    <cellStyle name="Note 2 16 4 2 2 5" xfId="35423" xr:uid="{00000000-0005-0000-0000-00003E130000}"/>
    <cellStyle name="Note 2 16 4 2 3" xfId="5996" xr:uid="{00000000-0005-0000-0000-00003F130000}"/>
    <cellStyle name="Note 2 16 4 2 3 2" xfId="23431" xr:uid="{00000000-0005-0000-0000-000040130000}"/>
    <cellStyle name="Note 2 16 4 2 3 3" xfId="37884" xr:uid="{00000000-0005-0000-0000-000041130000}"/>
    <cellStyle name="Note 2 16 4 2 4" xfId="8437" xr:uid="{00000000-0005-0000-0000-000042130000}"/>
    <cellStyle name="Note 2 16 4 2 4 2" xfId="25872" xr:uid="{00000000-0005-0000-0000-000043130000}"/>
    <cellStyle name="Note 2 16 4 2 4 3" xfId="40325" xr:uid="{00000000-0005-0000-0000-000044130000}"/>
    <cellStyle name="Note 2 16 4 2 5" xfId="10857" xr:uid="{00000000-0005-0000-0000-000045130000}"/>
    <cellStyle name="Note 2 16 4 2 5 2" xfId="28292" xr:uid="{00000000-0005-0000-0000-000046130000}"/>
    <cellStyle name="Note 2 16 4 2 5 3" xfId="42745" xr:uid="{00000000-0005-0000-0000-000047130000}"/>
    <cellStyle name="Note 2 16 4 2 6" xfId="17864" xr:uid="{00000000-0005-0000-0000-000048130000}"/>
    <cellStyle name="Note 2 16 4 3" xfId="1024" xr:uid="{00000000-0005-0000-0000-000049130000}"/>
    <cellStyle name="Note 2 16 4 3 2" xfId="3535" xr:uid="{00000000-0005-0000-0000-00004A130000}"/>
    <cellStyle name="Note 2 16 4 3 2 2" xfId="13277" xr:uid="{00000000-0005-0000-0000-00004B130000}"/>
    <cellStyle name="Note 2 16 4 3 2 2 2" xfId="30712" xr:uid="{00000000-0005-0000-0000-00004C130000}"/>
    <cellStyle name="Note 2 16 4 3 2 2 3" xfId="45165" xr:uid="{00000000-0005-0000-0000-00004D130000}"/>
    <cellStyle name="Note 2 16 4 3 2 3" xfId="15738" xr:uid="{00000000-0005-0000-0000-00004E130000}"/>
    <cellStyle name="Note 2 16 4 3 2 3 2" xfId="33173" xr:uid="{00000000-0005-0000-0000-00004F130000}"/>
    <cellStyle name="Note 2 16 4 3 2 3 3" xfId="47626" xr:uid="{00000000-0005-0000-0000-000050130000}"/>
    <cellStyle name="Note 2 16 4 3 2 4" xfId="20971" xr:uid="{00000000-0005-0000-0000-000051130000}"/>
    <cellStyle name="Note 2 16 4 3 2 5" xfId="35424" xr:uid="{00000000-0005-0000-0000-000052130000}"/>
    <cellStyle name="Note 2 16 4 3 3" xfId="5997" xr:uid="{00000000-0005-0000-0000-000053130000}"/>
    <cellStyle name="Note 2 16 4 3 3 2" xfId="23432" xr:uid="{00000000-0005-0000-0000-000054130000}"/>
    <cellStyle name="Note 2 16 4 3 3 3" xfId="37885" xr:uid="{00000000-0005-0000-0000-000055130000}"/>
    <cellStyle name="Note 2 16 4 3 4" xfId="8438" xr:uid="{00000000-0005-0000-0000-000056130000}"/>
    <cellStyle name="Note 2 16 4 3 4 2" xfId="25873" xr:uid="{00000000-0005-0000-0000-000057130000}"/>
    <cellStyle name="Note 2 16 4 3 4 3" xfId="40326" xr:uid="{00000000-0005-0000-0000-000058130000}"/>
    <cellStyle name="Note 2 16 4 3 5" xfId="10858" xr:uid="{00000000-0005-0000-0000-000059130000}"/>
    <cellStyle name="Note 2 16 4 3 5 2" xfId="28293" xr:uid="{00000000-0005-0000-0000-00005A130000}"/>
    <cellStyle name="Note 2 16 4 3 5 3" xfId="42746" xr:uid="{00000000-0005-0000-0000-00005B130000}"/>
    <cellStyle name="Note 2 16 4 3 6" xfId="17865" xr:uid="{00000000-0005-0000-0000-00005C130000}"/>
    <cellStyle name="Note 2 16 4 4" xfId="1025" xr:uid="{00000000-0005-0000-0000-00005D130000}"/>
    <cellStyle name="Note 2 16 4 4 2" xfId="3536" xr:uid="{00000000-0005-0000-0000-00005E130000}"/>
    <cellStyle name="Note 2 16 4 4 2 2" xfId="20972" xr:uid="{00000000-0005-0000-0000-00005F130000}"/>
    <cellStyle name="Note 2 16 4 4 2 3" xfId="35425" xr:uid="{00000000-0005-0000-0000-000060130000}"/>
    <cellStyle name="Note 2 16 4 4 3" xfId="5998" xr:uid="{00000000-0005-0000-0000-000061130000}"/>
    <cellStyle name="Note 2 16 4 4 3 2" xfId="23433" xr:uid="{00000000-0005-0000-0000-000062130000}"/>
    <cellStyle name="Note 2 16 4 4 3 3" xfId="37886" xr:uid="{00000000-0005-0000-0000-000063130000}"/>
    <cellStyle name="Note 2 16 4 4 4" xfId="8439" xr:uid="{00000000-0005-0000-0000-000064130000}"/>
    <cellStyle name="Note 2 16 4 4 4 2" xfId="25874" xr:uid="{00000000-0005-0000-0000-000065130000}"/>
    <cellStyle name="Note 2 16 4 4 4 3" xfId="40327" xr:uid="{00000000-0005-0000-0000-000066130000}"/>
    <cellStyle name="Note 2 16 4 4 5" xfId="10859" xr:uid="{00000000-0005-0000-0000-000067130000}"/>
    <cellStyle name="Note 2 16 4 4 5 2" xfId="28294" xr:uid="{00000000-0005-0000-0000-000068130000}"/>
    <cellStyle name="Note 2 16 4 4 5 3" xfId="42747" xr:uid="{00000000-0005-0000-0000-000069130000}"/>
    <cellStyle name="Note 2 16 4 4 6" xfId="15026" xr:uid="{00000000-0005-0000-0000-00006A130000}"/>
    <cellStyle name="Note 2 16 4 4 6 2" xfId="32461" xr:uid="{00000000-0005-0000-0000-00006B130000}"/>
    <cellStyle name="Note 2 16 4 4 6 3" xfId="46914" xr:uid="{00000000-0005-0000-0000-00006C130000}"/>
    <cellStyle name="Note 2 16 4 4 7" xfId="17866" xr:uid="{00000000-0005-0000-0000-00006D130000}"/>
    <cellStyle name="Note 2 16 4 4 8" xfId="20188" xr:uid="{00000000-0005-0000-0000-00006E130000}"/>
    <cellStyle name="Note 2 16 4 5" xfId="3533" xr:uid="{00000000-0005-0000-0000-00006F130000}"/>
    <cellStyle name="Note 2 16 4 5 2" xfId="13275" xr:uid="{00000000-0005-0000-0000-000070130000}"/>
    <cellStyle name="Note 2 16 4 5 2 2" xfId="30710" xr:uid="{00000000-0005-0000-0000-000071130000}"/>
    <cellStyle name="Note 2 16 4 5 2 3" xfId="45163" xr:uid="{00000000-0005-0000-0000-000072130000}"/>
    <cellStyle name="Note 2 16 4 5 3" xfId="15736" xr:uid="{00000000-0005-0000-0000-000073130000}"/>
    <cellStyle name="Note 2 16 4 5 3 2" xfId="33171" xr:uid="{00000000-0005-0000-0000-000074130000}"/>
    <cellStyle name="Note 2 16 4 5 3 3" xfId="47624" xr:uid="{00000000-0005-0000-0000-000075130000}"/>
    <cellStyle name="Note 2 16 4 5 4" xfId="20969" xr:uid="{00000000-0005-0000-0000-000076130000}"/>
    <cellStyle name="Note 2 16 4 5 5" xfId="35422" xr:uid="{00000000-0005-0000-0000-000077130000}"/>
    <cellStyle name="Note 2 16 4 6" xfId="5995" xr:uid="{00000000-0005-0000-0000-000078130000}"/>
    <cellStyle name="Note 2 16 4 6 2" xfId="23430" xr:uid="{00000000-0005-0000-0000-000079130000}"/>
    <cellStyle name="Note 2 16 4 6 3" xfId="37883" xr:uid="{00000000-0005-0000-0000-00007A130000}"/>
    <cellStyle name="Note 2 16 4 7" xfId="8436" xr:uid="{00000000-0005-0000-0000-00007B130000}"/>
    <cellStyle name="Note 2 16 4 7 2" xfId="25871" xr:uid="{00000000-0005-0000-0000-00007C130000}"/>
    <cellStyle name="Note 2 16 4 7 3" xfId="40324" xr:uid="{00000000-0005-0000-0000-00007D130000}"/>
    <cellStyle name="Note 2 16 4 8" xfId="10856" xr:uid="{00000000-0005-0000-0000-00007E130000}"/>
    <cellStyle name="Note 2 16 4 8 2" xfId="28291" xr:uid="{00000000-0005-0000-0000-00007F130000}"/>
    <cellStyle name="Note 2 16 4 8 3" xfId="42744" xr:uid="{00000000-0005-0000-0000-000080130000}"/>
    <cellStyle name="Note 2 16 4 9" xfId="17863" xr:uid="{00000000-0005-0000-0000-000081130000}"/>
    <cellStyle name="Note 2 16 5" xfId="1026" xr:uid="{00000000-0005-0000-0000-000082130000}"/>
    <cellStyle name="Note 2 16 5 2" xfId="1027" xr:uid="{00000000-0005-0000-0000-000083130000}"/>
    <cellStyle name="Note 2 16 5 2 2" xfId="3538" xr:uid="{00000000-0005-0000-0000-000084130000}"/>
    <cellStyle name="Note 2 16 5 2 2 2" xfId="13279" xr:uid="{00000000-0005-0000-0000-000085130000}"/>
    <cellStyle name="Note 2 16 5 2 2 2 2" xfId="30714" xr:uid="{00000000-0005-0000-0000-000086130000}"/>
    <cellStyle name="Note 2 16 5 2 2 2 3" xfId="45167" xr:uid="{00000000-0005-0000-0000-000087130000}"/>
    <cellStyle name="Note 2 16 5 2 2 3" xfId="15740" xr:uid="{00000000-0005-0000-0000-000088130000}"/>
    <cellStyle name="Note 2 16 5 2 2 3 2" xfId="33175" xr:uid="{00000000-0005-0000-0000-000089130000}"/>
    <cellStyle name="Note 2 16 5 2 2 3 3" xfId="47628" xr:uid="{00000000-0005-0000-0000-00008A130000}"/>
    <cellStyle name="Note 2 16 5 2 2 4" xfId="20974" xr:uid="{00000000-0005-0000-0000-00008B130000}"/>
    <cellStyle name="Note 2 16 5 2 2 5" xfId="35427" xr:uid="{00000000-0005-0000-0000-00008C130000}"/>
    <cellStyle name="Note 2 16 5 2 3" xfId="6000" xr:uid="{00000000-0005-0000-0000-00008D130000}"/>
    <cellStyle name="Note 2 16 5 2 3 2" xfId="23435" xr:uid="{00000000-0005-0000-0000-00008E130000}"/>
    <cellStyle name="Note 2 16 5 2 3 3" xfId="37888" xr:uid="{00000000-0005-0000-0000-00008F130000}"/>
    <cellStyle name="Note 2 16 5 2 4" xfId="8441" xr:uid="{00000000-0005-0000-0000-000090130000}"/>
    <cellStyle name="Note 2 16 5 2 4 2" xfId="25876" xr:uid="{00000000-0005-0000-0000-000091130000}"/>
    <cellStyle name="Note 2 16 5 2 4 3" xfId="40329" xr:uid="{00000000-0005-0000-0000-000092130000}"/>
    <cellStyle name="Note 2 16 5 2 5" xfId="10861" xr:uid="{00000000-0005-0000-0000-000093130000}"/>
    <cellStyle name="Note 2 16 5 2 5 2" xfId="28296" xr:uid="{00000000-0005-0000-0000-000094130000}"/>
    <cellStyle name="Note 2 16 5 2 5 3" xfId="42749" xr:uid="{00000000-0005-0000-0000-000095130000}"/>
    <cellStyle name="Note 2 16 5 2 6" xfId="17868" xr:uid="{00000000-0005-0000-0000-000096130000}"/>
    <cellStyle name="Note 2 16 5 3" xfId="1028" xr:uid="{00000000-0005-0000-0000-000097130000}"/>
    <cellStyle name="Note 2 16 5 3 2" xfId="3539" xr:uid="{00000000-0005-0000-0000-000098130000}"/>
    <cellStyle name="Note 2 16 5 3 2 2" xfId="13280" xr:uid="{00000000-0005-0000-0000-000099130000}"/>
    <cellStyle name="Note 2 16 5 3 2 2 2" xfId="30715" xr:uid="{00000000-0005-0000-0000-00009A130000}"/>
    <cellStyle name="Note 2 16 5 3 2 2 3" xfId="45168" xr:uid="{00000000-0005-0000-0000-00009B130000}"/>
    <cellStyle name="Note 2 16 5 3 2 3" xfId="15741" xr:uid="{00000000-0005-0000-0000-00009C130000}"/>
    <cellStyle name="Note 2 16 5 3 2 3 2" xfId="33176" xr:uid="{00000000-0005-0000-0000-00009D130000}"/>
    <cellStyle name="Note 2 16 5 3 2 3 3" xfId="47629" xr:uid="{00000000-0005-0000-0000-00009E130000}"/>
    <cellStyle name="Note 2 16 5 3 2 4" xfId="20975" xr:uid="{00000000-0005-0000-0000-00009F130000}"/>
    <cellStyle name="Note 2 16 5 3 2 5" xfId="35428" xr:uid="{00000000-0005-0000-0000-0000A0130000}"/>
    <cellStyle name="Note 2 16 5 3 3" xfId="6001" xr:uid="{00000000-0005-0000-0000-0000A1130000}"/>
    <cellStyle name="Note 2 16 5 3 3 2" xfId="23436" xr:uid="{00000000-0005-0000-0000-0000A2130000}"/>
    <cellStyle name="Note 2 16 5 3 3 3" xfId="37889" xr:uid="{00000000-0005-0000-0000-0000A3130000}"/>
    <cellStyle name="Note 2 16 5 3 4" xfId="8442" xr:uid="{00000000-0005-0000-0000-0000A4130000}"/>
    <cellStyle name="Note 2 16 5 3 4 2" xfId="25877" xr:uid="{00000000-0005-0000-0000-0000A5130000}"/>
    <cellStyle name="Note 2 16 5 3 4 3" xfId="40330" xr:uid="{00000000-0005-0000-0000-0000A6130000}"/>
    <cellStyle name="Note 2 16 5 3 5" xfId="10862" xr:uid="{00000000-0005-0000-0000-0000A7130000}"/>
    <cellStyle name="Note 2 16 5 3 5 2" xfId="28297" xr:uid="{00000000-0005-0000-0000-0000A8130000}"/>
    <cellStyle name="Note 2 16 5 3 5 3" xfId="42750" xr:uid="{00000000-0005-0000-0000-0000A9130000}"/>
    <cellStyle name="Note 2 16 5 3 6" xfId="17869" xr:uid="{00000000-0005-0000-0000-0000AA130000}"/>
    <cellStyle name="Note 2 16 5 4" xfId="1029" xr:uid="{00000000-0005-0000-0000-0000AB130000}"/>
    <cellStyle name="Note 2 16 5 4 2" xfId="3540" xr:uid="{00000000-0005-0000-0000-0000AC130000}"/>
    <cellStyle name="Note 2 16 5 4 2 2" xfId="20976" xr:uid="{00000000-0005-0000-0000-0000AD130000}"/>
    <cellStyle name="Note 2 16 5 4 2 3" xfId="35429" xr:uid="{00000000-0005-0000-0000-0000AE130000}"/>
    <cellStyle name="Note 2 16 5 4 3" xfId="6002" xr:uid="{00000000-0005-0000-0000-0000AF130000}"/>
    <cellStyle name="Note 2 16 5 4 3 2" xfId="23437" xr:uid="{00000000-0005-0000-0000-0000B0130000}"/>
    <cellStyle name="Note 2 16 5 4 3 3" xfId="37890" xr:uid="{00000000-0005-0000-0000-0000B1130000}"/>
    <cellStyle name="Note 2 16 5 4 4" xfId="8443" xr:uid="{00000000-0005-0000-0000-0000B2130000}"/>
    <cellStyle name="Note 2 16 5 4 4 2" xfId="25878" xr:uid="{00000000-0005-0000-0000-0000B3130000}"/>
    <cellStyle name="Note 2 16 5 4 4 3" xfId="40331" xr:uid="{00000000-0005-0000-0000-0000B4130000}"/>
    <cellStyle name="Note 2 16 5 4 5" xfId="10863" xr:uid="{00000000-0005-0000-0000-0000B5130000}"/>
    <cellStyle name="Note 2 16 5 4 5 2" xfId="28298" xr:uid="{00000000-0005-0000-0000-0000B6130000}"/>
    <cellStyle name="Note 2 16 5 4 5 3" xfId="42751" xr:uid="{00000000-0005-0000-0000-0000B7130000}"/>
    <cellStyle name="Note 2 16 5 4 6" xfId="15027" xr:uid="{00000000-0005-0000-0000-0000B8130000}"/>
    <cellStyle name="Note 2 16 5 4 6 2" xfId="32462" xr:uid="{00000000-0005-0000-0000-0000B9130000}"/>
    <cellStyle name="Note 2 16 5 4 6 3" xfId="46915" xr:uid="{00000000-0005-0000-0000-0000BA130000}"/>
    <cellStyle name="Note 2 16 5 4 7" xfId="17870" xr:uid="{00000000-0005-0000-0000-0000BB130000}"/>
    <cellStyle name="Note 2 16 5 4 8" xfId="20189" xr:uid="{00000000-0005-0000-0000-0000BC130000}"/>
    <cellStyle name="Note 2 16 5 5" xfId="3537" xr:uid="{00000000-0005-0000-0000-0000BD130000}"/>
    <cellStyle name="Note 2 16 5 5 2" xfId="13278" xr:uid="{00000000-0005-0000-0000-0000BE130000}"/>
    <cellStyle name="Note 2 16 5 5 2 2" xfId="30713" xr:uid="{00000000-0005-0000-0000-0000BF130000}"/>
    <cellStyle name="Note 2 16 5 5 2 3" xfId="45166" xr:uid="{00000000-0005-0000-0000-0000C0130000}"/>
    <cellStyle name="Note 2 16 5 5 3" xfId="15739" xr:uid="{00000000-0005-0000-0000-0000C1130000}"/>
    <cellStyle name="Note 2 16 5 5 3 2" xfId="33174" xr:uid="{00000000-0005-0000-0000-0000C2130000}"/>
    <cellStyle name="Note 2 16 5 5 3 3" xfId="47627" xr:uid="{00000000-0005-0000-0000-0000C3130000}"/>
    <cellStyle name="Note 2 16 5 5 4" xfId="20973" xr:uid="{00000000-0005-0000-0000-0000C4130000}"/>
    <cellStyle name="Note 2 16 5 5 5" xfId="35426" xr:uid="{00000000-0005-0000-0000-0000C5130000}"/>
    <cellStyle name="Note 2 16 5 6" xfId="5999" xr:uid="{00000000-0005-0000-0000-0000C6130000}"/>
    <cellStyle name="Note 2 16 5 6 2" xfId="23434" xr:uid="{00000000-0005-0000-0000-0000C7130000}"/>
    <cellStyle name="Note 2 16 5 6 3" xfId="37887" xr:uid="{00000000-0005-0000-0000-0000C8130000}"/>
    <cellStyle name="Note 2 16 5 7" xfId="8440" xr:uid="{00000000-0005-0000-0000-0000C9130000}"/>
    <cellStyle name="Note 2 16 5 7 2" xfId="25875" xr:uid="{00000000-0005-0000-0000-0000CA130000}"/>
    <cellStyle name="Note 2 16 5 7 3" xfId="40328" xr:uid="{00000000-0005-0000-0000-0000CB130000}"/>
    <cellStyle name="Note 2 16 5 8" xfId="10860" xr:uid="{00000000-0005-0000-0000-0000CC130000}"/>
    <cellStyle name="Note 2 16 5 8 2" xfId="28295" xr:uid="{00000000-0005-0000-0000-0000CD130000}"/>
    <cellStyle name="Note 2 16 5 8 3" xfId="42748" xr:uid="{00000000-0005-0000-0000-0000CE130000}"/>
    <cellStyle name="Note 2 16 5 9" xfId="17867" xr:uid="{00000000-0005-0000-0000-0000CF130000}"/>
    <cellStyle name="Note 2 16 6" xfId="1030" xr:uid="{00000000-0005-0000-0000-0000D0130000}"/>
    <cellStyle name="Note 2 16 6 2" xfId="3541" xr:uid="{00000000-0005-0000-0000-0000D1130000}"/>
    <cellStyle name="Note 2 16 6 2 2" xfId="13281" xr:uid="{00000000-0005-0000-0000-0000D2130000}"/>
    <cellStyle name="Note 2 16 6 2 2 2" xfId="30716" xr:uid="{00000000-0005-0000-0000-0000D3130000}"/>
    <cellStyle name="Note 2 16 6 2 2 3" xfId="45169" xr:uid="{00000000-0005-0000-0000-0000D4130000}"/>
    <cellStyle name="Note 2 16 6 2 3" xfId="15742" xr:uid="{00000000-0005-0000-0000-0000D5130000}"/>
    <cellStyle name="Note 2 16 6 2 3 2" xfId="33177" xr:uid="{00000000-0005-0000-0000-0000D6130000}"/>
    <cellStyle name="Note 2 16 6 2 3 3" xfId="47630" xr:uid="{00000000-0005-0000-0000-0000D7130000}"/>
    <cellStyle name="Note 2 16 6 2 4" xfId="20977" xr:uid="{00000000-0005-0000-0000-0000D8130000}"/>
    <cellStyle name="Note 2 16 6 2 5" xfId="35430" xr:uid="{00000000-0005-0000-0000-0000D9130000}"/>
    <cellStyle name="Note 2 16 6 3" xfId="6003" xr:uid="{00000000-0005-0000-0000-0000DA130000}"/>
    <cellStyle name="Note 2 16 6 3 2" xfId="23438" xr:uid="{00000000-0005-0000-0000-0000DB130000}"/>
    <cellStyle name="Note 2 16 6 3 3" xfId="37891" xr:uid="{00000000-0005-0000-0000-0000DC130000}"/>
    <cellStyle name="Note 2 16 6 4" xfId="8444" xr:uid="{00000000-0005-0000-0000-0000DD130000}"/>
    <cellStyle name="Note 2 16 6 4 2" xfId="25879" xr:uid="{00000000-0005-0000-0000-0000DE130000}"/>
    <cellStyle name="Note 2 16 6 4 3" xfId="40332" xr:uid="{00000000-0005-0000-0000-0000DF130000}"/>
    <cellStyle name="Note 2 16 6 5" xfId="10864" xr:uid="{00000000-0005-0000-0000-0000E0130000}"/>
    <cellStyle name="Note 2 16 6 5 2" xfId="28299" xr:uid="{00000000-0005-0000-0000-0000E1130000}"/>
    <cellStyle name="Note 2 16 6 5 3" xfId="42752" xr:uid="{00000000-0005-0000-0000-0000E2130000}"/>
    <cellStyle name="Note 2 16 6 6" xfId="17871" xr:uid="{00000000-0005-0000-0000-0000E3130000}"/>
    <cellStyle name="Note 2 16 7" xfId="1031" xr:uid="{00000000-0005-0000-0000-0000E4130000}"/>
    <cellStyle name="Note 2 16 7 2" xfId="3542" xr:uid="{00000000-0005-0000-0000-0000E5130000}"/>
    <cellStyle name="Note 2 16 7 2 2" xfId="13282" xr:uid="{00000000-0005-0000-0000-0000E6130000}"/>
    <cellStyle name="Note 2 16 7 2 2 2" xfId="30717" xr:uid="{00000000-0005-0000-0000-0000E7130000}"/>
    <cellStyle name="Note 2 16 7 2 2 3" xfId="45170" xr:uid="{00000000-0005-0000-0000-0000E8130000}"/>
    <cellStyle name="Note 2 16 7 2 3" xfId="15743" xr:uid="{00000000-0005-0000-0000-0000E9130000}"/>
    <cellStyle name="Note 2 16 7 2 3 2" xfId="33178" xr:uid="{00000000-0005-0000-0000-0000EA130000}"/>
    <cellStyle name="Note 2 16 7 2 3 3" xfId="47631" xr:uid="{00000000-0005-0000-0000-0000EB130000}"/>
    <cellStyle name="Note 2 16 7 2 4" xfId="20978" xr:uid="{00000000-0005-0000-0000-0000EC130000}"/>
    <cellStyle name="Note 2 16 7 2 5" xfId="35431" xr:uid="{00000000-0005-0000-0000-0000ED130000}"/>
    <cellStyle name="Note 2 16 7 3" xfId="6004" xr:uid="{00000000-0005-0000-0000-0000EE130000}"/>
    <cellStyle name="Note 2 16 7 3 2" xfId="23439" xr:uid="{00000000-0005-0000-0000-0000EF130000}"/>
    <cellStyle name="Note 2 16 7 3 3" xfId="37892" xr:uid="{00000000-0005-0000-0000-0000F0130000}"/>
    <cellStyle name="Note 2 16 7 4" xfId="8445" xr:uid="{00000000-0005-0000-0000-0000F1130000}"/>
    <cellStyle name="Note 2 16 7 4 2" xfId="25880" xr:uid="{00000000-0005-0000-0000-0000F2130000}"/>
    <cellStyle name="Note 2 16 7 4 3" xfId="40333" xr:uid="{00000000-0005-0000-0000-0000F3130000}"/>
    <cellStyle name="Note 2 16 7 5" xfId="10865" xr:uid="{00000000-0005-0000-0000-0000F4130000}"/>
    <cellStyle name="Note 2 16 7 5 2" xfId="28300" xr:uid="{00000000-0005-0000-0000-0000F5130000}"/>
    <cellStyle name="Note 2 16 7 5 3" xfId="42753" xr:uid="{00000000-0005-0000-0000-0000F6130000}"/>
    <cellStyle name="Note 2 16 7 6" xfId="17872" xr:uid="{00000000-0005-0000-0000-0000F7130000}"/>
    <cellStyle name="Note 2 16 8" xfId="1032" xr:uid="{00000000-0005-0000-0000-0000F8130000}"/>
    <cellStyle name="Note 2 16 8 2" xfId="3543" xr:uid="{00000000-0005-0000-0000-0000F9130000}"/>
    <cellStyle name="Note 2 16 8 2 2" xfId="20979" xr:uid="{00000000-0005-0000-0000-0000FA130000}"/>
    <cellStyle name="Note 2 16 8 2 3" xfId="35432" xr:uid="{00000000-0005-0000-0000-0000FB130000}"/>
    <cellStyle name="Note 2 16 8 3" xfId="6005" xr:uid="{00000000-0005-0000-0000-0000FC130000}"/>
    <cellStyle name="Note 2 16 8 3 2" xfId="23440" xr:uid="{00000000-0005-0000-0000-0000FD130000}"/>
    <cellStyle name="Note 2 16 8 3 3" xfId="37893" xr:uid="{00000000-0005-0000-0000-0000FE130000}"/>
    <cellStyle name="Note 2 16 8 4" xfId="8446" xr:uid="{00000000-0005-0000-0000-0000FF130000}"/>
    <cellStyle name="Note 2 16 8 4 2" xfId="25881" xr:uid="{00000000-0005-0000-0000-000000140000}"/>
    <cellStyle name="Note 2 16 8 4 3" xfId="40334" xr:uid="{00000000-0005-0000-0000-000001140000}"/>
    <cellStyle name="Note 2 16 8 5" xfId="10866" xr:uid="{00000000-0005-0000-0000-000002140000}"/>
    <cellStyle name="Note 2 16 8 5 2" xfId="28301" xr:uid="{00000000-0005-0000-0000-000003140000}"/>
    <cellStyle name="Note 2 16 8 5 3" xfId="42754" xr:uid="{00000000-0005-0000-0000-000004140000}"/>
    <cellStyle name="Note 2 16 8 6" xfId="15028" xr:uid="{00000000-0005-0000-0000-000005140000}"/>
    <cellStyle name="Note 2 16 8 6 2" xfId="32463" xr:uid="{00000000-0005-0000-0000-000006140000}"/>
    <cellStyle name="Note 2 16 8 6 3" xfId="46916" xr:uid="{00000000-0005-0000-0000-000007140000}"/>
    <cellStyle name="Note 2 16 8 7" xfId="17873" xr:uid="{00000000-0005-0000-0000-000008140000}"/>
    <cellStyle name="Note 2 16 8 8" xfId="20190" xr:uid="{00000000-0005-0000-0000-000009140000}"/>
    <cellStyle name="Note 2 16 9" xfId="3524" xr:uid="{00000000-0005-0000-0000-00000A140000}"/>
    <cellStyle name="Note 2 16 9 2" xfId="13268" xr:uid="{00000000-0005-0000-0000-00000B140000}"/>
    <cellStyle name="Note 2 16 9 2 2" xfId="30703" xr:uid="{00000000-0005-0000-0000-00000C140000}"/>
    <cellStyle name="Note 2 16 9 2 3" xfId="45156" xr:uid="{00000000-0005-0000-0000-00000D140000}"/>
    <cellStyle name="Note 2 16 9 3" xfId="15729" xr:uid="{00000000-0005-0000-0000-00000E140000}"/>
    <cellStyle name="Note 2 16 9 3 2" xfId="33164" xr:uid="{00000000-0005-0000-0000-00000F140000}"/>
    <cellStyle name="Note 2 16 9 3 3" xfId="47617" xr:uid="{00000000-0005-0000-0000-000010140000}"/>
    <cellStyle name="Note 2 16 9 4" xfId="20960" xr:uid="{00000000-0005-0000-0000-000011140000}"/>
    <cellStyle name="Note 2 16 9 5" xfId="35413" xr:uid="{00000000-0005-0000-0000-000012140000}"/>
    <cellStyle name="Note 2 17" xfId="1033" xr:uid="{00000000-0005-0000-0000-000013140000}"/>
    <cellStyle name="Note 2 17 10" xfId="6006" xr:uid="{00000000-0005-0000-0000-000014140000}"/>
    <cellStyle name="Note 2 17 10 2" xfId="23441" xr:uid="{00000000-0005-0000-0000-000015140000}"/>
    <cellStyle name="Note 2 17 10 3" xfId="37894" xr:uid="{00000000-0005-0000-0000-000016140000}"/>
    <cellStyle name="Note 2 17 11" xfId="8447" xr:uid="{00000000-0005-0000-0000-000017140000}"/>
    <cellStyle name="Note 2 17 11 2" xfId="25882" xr:uid="{00000000-0005-0000-0000-000018140000}"/>
    <cellStyle name="Note 2 17 11 3" xfId="40335" xr:uid="{00000000-0005-0000-0000-000019140000}"/>
    <cellStyle name="Note 2 17 12" xfId="10867" xr:uid="{00000000-0005-0000-0000-00001A140000}"/>
    <cellStyle name="Note 2 17 12 2" xfId="28302" xr:uid="{00000000-0005-0000-0000-00001B140000}"/>
    <cellStyle name="Note 2 17 12 3" xfId="42755" xr:uid="{00000000-0005-0000-0000-00001C140000}"/>
    <cellStyle name="Note 2 17 13" xfId="17874" xr:uid="{00000000-0005-0000-0000-00001D140000}"/>
    <cellStyle name="Note 2 17 2" xfId="1034" xr:uid="{00000000-0005-0000-0000-00001E140000}"/>
    <cellStyle name="Note 2 17 2 2" xfId="1035" xr:uid="{00000000-0005-0000-0000-00001F140000}"/>
    <cellStyle name="Note 2 17 2 2 2" xfId="3546" xr:uid="{00000000-0005-0000-0000-000020140000}"/>
    <cellStyle name="Note 2 17 2 2 2 2" xfId="13285" xr:uid="{00000000-0005-0000-0000-000021140000}"/>
    <cellStyle name="Note 2 17 2 2 2 2 2" xfId="30720" xr:uid="{00000000-0005-0000-0000-000022140000}"/>
    <cellStyle name="Note 2 17 2 2 2 2 3" xfId="45173" xr:uid="{00000000-0005-0000-0000-000023140000}"/>
    <cellStyle name="Note 2 17 2 2 2 3" xfId="15746" xr:uid="{00000000-0005-0000-0000-000024140000}"/>
    <cellStyle name="Note 2 17 2 2 2 3 2" xfId="33181" xr:uid="{00000000-0005-0000-0000-000025140000}"/>
    <cellStyle name="Note 2 17 2 2 2 3 3" xfId="47634" xr:uid="{00000000-0005-0000-0000-000026140000}"/>
    <cellStyle name="Note 2 17 2 2 2 4" xfId="20982" xr:uid="{00000000-0005-0000-0000-000027140000}"/>
    <cellStyle name="Note 2 17 2 2 2 5" xfId="35435" xr:uid="{00000000-0005-0000-0000-000028140000}"/>
    <cellStyle name="Note 2 17 2 2 3" xfId="6008" xr:uid="{00000000-0005-0000-0000-000029140000}"/>
    <cellStyle name="Note 2 17 2 2 3 2" xfId="23443" xr:uid="{00000000-0005-0000-0000-00002A140000}"/>
    <cellStyle name="Note 2 17 2 2 3 3" xfId="37896" xr:uid="{00000000-0005-0000-0000-00002B140000}"/>
    <cellStyle name="Note 2 17 2 2 4" xfId="8449" xr:uid="{00000000-0005-0000-0000-00002C140000}"/>
    <cellStyle name="Note 2 17 2 2 4 2" xfId="25884" xr:uid="{00000000-0005-0000-0000-00002D140000}"/>
    <cellStyle name="Note 2 17 2 2 4 3" xfId="40337" xr:uid="{00000000-0005-0000-0000-00002E140000}"/>
    <cellStyle name="Note 2 17 2 2 5" xfId="10869" xr:uid="{00000000-0005-0000-0000-00002F140000}"/>
    <cellStyle name="Note 2 17 2 2 5 2" xfId="28304" xr:uid="{00000000-0005-0000-0000-000030140000}"/>
    <cellStyle name="Note 2 17 2 2 5 3" xfId="42757" xr:uid="{00000000-0005-0000-0000-000031140000}"/>
    <cellStyle name="Note 2 17 2 2 6" xfId="17876" xr:uid="{00000000-0005-0000-0000-000032140000}"/>
    <cellStyle name="Note 2 17 2 3" xfId="1036" xr:uid="{00000000-0005-0000-0000-000033140000}"/>
    <cellStyle name="Note 2 17 2 3 2" xfId="3547" xr:uid="{00000000-0005-0000-0000-000034140000}"/>
    <cellStyle name="Note 2 17 2 3 2 2" xfId="13286" xr:uid="{00000000-0005-0000-0000-000035140000}"/>
    <cellStyle name="Note 2 17 2 3 2 2 2" xfId="30721" xr:uid="{00000000-0005-0000-0000-000036140000}"/>
    <cellStyle name="Note 2 17 2 3 2 2 3" xfId="45174" xr:uid="{00000000-0005-0000-0000-000037140000}"/>
    <cellStyle name="Note 2 17 2 3 2 3" xfId="15747" xr:uid="{00000000-0005-0000-0000-000038140000}"/>
    <cellStyle name="Note 2 17 2 3 2 3 2" xfId="33182" xr:uid="{00000000-0005-0000-0000-000039140000}"/>
    <cellStyle name="Note 2 17 2 3 2 3 3" xfId="47635" xr:uid="{00000000-0005-0000-0000-00003A140000}"/>
    <cellStyle name="Note 2 17 2 3 2 4" xfId="20983" xr:uid="{00000000-0005-0000-0000-00003B140000}"/>
    <cellStyle name="Note 2 17 2 3 2 5" xfId="35436" xr:uid="{00000000-0005-0000-0000-00003C140000}"/>
    <cellStyle name="Note 2 17 2 3 3" xfId="6009" xr:uid="{00000000-0005-0000-0000-00003D140000}"/>
    <cellStyle name="Note 2 17 2 3 3 2" xfId="23444" xr:uid="{00000000-0005-0000-0000-00003E140000}"/>
    <cellStyle name="Note 2 17 2 3 3 3" xfId="37897" xr:uid="{00000000-0005-0000-0000-00003F140000}"/>
    <cellStyle name="Note 2 17 2 3 4" xfId="8450" xr:uid="{00000000-0005-0000-0000-000040140000}"/>
    <cellStyle name="Note 2 17 2 3 4 2" xfId="25885" xr:uid="{00000000-0005-0000-0000-000041140000}"/>
    <cellStyle name="Note 2 17 2 3 4 3" xfId="40338" xr:uid="{00000000-0005-0000-0000-000042140000}"/>
    <cellStyle name="Note 2 17 2 3 5" xfId="10870" xr:uid="{00000000-0005-0000-0000-000043140000}"/>
    <cellStyle name="Note 2 17 2 3 5 2" xfId="28305" xr:uid="{00000000-0005-0000-0000-000044140000}"/>
    <cellStyle name="Note 2 17 2 3 5 3" xfId="42758" xr:uid="{00000000-0005-0000-0000-000045140000}"/>
    <cellStyle name="Note 2 17 2 3 6" xfId="17877" xr:uid="{00000000-0005-0000-0000-000046140000}"/>
    <cellStyle name="Note 2 17 2 4" xfId="1037" xr:uid="{00000000-0005-0000-0000-000047140000}"/>
    <cellStyle name="Note 2 17 2 4 2" xfId="3548" xr:uid="{00000000-0005-0000-0000-000048140000}"/>
    <cellStyle name="Note 2 17 2 4 2 2" xfId="20984" xr:uid="{00000000-0005-0000-0000-000049140000}"/>
    <cellStyle name="Note 2 17 2 4 2 3" xfId="35437" xr:uid="{00000000-0005-0000-0000-00004A140000}"/>
    <cellStyle name="Note 2 17 2 4 3" xfId="6010" xr:uid="{00000000-0005-0000-0000-00004B140000}"/>
    <cellStyle name="Note 2 17 2 4 3 2" xfId="23445" xr:uid="{00000000-0005-0000-0000-00004C140000}"/>
    <cellStyle name="Note 2 17 2 4 3 3" xfId="37898" xr:uid="{00000000-0005-0000-0000-00004D140000}"/>
    <cellStyle name="Note 2 17 2 4 4" xfId="8451" xr:uid="{00000000-0005-0000-0000-00004E140000}"/>
    <cellStyle name="Note 2 17 2 4 4 2" xfId="25886" xr:uid="{00000000-0005-0000-0000-00004F140000}"/>
    <cellStyle name="Note 2 17 2 4 4 3" xfId="40339" xr:uid="{00000000-0005-0000-0000-000050140000}"/>
    <cellStyle name="Note 2 17 2 4 5" xfId="10871" xr:uid="{00000000-0005-0000-0000-000051140000}"/>
    <cellStyle name="Note 2 17 2 4 5 2" xfId="28306" xr:uid="{00000000-0005-0000-0000-000052140000}"/>
    <cellStyle name="Note 2 17 2 4 5 3" xfId="42759" xr:uid="{00000000-0005-0000-0000-000053140000}"/>
    <cellStyle name="Note 2 17 2 4 6" xfId="15029" xr:uid="{00000000-0005-0000-0000-000054140000}"/>
    <cellStyle name="Note 2 17 2 4 6 2" xfId="32464" xr:uid="{00000000-0005-0000-0000-000055140000}"/>
    <cellStyle name="Note 2 17 2 4 6 3" xfId="46917" xr:uid="{00000000-0005-0000-0000-000056140000}"/>
    <cellStyle name="Note 2 17 2 4 7" xfId="17878" xr:uid="{00000000-0005-0000-0000-000057140000}"/>
    <cellStyle name="Note 2 17 2 4 8" xfId="20191" xr:uid="{00000000-0005-0000-0000-000058140000}"/>
    <cellStyle name="Note 2 17 2 5" xfId="3545" xr:uid="{00000000-0005-0000-0000-000059140000}"/>
    <cellStyle name="Note 2 17 2 5 2" xfId="13284" xr:uid="{00000000-0005-0000-0000-00005A140000}"/>
    <cellStyle name="Note 2 17 2 5 2 2" xfId="30719" xr:uid="{00000000-0005-0000-0000-00005B140000}"/>
    <cellStyle name="Note 2 17 2 5 2 3" xfId="45172" xr:uid="{00000000-0005-0000-0000-00005C140000}"/>
    <cellStyle name="Note 2 17 2 5 3" xfId="15745" xr:uid="{00000000-0005-0000-0000-00005D140000}"/>
    <cellStyle name="Note 2 17 2 5 3 2" xfId="33180" xr:uid="{00000000-0005-0000-0000-00005E140000}"/>
    <cellStyle name="Note 2 17 2 5 3 3" xfId="47633" xr:uid="{00000000-0005-0000-0000-00005F140000}"/>
    <cellStyle name="Note 2 17 2 5 4" xfId="20981" xr:uid="{00000000-0005-0000-0000-000060140000}"/>
    <cellStyle name="Note 2 17 2 5 5" xfId="35434" xr:uid="{00000000-0005-0000-0000-000061140000}"/>
    <cellStyle name="Note 2 17 2 6" xfId="6007" xr:uid="{00000000-0005-0000-0000-000062140000}"/>
    <cellStyle name="Note 2 17 2 6 2" xfId="23442" xr:uid="{00000000-0005-0000-0000-000063140000}"/>
    <cellStyle name="Note 2 17 2 6 3" xfId="37895" xr:uid="{00000000-0005-0000-0000-000064140000}"/>
    <cellStyle name="Note 2 17 2 7" xfId="8448" xr:uid="{00000000-0005-0000-0000-000065140000}"/>
    <cellStyle name="Note 2 17 2 7 2" xfId="25883" xr:uid="{00000000-0005-0000-0000-000066140000}"/>
    <cellStyle name="Note 2 17 2 7 3" xfId="40336" xr:uid="{00000000-0005-0000-0000-000067140000}"/>
    <cellStyle name="Note 2 17 2 8" xfId="10868" xr:uid="{00000000-0005-0000-0000-000068140000}"/>
    <cellStyle name="Note 2 17 2 8 2" xfId="28303" xr:uid="{00000000-0005-0000-0000-000069140000}"/>
    <cellStyle name="Note 2 17 2 8 3" xfId="42756" xr:uid="{00000000-0005-0000-0000-00006A140000}"/>
    <cellStyle name="Note 2 17 2 9" xfId="17875" xr:uid="{00000000-0005-0000-0000-00006B140000}"/>
    <cellStyle name="Note 2 17 3" xfId="1038" xr:uid="{00000000-0005-0000-0000-00006C140000}"/>
    <cellStyle name="Note 2 17 3 2" xfId="1039" xr:uid="{00000000-0005-0000-0000-00006D140000}"/>
    <cellStyle name="Note 2 17 3 2 2" xfId="3550" xr:uid="{00000000-0005-0000-0000-00006E140000}"/>
    <cellStyle name="Note 2 17 3 2 2 2" xfId="13288" xr:uid="{00000000-0005-0000-0000-00006F140000}"/>
    <cellStyle name="Note 2 17 3 2 2 2 2" xfId="30723" xr:uid="{00000000-0005-0000-0000-000070140000}"/>
    <cellStyle name="Note 2 17 3 2 2 2 3" xfId="45176" xr:uid="{00000000-0005-0000-0000-000071140000}"/>
    <cellStyle name="Note 2 17 3 2 2 3" xfId="15749" xr:uid="{00000000-0005-0000-0000-000072140000}"/>
    <cellStyle name="Note 2 17 3 2 2 3 2" xfId="33184" xr:uid="{00000000-0005-0000-0000-000073140000}"/>
    <cellStyle name="Note 2 17 3 2 2 3 3" xfId="47637" xr:uid="{00000000-0005-0000-0000-000074140000}"/>
    <cellStyle name="Note 2 17 3 2 2 4" xfId="20986" xr:uid="{00000000-0005-0000-0000-000075140000}"/>
    <cellStyle name="Note 2 17 3 2 2 5" xfId="35439" xr:uid="{00000000-0005-0000-0000-000076140000}"/>
    <cellStyle name="Note 2 17 3 2 3" xfId="6012" xr:uid="{00000000-0005-0000-0000-000077140000}"/>
    <cellStyle name="Note 2 17 3 2 3 2" xfId="23447" xr:uid="{00000000-0005-0000-0000-000078140000}"/>
    <cellStyle name="Note 2 17 3 2 3 3" xfId="37900" xr:uid="{00000000-0005-0000-0000-000079140000}"/>
    <cellStyle name="Note 2 17 3 2 4" xfId="8453" xr:uid="{00000000-0005-0000-0000-00007A140000}"/>
    <cellStyle name="Note 2 17 3 2 4 2" xfId="25888" xr:uid="{00000000-0005-0000-0000-00007B140000}"/>
    <cellStyle name="Note 2 17 3 2 4 3" xfId="40341" xr:uid="{00000000-0005-0000-0000-00007C140000}"/>
    <cellStyle name="Note 2 17 3 2 5" xfId="10873" xr:uid="{00000000-0005-0000-0000-00007D140000}"/>
    <cellStyle name="Note 2 17 3 2 5 2" xfId="28308" xr:uid="{00000000-0005-0000-0000-00007E140000}"/>
    <cellStyle name="Note 2 17 3 2 5 3" xfId="42761" xr:uid="{00000000-0005-0000-0000-00007F140000}"/>
    <cellStyle name="Note 2 17 3 2 6" xfId="17880" xr:uid="{00000000-0005-0000-0000-000080140000}"/>
    <cellStyle name="Note 2 17 3 3" xfId="1040" xr:uid="{00000000-0005-0000-0000-000081140000}"/>
    <cellStyle name="Note 2 17 3 3 2" xfId="3551" xr:uid="{00000000-0005-0000-0000-000082140000}"/>
    <cellStyle name="Note 2 17 3 3 2 2" xfId="13289" xr:uid="{00000000-0005-0000-0000-000083140000}"/>
    <cellStyle name="Note 2 17 3 3 2 2 2" xfId="30724" xr:uid="{00000000-0005-0000-0000-000084140000}"/>
    <cellStyle name="Note 2 17 3 3 2 2 3" xfId="45177" xr:uid="{00000000-0005-0000-0000-000085140000}"/>
    <cellStyle name="Note 2 17 3 3 2 3" xfId="15750" xr:uid="{00000000-0005-0000-0000-000086140000}"/>
    <cellStyle name="Note 2 17 3 3 2 3 2" xfId="33185" xr:uid="{00000000-0005-0000-0000-000087140000}"/>
    <cellStyle name="Note 2 17 3 3 2 3 3" xfId="47638" xr:uid="{00000000-0005-0000-0000-000088140000}"/>
    <cellStyle name="Note 2 17 3 3 2 4" xfId="20987" xr:uid="{00000000-0005-0000-0000-000089140000}"/>
    <cellStyle name="Note 2 17 3 3 2 5" xfId="35440" xr:uid="{00000000-0005-0000-0000-00008A140000}"/>
    <cellStyle name="Note 2 17 3 3 3" xfId="6013" xr:uid="{00000000-0005-0000-0000-00008B140000}"/>
    <cellStyle name="Note 2 17 3 3 3 2" xfId="23448" xr:uid="{00000000-0005-0000-0000-00008C140000}"/>
    <cellStyle name="Note 2 17 3 3 3 3" xfId="37901" xr:uid="{00000000-0005-0000-0000-00008D140000}"/>
    <cellStyle name="Note 2 17 3 3 4" xfId="8454" xr:uid="{00000000-0005-0000-0000-00008E140000}"/>
    <cellStyle name="Note 2 17 3 3 4 2" xfId="25889" xr:uid="{00000000-0005-0000-0000-00008F140000}"/>
    <cellStyle name="Note 2 17 3 3 4 3" xfId="40342" xr:uid="{00000000-0005-0000-0000-000090140000}"/>
    <cellStyle name="Note 2 17 3 3 5" xfId="10874" xr:uid="{00000000-0005-0000-0000-000091140000}"/>
    <cellStyle name="Note 2 17 3 3 5 2" xfId="28309" xr:uid="{00000000-0005-0000-0000-000092140000}"/>
    <cellStyle name="Note 2 17 3 3 5 3" xfId="42762" xr:uid="{00000000-0005-0000-0000-000093140000}"/>
    <cellStyle name="Note 2 17 3 3 6" xfId="17881" xr:uid="{00000000-0005-0000-0000-000094140000}"/>
    <cellStyle name="Note 2 17 3 4" xfId="1041" xr:uid="{00000000-0005-0000-0000-000095140000}"/>
    <cellStyle name="Note 2 17 3 4 2" xfId="3552" xr:uid="{00000000-0005-0000-0000-000096140000}"/>
    <cellStyle name="Note 2 17 3 4 2 2" xfId="20988" xr:uid="{00000000-0005-0000-0000-000097140000}"/>
    <cellStyle name="Note 2 17 3 4 2 3" xfId="35441" xr:uid="{00000000-0005-0000-0000-000098140000}"/>
    <cellStyle name="Note 2 17 3 4 3" xfId="6014" xr:uid="{00000000-0005-0000-0000-000099140000}"/>
    <cellStyle name="Note 2 17 3 4 3 2" xfId="23449" xr:uid="{00000000-0005-0000-0000-00009A140000}"/>
    <cellStyle name="Note 2 17 3 4 3 3" xfId="37902" xr:uid="{00000000-0005-0000-0000-00009B140000}"/>
    <cellStyle name="Note 2 17 3 4 4" xfId="8455" xr:uid="{00000000-0005-0000-0000-00009C140000}"/>
    <cellStyle name="Note 2 17 3 4 4 2" xfId="25890" xr:uid="{00000000-0005-0000-0000-00009D140000}"/>
    <cellStyle name="Note 2 17 3 4 4 3" xfId="40343" xr:uid="{00000000-0005-0000-0000-00009E140000}"/>
    <cellStyle name="Note 2 17 3 4 5" xfId="10875" xr:uid="{00000000-0005-0000-0000-00009F140000}"/>
    <cellStyle name="Note 2 17 3 4 5 2" xfId="28310" xr:uid="{00000000-0005-0000-0000-0000A0140000}"/>
    <cellStyle name="Note 2 17 3 4 5 3" xfId="42763" xr:uid="{00000000-0005-0000-0000-0000A1140000}"/>
    <cellStyle name="Note 2 17 3 4 6" xfId="15030" xr:uid="{00000000-0005-0000-0000-0000A2140000}"/>
    <cellStyle name="Note 2 17 3 4 6 2" xfId="32465" xr:uid="{00000000-0005-0000-0000-0000A3140000}"/>
    <cellStyle name="Note 2 17 3 4 6 3" xfId="46918" xr:uid="{00000000-0005-0000-0000-0000A4140000}"/>
    <cellStyle name="Note 2 17 3 4 7" xfId="17882" xr:uid="{00000000-0005-0000-0000-0000A5140000}"/>
    <cellStyle name="Note 2 17 3 4 8" xfId="20192" xr:uid="{00000000-0005-0000-0000-0000A6140000}"/>
    <cellStyle name="Note 2 17 3 5" xfId="3549" xr:uid="{00000000-0005-0000-0000-0000A7140000}"/>
    <cellStyle name="Note 2 17 3 5 2" xfId="13287" xr:uid="{00000000-0005-0000-0000-0000A8140000}"/>
    <cellStyle name="Note 2 17 3 5 2 2" xfId="30722" xr:uid="{00000000-0005-0000-0000-0000A9140000}"/>
    <cellStyle name="Note 2 17 3 5 2 3" xfId="45175" xr:uid="{00000000-0005-0000-0000-0000AA140000}"/>
    <cellStyle name="Note 2 17 3 5 3" xfId="15748" xr:uid="{00000000-0005-0000-0000-0000AB140000}"/>
    <cellStyle name="Note 2 17 3 5 3 2" xfId="33183" xr:uid="{00000000-0005-0000-0000-0000AC140000}"/>
    <cellStyle name="Note 2 17 3 5 3 3" xfId="47636" xr:uid="{00000000-0005-0000-0000-0000AD140000}"/>
    <cellStyle name="Note 2 17 3 5 4" xfId="20985" xr:uid="{00000000-0005-0000-0000-0000AE140000}"/>
    <cellStyle name="Note 2 17 3 5 5" xfId="35438" xr:uid="{00000000-0005-0000-0000-0000AF140000}"/>
    <cellStyle name="Note 2 17 3 6" xfId="6011" xr:uid="{00000000-0005-0000-0000-0000B0140000}"/>
    <cellStyle name="Note 2 17 3 6 2" xfId="23446" xr:uid="{00000000-0005-0000-0000-0000B1140000}"/>
    <cellStyle name="Note 2 17 3 6 3" xfId="37899" xr:uid="{00000000-0005-0000-0000-0000B2140000}"/>
    <cellStyle name="Note 2 17 3 7" xfId="8452" xr:uid="{00000000-0005-0000-0000-0000B3140000}"/>
    <cellStyle name="Note 2 17 3 7 2" xfId="25887" xr:uid="{00000000-0005-0000-0000-0000B4140000}"/>
    <cellStyle name="Note 2 17 3 7 3" xfId="40340" xr:uid="{00000000-0005-0000-0000-0000B5140000}"/>
    <cellStyle name="Note 2 17 3 8" xfId="10872" xr:uid="{00000000-0005-0000-0000-0000B6140000}"/>
    <cellStyle name="Note 2 17 3 8 2" xfId="28307" xr:uid="{00000000-0005-0000-0000-0000B7140000}"/>
    <cellStyle name="Note 2 17 3 8 3" xfId="42760" xr:uid="{00000000-0005-0000-0000-0000B8140000}"/>
    <cellStyle name="Note 2 17 3 9" xfId="17879" xr:uid="{00000000-0005-0000-0000-0000B9140000}"/>
    <cellStyle name="Note 2 17 4" xfId="1042" xr:uid="{00000000-0005-0000-0000-0000BA140000}"/>
    <cellStyle name="Note 2 17 4 2" xfId="1043" xr:uid="{00000000-0005-0000-0000-0000BB140000}"/>
    <cellStyle name="Note 2 17 4 2 2" xfId="3554" xr:uid="{00000000-0005-0000-0000-0000BC140000}"/>
    <cellStyle name="Note 2 17 4 2 2 2" xfId="13291" xr:uid="{00000000-0005-0000-0000-0000BD140000}"/>
    <cellStyle name="Note 2 17 4 2 2 2 2" xfId="30726" xr:uid="{00000000-0005-0000-0000-0000BE140000}"/>
    <cellStyle name="Note 2 17 4 2 2 2 3" xfId="45179" xr:uid="{00000000-0005-0000-0000-0000BF140000}"/>
    <cellStyle name="Note 2 17 4 2 2 3" xfId="15752" xr:uid="{00000000-0005-0000-0000-0000C0140000}"/>
    <cellStyle name="Note 2 17 4 2 2 3 2" xfId="33187" xr:uid="{00000000-0005-0000-0000-0000C1140000}"/>
    <cellStyle name="Note 2 17 4 2 2 3 3" xfId="47640" xr:uid="{00000000-0005-0000-0000-0000C2140000}"/>
    <cellStyle name="Note 2 17 4 2 2 4" xfId="20990" xr:uid="{00000000-0005-0000-0000-0000C3140000}"/>
    <cellStyle name="Note 2 17 4 2 2 5" xfId="35443" xr:uid="{00000000-0005-0000-0000-0000C4140000}"/>
    <cellStyle name="Note 2 17 4 2 3" xfId="6016" xr:uid="{00000000-0005-0000-0000-0000C5140000}"/>
    <cellStyle name="Note 2 17 4 2 3 2" xfId="23451" xr:uid="{00000000-0005-0000-0000-0000C6140000}"/>
    <cellStyle name="Note 2 17 4 2 3 3" xfId="37904" xr:uid="{00000000-0005-0000-0000-0000C7140000}"/>
    <cellStyle name="Note 2 17 4 2 4" xfId="8457" xr:uid="{00000000-0005-0000-0000-0000C8140000}"/>
    <cellStyle name="Note 2 17 4 2 4 2" xfId="25892" xr:uid="{00000000-0005-0000-0000-0000C9140000}"/>
    <cellStyle name="Note 2 17 4 2 4 3" xfId="40345" xr:uid="{00000000-0005-0000-0000-0000CA140000}"/>
    <cellStyle name="Note 2 17 4 2 5" xfId="10877" xr:uid="{00000000-0005-0000-0000-0000CB140000}"/>
    <cellStyle name="Note 2 17 4 2 5 2" xfId="28312" xr:uid="{00000000-0005-0000-0000-0000CC140000}"/>
    <cellStyle name="Note 2 17 4 2 5 3" xfId="42765" xr:uid="{00000000-0005-0000-0000-0000CD140000}"/>
    <cellStyle name="Note 2 17 4 2 6" xfId="17884" xr:uid="{00000000-0005-0000-0000-0000CE140000}"/>
    <cellStyle name="Note 2 17 4 3" xfId="1044" xr:uid="{00000000-0005-0000-0000-0000CF140000}"/>
    <cellStyle name="Note 2 17 4 3 2" xfId="3555" xr:uid="{00000000-0005-0000-0000-0000D0140000}"/>
    <cellStyle name="Note 2 17 4 3 2 2" xfId="13292" xr:uid="{00000000-0005-0000-0000-0000D1140000}"/>
    <cellStyle name="Note 2 17 4 3 2 2 2" xfId="30727" xr:uid="{00000000-0005-0000-0000-0000D2140000}"/>
    <cellStyle name="Note 2 17 4 3 2 2 3" xfId="45180" xr:uid="{00000000-0005-0000-0000-0000D3140000}"/>
    <cellStyle name="Note 2 17 4 3 2 3" xfId="15753" xr:uid="{00000000-0005-0000-0000-0000D4140000}"/>
    <cellStyle name="Note 2 17 4 3 2 3 2" xfId="33188" xr:uid="{00000000-0005-0000-0000-0000D5140000}"/>
    <cellStyle name="Note 2 17 4 3 2 3 3" xfId="47641" xr:uid="{00000000-0005-0000-0000-0000D6140000}"/>
    <cellStyle name="Note 2 17 4 3 2 4" xfId="20991" xr:uid="{00000000-0005-0000-0000-0000D7140000}"/>
    <cellStyle name="Note 2 17 4 3 2 5" xfId="35444" xr:uid="{00000000-0005-0000-0000-0000D8140000}"/>
    <cellStyle name="Note 2 17 4 3 3" xfId="6017" xr:uid="{00000000-0005-0000-0000-0000D9140000}"/>
    <cellStyle name="Note 2 17 4 3 3 2" xfId="23452" xr:uid="{00000000-0005-0000-0000-0000DA140000}"/>
    <cellStyle name="Note 2 17 4 3 3 3" xfId="37905" xr:uid="{00000000-0005-0000-0000-0000DB140000}"/>
    <cellStyle name="Note 2 17 4 3 4" xfId="8458" xr:uid="{00000000-0005-0000-0000-0000DC140000}"/>
    <cellStyle name="Note 2 17 4 3 4 2" xfId="25893" xr:uid="{00000000-0005-0000-0000-0000DD140000}"/>
    <cellStyle name="Note 2 17 4 3 4 3" xfId="40346" xr:uid="{00000000-0005-0000-0000-0000DE140000}"/>
    <cellStyle name="Note 2 17 4 3 5" xfId="10878" xr:uid="{00000000-0005-0000-0000-0000DF140000}"/>
    <cellStyle name="Note 2 17 4 3 5 2" xfId="28313" xr:uid="{00000000-0005-0000-0000-0000E0140000}"/>
    <cellStyle name="Note 2 17 4 3 5 3" xfId="42766" xr:uid="{00000000-0005-0000-0000-0000E1140000}"/>
    <cellStyle name="Note 2 17 4 3 6" xfId="17885" xr:uid="{00000000-0005-0000-0000-0000E2140000}"/>
    <cellStyle name="Note 2 17 4 4" xfId="1045" xr:uid="{00000000-0005-0000-0000-0000E3140000}"/>
    <cellStyle name="Note 2 17 4 4 2" xfId="3556" xr:uid="{00000000-0005-0000-0000-0000E4140000}"/>
    <cellStyle name="Note 2 17 4 4 2 2" xfId="20992" xr:uid="{00000000-0005-0000-0000-0000E5140000}"/>
    <cellStyle name="Note 2 17 4 4 2 3" xfId="35445" xr:uid="{00000000-0005-0000-0000-0000E6140000}"/>
    <cellStyle name="Note 2 17 4 4 3" xfId="6018" xr:uid="{00000000-0005-0000-0000-0000E7140000}"/>
    <cellStyle name="Note 2 17 4 4 3 2" xfId="23453" xr:uid="{00000000-0005-0000-0000-0000E8140000}"/>
    <cellStyle name="Note 2 17 4 4 3 3" xfId="37906" xr:uid="{00000000-0005-0000-0000-0000E9140000}"/>
    <cellStyle name="Note 2 17 4 4 4" xfId="8459" xr:uid="{00000000-0005-0000-0000-0000EA140000}"/>
    <cellStyle name="Note 2 17 4 4 4 2" xfId="25894" xr:uid="{00000000-0005-0000-0000-0000EB140000}"/>
    <cellStyle name="Note 2 17 4 4 4 3" xfId="40347" xr:uid="{00000000-0005-0000-0000-0000EC140000}"/>
    <cellStyle name="Note 2 17 4 4 5" xfId="10879" xr:uid="{00000000-0005-0000-0000-0000ED140000}"/>
    <cellStyle name="Note 2 17 4 4 5 2" xfId="28314" xr:uid="{00000000-0005-0000-0000-0000EE140000}"/>
    <cellStyle name="Note 2 17 4 4 5 3" xfId="42767" xr:uid="{00000000-0005-0000-0000-0000EF140000}"/>
    <cellStyle name="Note 2 17 4 4 6" xfId="15031" xr:uid="{00000000-0005-0000-0000-0000F0140000}"/>
    <cellStyle name="Note 2 17 4 4 6 2" xfId="32466" xr:uid="{00000000-0005-0000-0000-0000F1140000}"/>
    <cellStyle name="Note 2 17 4 4 6 3" xfId="46919" xr:uid="{00000000-0005-0000-0000-0000F2140000}"/>
    <cellStyle name="Note 2 17 4 4 7" xfId="17886" xr:uid="{00000000-0005-0000-0000-0000F3140000}"/>
    <cellStyle name="Note 2 17 4 4 8" xfId="20193" xr:uid="{00000000-0005-0000-0000-0000F4140000}"/>
    <cellStyle name="Note 2 17 4 5" xfId="3553" xr:uid="{00000000-0005-0000-0000-0000F5140000}"/>
    <cellStyle name="Note 2 17 4 5 2" xfId="13290" xr:uid="{00000000-0005-0000-0000-0000F6140000}"/>
    <cellStyle name="Note 2 17 4 5 2 2" xfId="30725" xr:uid="{00000000-0005-0000-0000-0000F7140000}"/>
    <cellStyle name="Note 2 17 4 5 2 3" xfId="45178" xr:uid="{00000000-0005-0000-0000-0000F8140000}"/>
    <cellStyle name="Note 2 17 4 5 3" xfId="15751" xr:uid="{00000000-0005-0000-0000-0000F9140000}"/>
    <cellStyle name="Note 2 17 4 5 3 2" xfId="33186" xr:uid="{00000000-0005-0000-0000-0000FA140000}"/>
    <cellStyle name="Note 2 17 4 5 3 3" xfId="47639" xr:uid="{00000000-0005-0000-0000-0000FB140000}"/>
    <cellStyle name="Note 2 17 4 5 4" xfId="20989" xr:uid="{00000000-0005-0000-0000-0000FC140000}"/>
    <cellStyle name="Note 2 17 4 5 5" xfId="35442" xr:uid="{00000000-0005-0000-0000-0000FD140000}"/>
    <cellStyle name="Note 2 17 4 6" xfId="6015" xr:uid="{00000000-0005-0000-0000-0000FE140000}"/>
    <cellStyle name="Note 2 17 4 6 2" xfId="23450" xr:uid="{00000000-0005-0000-0000-0000FF140000}"/>
    <cellStyle name="Note 2 17 4 6 3" xfId="37903" xr:uid="{00000000-0005-0000-0000-000000150000}"/>
    <cellStyle name="Note 2 17 4 7" xfId="8456" xr:uid="{00000000-0005-0000-0000-000001150000}"/>
    <cellStyle name="Note 2 17 4 7 2" xfId="25891" xr:uid="{00000000-0005-0000-0000-000002150000}"/>
    <cellStyle name="Note 2 17 4 7 3" xfId="40344" xr:uid="{00000000-0005-0000-0000-000003150000}"/>
    <cellStyle name="Note 2 17 4 8" xfId="10876" xr:uid="{00000000-0005-0000-0000-000004150000}"/>
    <cellStyle name="Note 2 17 4 8 2" xfId="28311" xr:uid="{00000000-0005-0000-0000-000005150000}"/>
    <cellStyle name="Note 2 17 4 8 3" xfId="42764" xr:uid="{00000000-0005-0000-0000-000006150000}"/>
    <cellStyle name="Note 2 17 4 9" xfId="17883" xr:uid="{00000000-0005-0000-0000-000007150000}"/>
    <cellStyle name="Note 2 17 5" xfId="1046" xr:uid="{00000000-0005-0000-0000-000008150000}"/>
    <cellStyle name="Note 2 17 5 2" xfId="1047" xr:uid="{00000000-0005-0000-0000-000009150000}"/>
    <cellStyle name="Note 2 17 5 2 2" xfId="3558" xr:uid="{00000000-0005-0000-0000-00000A150000}"/>
    <cellStyle name="Note 2 17 5 2 2 2" xfId="13294" xr:uid="{00000000-0005-0000-0000-00000B150000}"/>
    <cellStyle name="Note 2 17 5 2 2 2 2" xfId="30729" xr:uid="{00000000-0005-0000-0000-00000C150000}"/>
    <cellStyle name="Note 2 17 5 2 2 2 3" xfId="45182" xr:uid="{00000000-0005-0000-0000-00000D150000}"/>
    <cellStyle name="Note 2 17 5 2 2 3" xfId="15755" xr:uid="{00000000-0005-0000-0000-00000E150000}"/>
    <cellStyle name="Note 2 17 5 2 2 3 2" xfId="33190" xr:uid="{00000000-0005-0000-0000-00000F150000}"/>
    <cellStyle name="Note 2 17 5 2 2 3 3" xfId="47643" xr:uid="{00000000-0005-0000-0000-000010150000}"/>
    <cellStyle name="Note 2 17 5 2 2 4" xfId="20994" xr:uid="{00000000-0005-0000-0000-000011150000}"/>
    <cellStyle name="Note 2 17 5 2 2 5" xfId="35447" xr:uid="{00000000-0005-0000-0000-000012150000}"/>
    <cellStyle name="Note 2 17 5 2 3" xfId="6020" xr:uid="{00000000-0005-0000-0000-000013150000}"/>
    <cellStyle name="Note 2 17 5 2 3 2" xfId="23455" xr:uid="{00000000-0005-0000-0000-000014150000}"/>
    <cellStyle name="Note 2 17 5 2 3 3" xfId="37908" xr:uid="{00000000-0005-0000-0000-000015150000}"/>
    <cellStyle name="Note 2 17 5 2 4" xfId="8461" xr:uid="{00000000-0005-0000-0000-000016150000}"/>
    <cellStyle name="Note 2 17 5 2 4 2" xfId="25896" xr:uid="{00000000-0005-0000-0000-000017150000}"/>
    <cellStyle name="Note 2 17 5 2 4 3" xfId="40349" xr:uid="{00000000-0005-0000-0000-000018150000}"/>
    <cellStyle name="Note 2 17 5 2 5" xfId="10881" xr:uid="{00000000-0005-0000-0000-000019150000}"/>
    <cellStyle name="Note 2 17 5 2 5 2" xfId="28316" xr:uid="{00000000-0005-0000-0000-00001A150000}"/>
    <cellStyle name="Note 2 17 5 2 5 3" xfId="42769" xr:uid="{00000000-0005-0000-0000-00001B150000}"/>
    <cellStyle name="Note 2 17 5 2 6" xfId="17888" xr:uid="{00000000-0005-0000-0000-00001C150000}"/>
    <cellStyle name="Note 2 17 5 3" xfId="1048" xr:uid="{00000000-0005-0000-0000-00001D150000}"/>
    <cellStyle name="Note 2 17 5 3 2" xfId="3559" xr:uid="{00000000-0005-0000-0000-00001E150000}"/>
    <cellStyle name="Note 2 17 5 3 2 2" xfId="13295" xr:uid="{00000000-0005-0000-0000-00001F150000}"/>
    <cellStyle name="Note 2 17 5 3 2 2 2" xfId="30730" xr:uid="{00000000-0005-0000-0000-000020150000}"/>
    <cellStyle name="Note 2 17 5 3 2 2 3" xfId="45183" xr:uid="{00000000-0005-0000-0000-000021150000}"/>
    <cellStyle name="Note 2 17 5 3 2 3" xfId="15756" xr:uid="{00000000-0005-0000-0000-000022150000}"/>
    <cellStyle name="Note 2 17 5 3 2 3 2" xfId="33191" xr:uid="{00000000-0005-0000-0000-000023150000}"/>
    <cellStyle name="Note 2 17 5 3 2 3 3" xfId="47644" xr:uid="{00000000-0005-0000-0000-000024150000}"/>
    <cellStyle name="Note 2 17 5 3 2 4" xfId="20995" xr:uid="{00000000-0005-0000-0000-000025150000}"/>
    <cellStyle name="Note 2 17 5 3 2 5" xfId="35448" xr:uid="{00000000-0005-0000-0000-000026150000}"/>
    <cellStyle name="Note 2 17 5 3 3" xfId="6021" xr:uid="{00000000-0005-0000-0000-000027150000}"/>
    <cellStyle name="Note 2 17 5 3 3 2" xfId="23456" xr:uid="{00000000-0005-0000-0000-000028150000}"/>
    <cellStyle name="Note 2 17 5 3 3 3" xfId="37909" xr:uid="{00000000-0005-0000-0000-000029150000}"/>
    <cellStyle name="Note 2 17 5 3 4" xfId="8462" xr:uid="{00000000-0005-0000-0000-00002A150000}"/>
    <cellStyle name="Note 2 17 5 3 4 2" xfId="25897" xr:uid="{00000000-0005-0000-0000-00002B150000}"/>
    <cellStyle name="Note 2 17 5 3 4 3" xfId="40350" xr:uid="{00000000-0005-0000-0000-00002C150000}"/>
    <cellStyle name="Note 2 17 5 3 5" xfId="10882" xr:uid="{00000000-0005-0000-0000-00002D150000}"/>
    <cellStyle name="Note 2 17 5 3 5 2" xfId="28317" xr:uid="{00000000-0005-0000-0000-00002E150000}"/>
    <cellStyle name="Note 2 17 5 3 5 3" xfId="42770" xr:uid="{00000000-0005-0000-0000-00002F150000}"/>
    <cellStyle name="Note 2 17 5 3 6" xfId="17889" xr:uid="{00000000-0005-0000-0000-000030150000}"/>
    <cellStyle name="Note 2 17 5 4" xfId="1049" xr:uid="{00000000-0005-0000-0000-000031150000}"/>
    <cellStyle name="Note 2 17 5 4 2" xfId="3560" xr:uid="{00000000-0005-0000-0000-000032150000}"/>
    <cellStyle name="Note 2 17 5 4 2 2" xfId="20996" xr:uid="{00000000-0005-0000-0000-000033150000}"/>
    <cellStyle name="Note 2 17 5 4 2 3" xfId="35449" xr:uid="{00000000-0005-0000-0000-000034150000}"/>
    <cellStyle name="Note 2 17 5 4 3" xfId="6022" xr:uid="{00000000-0005-0000-0000-000035150000}"/>
    <cellStyle name="Note 2 17 5 4 3 2" xfId="23457" xr:uid="{00000000-0005-0000-0000-000036150000}"/>
    <cellStyle name="Note 2 17 5 4 3 3" xfId="37910" xr:uid="{00000000-0005-0000-0000-000037150000}"/>
    <cellStyle name="Note 2 17 5 4 4" xfId="8463" xr:uid="{00000000-0005-0000-0000-000038150000}"/>
    <cellStyle name="Note 2 17 5 4 4 2" xfId="25898" xr:uid="{00000000-0005-0000-0000-000039150000}"/>
    <cellStyle name="Note 2 17 5 4 4 3" xfId="40351" xr:uid="{00000000-0005-0000-0000-00003A150000}"/>
    <cellStyle name="Note 2 17 5 4 5" xfId="10883" xr:uid="{00000000-0005-0000-0000-00003B150000}"/>
    <cellStyle name="Note 2 17 5 4 5 2" xfId="28318" xr:uid="{00000000-0005-0000-0000-00003C150000}"/>
    <cellStyle name="Note 2 17 5 4 5 3" xfId="42771" xr:uid="{00000000-0005-0000-0000-00003D150000}"/>
    <cellStyle name="Note 2 17 5 4 6" xfId="15032" xr:uid="{00000000-0005-0000-0000-00003E150000}"/>
    <cellStyle name="Note 2 17 5 4 6 2" xfId="32467" xr:uid="{00000000-0005-0000-0000-00003F150000}"/>
    <cellStyle name="Note 2 17 5 4 6 3" xfId="46920" xr:uid="{00000000-0005-0000-0000-000040150000}"/>
    <cellStyle name="Note 2 17 5 4 7" xfId="17890" xr:uid="{00000000-0005-0000-0000-000041150000}"/>
    <cellStyle name="Note 2 17 5 4 8" xfId="20194" xr:uid="{00000000-0005-0000-0000-000042150000}"/>
    <cellStyle name="Note 2 17 5 5" xfId="3557" xr:uid="{00000000-0005-0000-0000-000043150000}"/>
    <cellStyle name="Note 2 17 5 5 2" xfId="13293" xr:uid="{00000000-0005-0000-0000-000044150000}"/>
    <cellStyle name="Note 2 17 5 5 2 2" xfId="30728" xr:uid="{00000000-0005-0000-0000-000045150000}"/>
    <cellStyle name="Note 2 17 5 5 2 3" xfId="45181" xr:uid="{00000000-0005-0000-0000-000046150000}"/>
    <cellStyle name="Note 2 17 5 5 3" xfId="15754" xr:uid="{00000000-0005-0000-0000-000047150000}"/>
    <cellStyle name="Note 2 17 5 5 3 2" xfId="33189" xr:uid="{00000000-0005-0000-0000-000048150000}"/>
    <cellStyle name="Note 2 17 5 5 3 3" xfId="47642" xr:uid="{00000000-0005-0000-0000-000049150000}"/>
    <cellStyle name="Note 2 17 5 5 4" xfId="20993" xr:uid="{00000000-0005-0000-0000-00004A150000}"/>
    <cellStyle name="Note 2 17 5 5 5" xfId="35446" xr:uid="{00000000-0005-0000-0000-00004B150000}"/>
    <cellStyle name="Note 2 17 5 6" xfId="6019" xr:uid="{00000000-0005-0000-0000-00004C150000}"/>
    <cellStyle name="Note 2 17 5 6 2" xfId="23454" xr:uid="{00000000-0005-0000-0000-00004D150000}"/>
    <cellStyle name="Note 2 17 5 6 3" xfId="37907" xr:uid="{00000000-0005-0000-0000-00004E150000}"/>
    <cellStyle name="Note 2 17 5 7" xfId="8460" xr:uid="{00000000-0005-0000-0000-00004F150000}"/>
    <cellStyle name="Note 2 17 5 7 2" xfId="25895" xr:uid="{00000000-0005-0000-0000-000050150000}"/>
    <cellStyle name="Note 2 17 5 7 3" xfId="40348" xr:uid="{00000000-0005-0000-0000-000051150000}"/>
    <cellStyle name="Note 2 17 5 8" xfId="10880" xr:uid="{00000000-0005-0000-0000-000052150000}"/>
    <cellStyle name="Note 2 17 5 8 2" xfId="28315" xr:uid="{00000000-0005-0000-0000-000053150000}"/>
    <cellStyle name="Note 2 17 5 8 3" xfId="42768" xr:uid="{00000000-0005-0000-0000-000054150000}"/>
    <cellStyle name="Note 2 17 5 9" xfId="17887" xr:uid="{00000000-0005-0000-0000-000055150000}"/>
    <cellStyle name="Note 2 17 6" xfId="1050" xr:uid="{00000000-0005-0000-0000-000056150000}"/>
    <cellStyle name="Note 2 17 6 2" xfId="3561" xr:uid="{00000000-0005-0000-0000-000057150000}"/>
    <cellStyle name="Note 2 17 6 2 2" xfId="13296" xr:uid="{00000000-0005-0000-0000-000058150000}"/>
    <cellStyle name="Note 2 17 6 2 2 2" xfId="30731" xr:uid="{00000000-0005-0000-0000-000059150000}"/>
    <cellStyle name="Note 2 17 6 2 2 3" xfId="45184" xr:uid="{00000000-0005-0000-0000-00005A150000}"/>
    <cellStyle name="Note 2 17 6 2 3" xfId="15757" xr:uid="{00000000-0005-0000-0000-00005B150000}"/>
    <cellStyle name="Note 2 17 6 2 3 2" xfId="33192" xr:uid="{00000000-0005-0000-0000-00005C150000}"/>
    <cellStyle name="Note 2 17 6 2 3 3" xfId="47645" xr:uid="{00000000-0005-0000-0000-00005D150000}"/>
    <cellStyle name="Note 2 17 6 2 4" xfId="20997" xr:uid="{00000000-0005-0000-0000-00005E150000}"/>
    <cellStyle name="Note 2 17 6 2 5" xfId="35450" xr:uid="{00000000-0005-0000-0000-00005F150000}"/>
    <cellStyle name="Note 2 17 6 3" xfId="6023" xr:uid="{00000000-0005-0000-0000-000060150000}"/>
    <cellStyle name="Note 2 17 6 3 2" xfId="23458" xr:uid="{00000000-0005-0000-0000-000061150000}"/>
    <cellStyle name="Note 2 17 6 3 3" xfId="37911" xr:uid="{00000000-0005-0000-0000-000062150000}"/>
    <cellStyle name="Note 2 17 6 4" xfId="8464" xr:uid="{00000000-0005-0000-0000-000063150000}"/>
    <cellStyle name="Note 2 17 6 4 2" xfId="25899" xr:uid="{00000000-0005-0000-0000-000064150000}"/>
    <cellStyle name="Note 2 17 6 4 3" xfId="40352" xr:uid="{00000000-0005-0000-0000-000065150000}"/>
    <cellStyle name="Note 2 17 6 5" xfId="10884" xr:uid="{00000000-0005-0000-0000-000066150000}"/>
    <cellStyle name="Note 2 17 6 5 2" xfId="28319" xr:uid="{00000000-0005-0000-0000-000067150000}"/>
    <cellStyle name="Note 2 17 6 5 3" xfId="42772" xr:uid="{00000000-0005-0000-0000-000068150000}"/>
    <cellStyle name="Note 2 17 6 6" xfId="17891" xr:uid="{00000000-0005-0000-0000-000069150000}"/>
    <cellStyle name="Note 2 17 7" xfId="1051" xr:uid="{00000000-0005-0000-0000-00006A150000}"/>
    <cellStyle name="Note 2 17 7 2" xfId="3562" xr:uid="{00000000-0005-0000-0000-00006B150000}"/>
    <cellStyle name="Note 2 17 7 2 2" xfId="13297" xr:uid="{00000000-0005-0000-0000-00006C150000}"/>
    <cellStyle name="Note 2 17 7 2 2 2" xfId="30732" xr:uid="{00000000-0005-0000-0000-00006D150000}"/>
    <cellStyle name="Note 2 17 7 2 2 3" xfId="45185" xr:uid="{00000000-0005-0000-0000-00006E150000}"/>
    <cellStyle name="Note 2 17 7 2 3" xfId="15758" xr:uid="{00000000-0005-0000-0000-00006F150000}"/>
    <cellStyle name="Note 2 17 7 2 3 2" xfId="33193" xr:uid="{00000000-0005-0000-0000-000070150000}"/>
    <cellStyle name="Note 2 17 7 2 3 3" xfId="47646" xr:uid="{00000000-0005-0000-0000-000071150000}"/>
    <cellStyle name="Note 2 17 7 2 4" xfId="20998" xr:uid="{00000000-0005-0000-0000-000072150000}"/>
    <cellStyle name="Note 2 17 7 2 5" xfId="35451" xr:uid="{00000000-0005-0000-0000-000073150000}"/>
    <cellStyle name="Note 2 17 7 3" xfId="6024" xr:uid="{00000000-0005-0000-0000-000074150000}"/>
    <cellStyle name="Note 2 17 7 3 2" xfId="23459" xr:uid="{00000000-0005-0000-0000-000075150000}"/>
    <cellStyle name="Note 2 17 7 3 3" xfId="37912" xr:uid="{00000000-0005-0000-0000-000076150000}"/>
    <cellStyle name="Note 2 17 7 4" xfId="8465" xr:uid="{00000000-0005-0000-0000-000077150000}"/>
    <cellStyle name="Note 2 17 7 4 2" xfId="25900" xr:uid="{00000000-0005-0000-0000-000078150000}"/>
    <cellStyle name="Note 2 17 7 4 3" xfId="40353" xr:uid="{00000000-0005-0000-0000-000079150000}"/>
    <cellStyle name="Note 2 17 7 5" xfId="10885" xr:uid="{00000000-0005-0000-0000-00007A150000}"/>
    <cellStyle name="Note 2 17 7 5 2" xfId="28320" xr:uid="{00000000-0005-0000-0000-00007B150000}"/>
    <cellStyle name="Note 2 17 7 5 3" xfId="42773" xr:uid="{00000000-0005-0000-0000-00007C150000}"/>
    <cellStyle name="Note 2 17 7 6" xfId="17892" xr:uid="{00000000-0005-0000-0000-00007D150000}"/>
    <cellStyle name="Note 2 17 8" xfId="1052" xr:uid="{00000000-0005-0000-0000-00007E150000}"/>
    <cellStyle name="Note 2 17 8 2" xfId="3563" xr:uid="{00000000-0005-0000-0000-00007F150000}"/>
    <cellStyle name="Note 2 17 8 2 2" xfId="20999" xr:uid="{00000000-0005-0000-0000-000080150000}"/>
    <cellStyle name="Note 2 17 8 2 3" xfId="35452" xr:uid="{00000000-0005-0000-0000-000081150000}"/>
    <cellStyle name="Note 2 17 8 3" xfId="6025" xr:uid="{00000000-0005-0000-0000-000082150000}"/>
    <cellStyle name="Note 2 17 8 3 2" xfId="23460" xr:uid="{00000000-0005-0000-0000-000083150000}"/>
    <cellStyle name="Note 2 17 8 3 3" xfId="37913" xr:uid="{00000000-0005-0000-0000-000084150000}"/>
    <cellStyle name="Note 2 17 8 4" xfId="8466" xr:uid="{00000000-0005-0000-0000-000085150000}"/>
    <cellStyle name="Note 2 17 8 4 2" xfId="25901" xr:uid="{00000000-0005-0000-0000-000086150000}"/>
    <cellStyle name="Note 2 17 8 4 3" xfId="40354" xr:uid="{00000000-0005-0000-0000-000087150000}"/>
    <cellStyle name="Note 2 17 8 5" xfId="10886" xr:uid="{00000000-0005-0000-0000-000088150000}"/>
    <cellStyle name="Note 2 17 8 5 2" xfId="28321" xr:uid="{00000000-0005-0000-0000-000089150000}"/>
    <cellStyle name="Note 2 17 8 5 3" xfId="42774" xr:uid="{00000000-0005-0000-0000-00008A150000}"/>
    <cellStyle name="Note 2 17 8 6" xfId="15033" xr:uid="{00000000-0005-0000-0000-00008B150000}"/>
    <cellStyle name="Note 2 17 8 6 2" xfId="32468" xr:uid="{00000000-0005-0000-0000-00008C150000}"/>
    <cellStyle name="Note 2 17 8 6 3" xfId="46921" xr:uid="{00000000-0005-0000-0000-00008D150000}"/>
    <cellStyle name="Note 2 17 8 7" xfId="17893" xr:uid="{00000000-0005-0000-0000-00008E150000}"/>
    <cellStyle name="Note 2 17 8 8" xfId="20195" xr:uid="{00000000-0005-0000-0000-00008F150000}"/>
    <cellStyle name="Note 2 17 9" xfId="3544" xr:uid="{00000000-0005-0000-0000-000090150000}"/>
    <cellStyle name="Note 2 17 9 2" xfId="13283" xr:uid="{00000000-0005-0000-0000-000091150000}"/>
    <cellStyle name="Note 2 17 9 2 2" xfId="30718" xr:uid="{00000000-0005-0000-0000-000092150000}"/>
    <cellStyle name="Note 2 17 9 2 3" xfId="45171" xr:uid="{00000000-0005-0000-0000-000093150000}"/>
    <cellStyle name="Note 2 17 9 3" xfId="15744" xr:uid="{00000000-0005-0000-0000-000094150000}"/>
    <cellStyle name="Note 2 17 9 3 2" xfId="33179" xr:uid="{00000000-0005-0000-0000-000095150000}"/>
    <cellStyle name="Note 2 17 9 3 3" xfId="47632" xr:uid="{00000000-0005-0000-0000-000096150000}"/>
    <cellStyle name="Note 2 17 9 4" xfId="20980" xr:uid="{00000000-0005-0000-0000-000097150000}"/>
    <cellStyle name="Note 2 17 9 5" xfId="35433" xr:uid="{00000000-0005-0000-0000-000098150000}"/>
    <cellStyle name="Note 2 18" xfId="1053" xr:uid="{00000000-0005-0000-0000-000099150000}"/>
    <cellStyle name="Note 2 18 10" xfId="6026" xr:uid="{00000000-0005-0000-0000-00009A150000}"/>
    <cellStyle name="Note 2 18 10 2" xfId="23461" xr:uid="{00000000-0005-0000-0000-00009B150000}"/>
    <cellStyle name="Note 2 18 10 3" xfId="37914" xr:uid="{00000000-0005-0000-0000-00009C150000}"/>
    <cellStyle name="Note 2 18 11" xfId="8467" xr:uid="{00000000-0005-0000-0000-00009D150000}"/>
    <cellStyle name="Note 2 18 11 2" xfId="25902" xr:uid="{00000000-0005-0000-0000-00009E150000}"/>
    <cellStyle name="Note 2 18 11 3" xfId="40355" xr:uid="{00000000-0005-0000-0000-00009F150000}"/>
    <cellStyle name="Note 2 18 12" xfId="10887" xr:uid="{00000000-0005-0000-0000-0000A0150000}"/>
    <cellStyle name="Note 2 18 12 2" xfId="28322" xr:uid="{00000000-0005-0000-0000-0000A1150000}"/>
    <cellStyle name="Note 2 18 12 3" xfId="42775" xr:uid="{00000000-0005-0000-0000-0000A2150000}"/>
    <cellStyle name="Note 2 18 13" xfId="17894" xr:uid="{00000000-0005-0000-0000-0000A3150000}"/>
    <cellStyle name="Note 2 18 2" xfId="1054" xr:uid="{00000000-0005-0000-0000-0000A4150000}"/>
    <cellStyle name="Note 2 18 2 2" xfId="1055" xr:uid="{00000000-0005-0000-0000-0000A5150000}"/>
    <cellStyle name="Note 2 18 2 2 2" xfId="3566" xr:uid="{00000000-0005-0000-0000-0000A6150000}"/>
    <cellStyle name="Note 2 18 2 2 2 2" xfId="13300" xr:uid="{00000000-0005-0000-0000-0000A7150000}"/>
    <cellStyle name="Note 2 18 2 2 2 2 2" xfId="30735" xr:uid="{00000000-0005-0000-0000-0000A8150000}"/>
    <cellStyle name="Note 2 18 2 2 2 2 3" xfId="45188" xr:uid="{00000000-0005-0000-0000-0000A9150000}"/>
    <cellStyle name="Note 2 18 2 2 2 3" xfId="15761" xr:uid="{00000000-0005-0000-0000-0000AA150000}"/>
    <cellStyle name="Note 2 18 2 2 2 3 2" xfId="33196" xr:uid="{00000000-0005-0000-0000-0000AB150000}"/>
    <cellStyle name="Note 2 18 2 2 2 3 3" xfId="47649" xr:uid="{00000000-0005-0000-0000-0000AC150000}"/>
    <cellStyle name="Note 2 18 2 2 2 4" xfId="21002" xr:uid="{00000000-0005-0000-0000-0000AD150000}"/>
    <cellStyle name="Note 2 18 2 2 2 5" xfId="35455" xr:uid="{00000000-0005-0000-0000-0000AE150000}"/>
    <cellStyle name="Note 2 18 2 2 3" xfId="6028" xr:uid="{00000000-0005-0000-0000-0000AF150000}"/>
    <cellStyle name="Note 2 18 2 2 3 2" xfId="23463" xr:uid="{00000000-0005-0000-0000-0000B0150000}"/>
    <cellStyle name="Note 2 18 2 2 3 3" xfId="37916" xr:uid="{00000000-0005-0000-0000-0000B1150000}"/>
    <cellStyle name="Note 2 18 2 2 4" xfId="8469" xr:uid="{00000000-0005-0000-0000-0000B2150000}"/>
    <cellStyle name="Note 2 18 2 2 4 2" xfId="25904" xr:uid="{00000000-0005-0000-0000-0000B3150000}"/>
    <cellStyle name="Note 2 18 2 2 4 3" xfId="40357" xr:uid="{00000000-0005-0000-0000-0000B4150000}"/>
    <cellStyle name="Note 2 18 2 2 5" xfId="10889" xr:uid="{00000000-0005-0000-0000-0000B5150000}"/>
    <cellStyle name="Note 2 18 2 2 5 2" xfId="28324" xr:uid="{00000000-0005-0000-0000-0000B6150000}"/>
    <cellStyle name="Note 2 18 2 2 5 3" xfId="42777" xr:uid="{00000000-0005-0000-0000-0000B7150000}"/>
    <cellStyle name="Note 2 18 2 2 6" xfId="17896" xr:uid="{00000000-0005-0000-0000-0000B8150000}"/>
    <cellStyle name="Note 2 18 2 3" xfId="1056" xr:uid="{00000000-0005-0000-0000-0000B9150000}"/>
    <cellStyle name="Note 2 18 2 3 2" xfId="3567" xr:uid="{00000000-0005-0000-0000-0000BA150000}"/>
    <cellStyle name="Note 2 18 2 3 2 2" xfId="13301" xr:uid="{00000000-0005-0000-0000-0000BB150000}"/>
    <cellStyle name="Note 2 18 2 3 2 2 2" xfId="30736" xr:uid="{00000000-0005-0000-0000-0000BC150000}"/>
    <cellStyle name="Note 2 18 2 3 2 2 3" xfId="45189" xr:uid="{00000000-0005-0000-0000-0000BD150000}"/>
    <cellStyle name="Note 2 18 2 3 2 3" xfId="15762" xr:uid="{00000000-0005-0000-0000-0000BE150000}"/>
    <cellStyle name="Note 2 18 2 3 2 3 2" xfId="33197" xr:uid="{00000000-0005-0000-0000-0000BF150000}"/>
    <cellStyle name="Note 2 18 2 3 2 3 3" xfId="47650" xr:uid="{00000000-0005-0000-0000-0000C0150000}"/>
    <cellStyle name="Note 2 18 2 3 2 4" xfId="21003" xr:uid="{00000000-0005-0000-0000-0000C1150000}"/>
    <cellStyle name="Note 2 18 2 3 2 5" xfId="35456" xr:uid="{00000000-0005-0000-0000-0000C2150000}"/>
    <cellStyle name="Note 2 18 2 3 3" xfId="6029" xr:uid="{00000000-0005-0000-0000-0000C3150000}"/>
    <cellStyle name="Note 2 18 2 3 3 2" xfId="23464" xr:uid="{00000000-0005-0000-0000-0000C4150000}"/>
    <cellStyle name="Note 2 18 2 3 3 3" xfId="37917" xr:uid="{00000000-0005-0000-0000-0000C5150000}"/>
    <cellStyle name="Note 2 18 2 3 4" xfId="8470" xr:uid="{00000000-0005-0000-0000-0000C6150000}"/>
    <cellStyle name="Note 2 18 2 3 4 2" xfId="25905" xr:uid="{00000000-0005-0000-0000-0000C7150000}"/>
    <cellStyle name="Note 2 18 2 3 4 3" xfId="40358" xr:uid="{00000000-0005-0000-0000-0000C8150000}"/>
    <cellStyle name="Note 2 18 2 3 5" xfId="10890" xr:uid="{00000000-0005-0000-0000-0000C9150000}"/>
    <cellStyle name="Note 2 18 2 3 5 2" xfId="28325" xr:uid="{00000000-0005-0000-0000-0000CA150000}"/>
    <cellStyle name="Note 2 18 2 3 5 3" xfId="42778" xr:uid="{00000000-0005-0000-0000-0000CB150000}"/>
    <cellStyle name="Note 2 18 2 3 6" xfId="17897" xr:uid="{00000000-0005-0000-0000-0000CC150000}"/>
    <cellStyle name="Note 2 18 2 4" xfId="1057" xr:uid="{00000000-0005-0000-0000-0000CD150000}"/>
    <cellStyle name="Note 2 18 2 4 2" xfId="3568" xr:uid="{00000000-0005-0000-0000-0000CE150000}"/>
    <cellStyle name="Note 2 18 2 4 2 2" xfId="21004" xr:uid="{00000000-0005-0000-0000-0000CF150000}"/>
    <cellStyle name="Note 2 18 2 4 2 3" xfId="35457" xr:uid="{00000000-0005-0000-0000-0000D0150000}"/>
    <cellStyle name="Note 2 18 2 4 3" xfId="6030" xr:uid="{00000000-0005-0000-0000-0000D1150000}"/>
    <cellStyle name="Note 2 18 2 4 3 2" xfId="23465" xr:uid="{00000000-0005-0000-0000-0000D2150000}"/>
    <cellStyle name="Note 2 18 2 4 3 3" xfId="37918" xr:uid="{00000000-0005-0000-0000-0000D3150000}"/>
    <cellStyle name="Note 2 18 2 4 4" xfId="8471" xr:uid="{00000000-0005-0000-0000-0000D4150000}"/>
    <cellStyle name="Note 2 18 2 4 4 2" xfId="25906" xr:uid="{00000000-0005-0000-0000-0000D5150000}"/>
    <cellStyle name="Note 2 18 2 4 4 3" xfId="40359" xr:uid="{00000000-0005-0000-0000-0000D6150000}"/>
    <cellStyle name="Note 2 18 2 4 5" xfId="10891" xr:uid="{00000000-0005-0000-0000-0000D7150000}"/>
    <cellStyle name="Note 2 18 2 4 5 2" xfId="28326" xr:uid="{00000000-0005-0000-0000-0000D8150000}"/>
    <cellStyle name="Note 2 18 2 4 5 3" xfId="42779" xr:uid="{00000000-0005-0000-0000-0000D9150000}"/>
    <cellStyle name="Note 2 18 2 4 6" xfId="15034" xr:uid="{00000000-0005-0000-0000-0000DA150000}"/>
    <cellStyle name="Note 2 18 2 4 6 2" xfId="32469" xr:uid="{00000000-0005-0000-0000-0000DB150000}"/>
    <cellStyle name="Note 2 18 2 4 6 3" xfId="46922" xr:uid="{00000000-0005-0000-0000-0000DC150000}"/>
    <cellStyle name="Note 2 18 2 4 7" xfId="17898" xr:uid="{00000000-0005-0000-0000-0000DD150000}"/>
    <cellStyle name="Note 2 18 2 4 8" xfId="20196" xr:uid="{00000000-0005-0000-0000-0000DE150000}"/>
    <cellStyle name="Note 2 18 2 5" xfId="3565" xr:uid="{00000000-0005-0000-0000-0000DF150000}"/>
    <cellStyle name="Note 2 18 2 5 2" xfId="13299" xr:uid="{00000000-0005-0000-0000-0000E0150000}"/>
    <cellStyle name="Note 2 18 2 5 2 2" xfId="30734" xr:uid="{00000000-0005-0000-0000-0000E1150000}"/>
    <cellStyle name="Note 2 18 2 5 2 3" xfId="45187" xr:uid="{00000000-0005-0000-0000-0000E2150000}"/>
    <cellStyle name="Note 2 18 2 5 3" xfId="15760" xr:uid="{00000000-0005-0000-0000-0000E3150000}"/>
    <cellStyle name="Note 2 18 2 5 3 2" xfId="33195" xr:uid="{00000000-0005-0000-0000-0000E4150000}"/>
    <cellStyle name="Note 2 18 2 5 3 3" xfId="47648" xr:uid="{00000000-0005-0000-0000-0000E5150000}"/>
    <cellStyle name="Note 2 18 2 5 4" xfId="21001" xr:uid="{00000000-0005-0000-0000-0000E6150000}"/>
    <cellStyle name="Note 2 18 2 5 5" xfId="35454" xr:uid="{00000000-0005-0000-0000-0000E7150000}"/>
    <cellStyle name="Note 2 18 2 6" xfId="6027" xr:uid="{00000000-0005-0000-0000-0000E8150000}"/>
    <cellStyle name="Note 2 18 2 6 2" xfId="23462" xr:uid="{00000000-0005-0000-0000-0000E9150000}"/>
    <cellStyle name="Note 2 18 2 6 3" xfId="37915" xr:uid="{00000000-0005-0000-0000-0000EA150000}"/>
    <cellStyle name="Note 2 18 2 7" xfId="8468" xr:uid="{00000000-0005-0000-0000-0000EB150000}"/>
    <cellStyle name="Note 2 18 2 7 2" xfId="25903" xr:uid="{00000000-0005-0000-0000-0000EC150000}"/>
    <cellStyle name="Note 2 18 2 7 3" xfId="40356" xr:uid="{00000000-0005-0000-0000-0000ED150000}"/>
    <cellStyle name="Note 2 18 2 8" xfId="10888" xr:uid="{00000000-0005-0000-0000-0000EE150000}"/>
    <cellStyle name="Note 2 18 2 8 2" xfId="28323" xr:uid="{00000000-0005-0000-0000-0000EF150000}"/>
    <cellStyle name="Note 2 18 2 8 3" xfId="42776" xr:uid="{00000000-0005-0000-0000-0000F0150000}"/>
    <cellStyle name="Note 2 18 2 9" xfId="17895" xr:uid="{00000000-0005-0000-0000-0000F1150000}"/>
    <cellStyle name="Note 2 18 3" xfId="1058" xr:uid="{00000000-0005-0000-0000-0000F2150000}"/>
    <cellStyle name="Note 2 18 3 2" xfId="1059" xr:uid="{00000000-0005-0000-0000-0000F3150000}"/>
    <cellStyle name="Note 2 18 3 2 2" xfId="3570" xr:uid="{00000000-0005-0000-0000-0000F4150000}"/>
    <cellStyle name="Note 2 18 3 2 2 2" xfId="13303" xr:uid="{00000000-0005-0000-0000-0000F5150000}"/>
    <cellStyle name="Note 2 18 3 2 2 2 2" xfId="30738" xr:uid="{00000000-0005-0000-0000-0000F6150000}"/>
    <cellStyle name="Note 2 18 3 2 2 2 3" xfId="45191" xr:uid="{00000000-0005-0000-0000-0000F7150000}"/>
    <cellStyle name="Note 2 18 3 2 2 3" xfId="15764" xr:uid="{00000000-0005-0000-0000-0000F8150000}"/>
    <cellStyle name="Note 2 18 3 2 2 3 2" xfId="33199" xr:uid="{00000000-0005-0000-0000-0000F9150000}"/>
    <cellStyle name="Note 2 18 3 2 2 3 3" xfId="47652" xr:uid="{00000000-0005-0000-0000-0000FA150000}"/>
    <cellStyle name="Note 2 18 3 2 2 4" xfId="21006" xr:uid="{00000000-0005-0000-0000-0000FB150000}"/>
    <cellStyle name="Note 2 18 3 2 2 5" xfId="35459" xr:uid="{00000000-0005-0000-0000-0000FC150000}"/>
    <cellStyle name="Note 2 18 3 2 3" xfId="6032" xr:uid="{00000000-0005-0000-0000-0000FD150000}"/>
    <cellStyle name="Note 2 18 3 2 3 2" xfId="23467" xr:uid="{00000000-0005-0000-0000-0000FE150000}"/>
    <cellStyle name="Note 2 18 3 2 3 3" xfId="37920" xr:uid="{00000000-0005-0000-0000-0000FF150000}"/>
    <cellStyle name="Note 2 18 3 2 4" xfId="8473" xr:uid="{00000000-0005-0000-0000-000000160000}"/>
    <cellStyle name="Note 2 18 3 2 4 2" xfId="25908" xr:uid="{00000000-0005-0000-0000-000001160000}"/>
    <cellStyle name="Note 2 18 3 2 4 3" xfId="40361" xr:uid="{00000000-0005-0000-0000-000002160000}"/>
    <cellStyle name="Note 2 18 3 2 5" xfId="10893" xr:uid="{00000000-0005-0000-0000-000003160000}"/>
    <cellStyle name="Note 2 18 3 2 5 2" xfId="28328" xr:uid="{00000000-0005-0000-0000-000004160000}"/>
    <cellStyle name="Note 2 18 3 2 5 3" xfId="42781" xr:uid="{00000000-0005-0000-0000-000005160000}"/>
    <cellStyle name="Note 2 18 3 2 6" xfId="17900" xr:uid="{00000000-0005-0000-0000-000006160000}"/>
    <cellStyle name="Note 2 18 3 3" xfId="1060" xr:uid="{00000000-0005-0000-0000-000007160000}"/>
    <cellStyle name="Note 2 18 3 3 2" xfId="3571" xr:uid="{00000000-0005-0000-0000-000008160000}"/>
    <cellStyle name="Note 2 18 3 3 2 2" xfId="13304" xr:uid="{00000000-0005-0000-0000-000009160000}"/>
    <cellStyle name="Note 2 18 3 3 2 2 2" xfId="30739" xr:uid="{00000000-0005-0000-0000-00000A160000}"/>
    <cellStyle name="Note 2 18 3 3 2 2 3" xfId="45192" xr:uid="{00000000-0005-0000-0000-00000B160000}"/>
    <cellStyle name="Note 2 18 3 3 2 3" xfId="15765" xr:uid="{00000000-0005-0000-0000-00000C160000}"/>
    <cellStyle name="Note 2 18 3 3 2 3 2" xfId="33200" xr:uid="{00000000-0005-0000-0000-00000D160000}"/>
    <cellStyle name="Note 2 18 3 3 2 3 3" xfId="47653" xr:uid="{00000000-0005-0000-0000-00000E160000}"/>
    <cellStyle name="Note 2 18 3 3 2 4" xfId="21007" xr:uid="{00000000-0005-0000-0000-00000F160000}"/>
    <cellStyle name="Note 2 18 3 3 2 5" xfId="35460" xr:uid="{00000000-0005-0000-0000-000010160000}"/>
    <cellStyle name="Note 2 18 3 3 3" xfId="6033" xr:uid="{00000000-0005-0000-0000-000011160000}"/>
    <cellStyle name="Note 2 18 3 3 3 2" xfId="23468" xr:uid="{00000000-0005-0000-0000-000012160000}"/>
    <cellStyle name="Note 2 18 3 3 3 3" xfId="37921" xr:uid="{00000000-0005-0000-0000-000013160000}"/>
    <cellStyle name="Note 2 18 3 3 4" xfId="8474" xr:uid="{00000000-0005-0000-0000-000014160000}"/>
    <cellStyle name="Note 2 18 3 3 4 2" xfId="25909" xr:uid="{00000000-0005-0000-0000-000015160000}"/>
    <cellStyle name="Note 2 18 3 3 4 3" xfId="40362" xr:uid="{00000000-0005-0000-0000-000016160000}"/>
    <cellStyle name="Note 2 18 3 3 5" xfId="10894" xr:uid="{00000000-0005-0000-0000-000017160000}"/>
    <cellStyle name="Note 2 18 3 3 5 2" xfId="28329" xr:uid="{00000000-0005-0000-0000-000018160000}"/>
    <cellStyle name="Note 2 18 3 3 5 3" xfId="42782" xr:uid="{00000000-0005-0000-0000-000019160000}"/>
    <cellStyle name="Note 2 18 3 3 6" xfId="17901" xr:uid="{00000000-0005-0000-0000-00001A160000}"/>
    <cellStyle name="Note 2 18 3 4" xfId="1061" xr:uid="{00000000-0005-0000-0000-00001B160000}"/>
    <cellStyle name="Note 2 18 3 4 2" xfId="3572" xr:uid="{00000000-0005-0000-0000-00001C160000}"/>
    <cellStyle name="Note 2 18 3 4 2 2" xfId="21008" xr:uid="{00000000-0005-0000-0000-00001D160000}"/>
    <cellStyle name="Note 2 18 3 4 2 3" xfId="35461" xr:uid="{00000000-0005-0000-0000-00001E160000}"/>
    <cellStyle name="Note 2 18 3 4 3" xfId="6034" xr:uid="{00000000-0005-0000-0000-00001F160000}"/>
    <cellStyle name="Note 2 18 3 4 3 2" xfId="23469" xr:uid="{00000000-0005-0000-0000-000020160000}"/>
    <cellStyle name="Note 2 18 3 4 3 3" xfId="37922" xr:uid="{00000000-0005-0000-0000-000021160000}"/>
    <cellStyle name="Note 2 18 3 4 4" xfId="8475" xr:uid="{00000000-0005-0000-0000-000022160000}"/>
    <cellStyle name="Note 2 18 3 4 4 2" xfId="25910" xr:uid="{00000000-0005-0000-0000-000023160000}"/>
    <cellStyle name="Note 2 18 3 4 4 3" xfId="40363" xr:uid="{00000000-0005-0000-0000-000024160000}"/>
    <cellStyle name="Note 2 18 3 4 5" xfId="10895" xr:uid="{00000000-0005-0000-0000-000025160000}"/>
    <cellStyle name="Note 2 18 3 4 5 2" xfId="28330" xr:uid="{00000000-0005-0000-0000-000026160000}"/>
    <cellStyle name="Note 2 18 3 4 5 3" xfId="42783" xr:uid="{00000000-0005-0000-0000-000027160000}"/>
    <cellStyle name="Note 2 18 3 4 6" xfId="15035" xr:uid="{00000000-0005-0000-0000-000028160000}"/>
    <cellStyle name="Note 2 18 3 4 6 2" xfId="32470" xr:uid="{00000000-0005-0000-0000-000029160000}"/>
    <cellStyle name="Note 2 18 3 4 6 3" xfId="46923" xr:uid="{00000000-0005-0000-0000-00002A160000}"/>
    <cellStyle name="Note 2 18 3 4 7" xfId="17902" xr:uid="{00000000-0005-0000-0000-00002B160000}"/>
    <cellStyle name="Note 2 18 3 4 8" xfId="20197" xr:uid="{00000000-0005-0000-0000-00002C160000}"/>
    <cellStyle name="Note 2 18 3 5" xfId="3569" xr:uid="{00000000-0005-0000-0000-00002D160000}"/>
    <cellStyle name="Note 2 18 3 5 2" xfId="13302" xr:uid="{00000000-0005-0000-0000-00002E160000}"/>
    <cellStyle name="Note 2 18 3 5 2 2" xfId="30737" xr:uid="{00000000-0005-0000-0000-00002F160000}"/>
    <cellStyle name="Note 2 18 3 5 2 3" xfId="45190" xr:uid="{00000000-0005-0000-0000-000030160000}"/>
    <cellStyle name="Note 2 18 3 5 3" xfId="15763" xr:uid="{00000000-0005-0000-0000-000031160000}"/>
    <cellStyle name="Note 2 18 3 5 3 2" xfId="33198" xr:uid="{00000000-0005-0000-0000-000032160000}"/>
    <cellStyle name="Note 2 18 3 5 3 3" xfId="47651" xr:uid="{00000000-0005-0000-0000-000033160000}"/>
    <cellStyle name="Note 2 18 3 5 4" xfId="21005" xr:uid="{00000000-0005-0000-0000-000034160000}"/>
    <cellStyle name="Note 2 18 3 5 5" xfId="35458" xr:uid="{00000000-0005-0000-0000-000035160000}"/>
    <cellStyle name="Note 2 18 3 6" xfId="6031" xr:uid="{00000000-0005-0000-0000-000036160000}"/>
    <cellStyle name="Note 2 18 3 6 2" xfId="23466" xr:uid="{00000000-0005-0000-0000-000037160000}"/>
    <cellStyle name="Note 2 18 3 6 3" xfId="37919" xr:uid="{00000000-0005-0000-0000-000038160000}"/>
    <cellStyle name="Note 2 18 3 7" xfId="8472" xr:uid="{00000000-0005-0000-0000-000039160000}"/>
    <cellStyle name="Note 2 18 3 7 2" xfId="25907" xr:uid="{00000000-0005-0000-0000-00003A160000}"/>
    <cellStyle name="Note 2 18 3 7 3" xfId="40360" xr:uid="{00000000-0005-0000-0000-00003B160000}"/>
    <cellStyle name="Note 2 18 3 8" xfId="10892" xr:uid="{00000000-0005-0000-0000-00003C160000}"/>
    <cellStyle name="Note 2 18 3 8 2" xfId="28327" xr:uid="{00000000-0005-0000-0000-00003D160000}"/>
    <cellStyle name="Note 2 18 3 8 3" xfId="42780" xr:uid="{00000000-0005-0000-0000-00003E160000}"/>
    <cellStyle name="Note 2 18 3 9" xfId="17899" xr:uid="{00000000-0005-0000-0000-00003F160000}"/>
    <cellStyle name="Note 2 18 4" xfId="1062" xr:uid="{00000000-0005-0000-0000-000040160000}"/>
    <cellStyle name="Note 2 18 4 2" xfId="1063" xr:uid="{00000000-0005-0000-0000-000041160000}"/>
    <cellStyle name="Note 2 18 4 2 2" xfId="3574" xr:uid="{00000000-0005-0000-0000-000042160000}"/>
    <cellStyle name="Note 2 18 4 2 2 2" xfId="13306" xr:uid="{00000000-0005-0000-0000-000043160000}"/>
    <cellStyle name="Note 2 18 4 2 2 2 2" xfId="30741" xr:uid="{00000000-0005-0000-0000-000044160000}"/>
    <cellStyle name="Note 2 18 4 2 2 2 3" xfId="45194" xr:uid="{00000000-0005-0000-0000-000045160000}"/>
    <cellStyle name="Note 2 18 4 2 2 3" xfId="15767" xr:uid="{00000000-0005-0000-0000-000046160000}"/>
    <cellStyle name="Note 2 18 4 2 2 3 2" xfId="33202" xr:uid="{00000000-0005-0000-0000-000047160000}"/>
    <cellStyle name="Note 2 18 4 2 2 3 3" xfId="47655" xr:uid="{00000000-0005-0000-0000-000048160000}"/>
    <cellStyle name="Note 2 18 4 2 2 4" xfId="21010" xr:uid="{00000000-0005-0000-0000-000049160000}"/>
    <cellStyle name="Note 2 18 4 2 2 5" xfId="35463" xr:uid="{00000000-0005-0000-0000-00004A160000}"/>
    <cellStyle name="Note 2 18 4 2 3" xfId="6036" xr:uid="{00000000-0005-0000-0000-00004B160000}"/>
    <cellStyle name="Note 2 18 4 2 3 2" xfId="23471" xr:uid="{00000000-0005-0000-0000-00004C160000}"/>
    <cellStyle name="Note 2 18 4 2 3 3" xfId="37924" xr:uid="{00000000-0005-0000-0000-00004D160000}"/>
    <cellStyle name="Note 2 18 4 2 4" xfId="8477" xr:uid="{00000000-0005-0000-0000-00004E160000}"/>
    <cellStyle name="Note 2 18 4 2 4 2" xfId="25912" xr:uid="{00000000-0005-0000-0000-00004F160000}"/>
    <cellStyle name="Note 2 18 4 2 4 3" xfId="40365" xr:uid="{00000000-0005-0000-0000-000050160000}"/>
    <cellStyle name="Note 2 18 4 2 5" xfId="10897" xr:uid="{00000000-0005-0000-0000-000051160000}"/>
    <cellStyle name="Note 2 18 4 2 5 2" xfId="28332" xr:uid="{00000000-0005-0000-0000-000052160000}"/>
    <cellStyle name="Note 2 18 4 2 5 3" xfId="42785" xr:uid="{00000000-0005-0000-0000-000053160000}"/>
    <cellStyle name="Note 2 18 4 2 6" xfId="17904" xr:uid="{00000000-0005-0000-0000-000054160000}"/>
    <cellStyle name="Note 2 18 4 3" xfId="1064" xr:uid="{00000000-0005-0000-0000-000055160000}"/>
    <cellStyle name="Note 2 18 4 3 2" xfId="3575" xr:uid="{00000000-0005-0000-0000-000056160000}"/>
    <cellStyle name="Note 2 18 4 3 2 2" xfId="13307" xr:uid="{00000000-0005-0000-0000-000057160000}"/>
    <cellStyle name="Note 2 18 4 3 2 2 2" xfId="30742" xr:uid="{00000000-0005-0000-0000-000058160000}"/>
    <cellStyle name="Note 2 18 4 3 2 2 3" xfId="45195" xr:uid="{00000000-0005-0000-0000-000059160000}"/>
    <cellStyle name="Note 2 18 4 3 2 3" xfId="15768" xr:uid="{00000000-0005-0000-0000-00005A160000}"/>
    <cellStyle name="Note 2 18 4 3 2 3 2" xfId="33203" xr:uid="{00000000-0005-0000-0000-00005B160000}"/>
    <cellStyle name="Note 2 18 4 3 2 3 3" xfId="47656" xr:uid="{00000000-0005-0000-0000-00005C160000}"/>
    <cellStyle name="Note 2 18 4 3 2 4" xfId="21011" xr:uid="{00000000-0005-0000-0000-00005D160000}"/>
    <cellStyle name="Note 2 18 4 3 2 5" xfId="35464" xr:uid="{00000000-0005-0000-0000-00005E160000}"/>
    <cellStyle name="Note 2 18 4 3 3" xfId="6037" xr:uid="{00000000-0005-0000-0000-00005F160000}"/>
    <cellStyle name="Note 2 18 4 3 3 2" xfId="23472" xr:uid="{00000000-0005-0000-0000-000060160000}"/>
    <cellStyle name="Note 2 18 4 3 3 3" xfId="37925" xr:uid="{00000000-0005-0000-0000-000061160000}"/>
    <cellStyle name="Note 2 18 4 3 4" xfId="8478" xr:uid="{00000000-0005-0000-0000-000062160000}"/>
    <cellStyle name="Note 2 18 4 3 4 2" xfId="25913" xr:uid="{00000000-0005-0000-0000-000063160000}"/>
    <cellStyle name="Note 2 18 4 3 4 3" xfId="40366" xr:uid="{00000000-0005-0000-0000-000064160000}"/>
    <cellStyle name="Note 2 18 4 3 5" xfId="10898" xr:uid="{00000000-0005-0000-0000-000065160000}"/>
    <cellStyle name="Note 2 18 4 3 5 2" xfId="28333" xr:uid="{00000000-0005-0000-0000-000066160000}"/>
    <cellStyle name="Note 2 18 4 3 5 3" xfId="42786" xr:uid="{00000000-0005-0000-0000-000067160000}"/>
    <cellStyle name="Note 2 18 4 3 6" xfId="17905" xr:uid="{00000000-0005-0000-0000-000068160000}"/>
    <cellStyle name="Note 2 18 4 4" xfId="1065" xr:uid="{00000000-0005-0000-0000-000069160000}"/>
    <cellStyle name="Note 2 18 4 4 2" xfId="3576" xr:uid="{00000000-0005-0000-0000-00006A160000}"/>
    <cellStyle name="Note 2 18 4 4 2 2" xfId="21012" xr:uid="{00000000-0005-0000-0000-00006B160000}"/>
    <cellStyle name="Note 2 18 4 4 2 3" xfId="35465" xr:uid="{00000000-0005-0000-0000-00006C160000}"/>
    <cellStyle name="Note 2 18 4 4 3" xfId="6038" xr:uid="{00000000-0005-0000-0000-00006D160000}"/>
    <cellStyle name="Note 2 18 4 4 3 2" xfId="23473" xr:uid="{00000000-0005-0000-0000-00006E160000}"/>
    <cellStyle name="Note 2 18 4 4 3 3" xfId="37926" xr:uid="{00000000-0005-0000-0000-00006F160000}"/>
    <cellStyle name="Note 2 18 4 4 4" xfId="8479" xr:uid="{00000000-0005-0000-0000-000070160000}"/>
    <cellStyle name="Note 2 18 4 4 4 2" xfId="25914" xr:uid="{00000000-0005-0000-0000-000071160000}"/>
    <cellStyle name="Note 2 18 4 4 4 3" xfId="40367" xr:uid="{00000000-0005-0000-0000-000072160000}"/>
    <cellStyle name="Note 2 18 4 4 5" xfId="10899" xr:uid="{00000000-0005-0000-0000-000073160000}"/>
    <cellStyle name="Note 2 18 4 4 5 2" xfId="28334" xr:uid="{00000000-0005-0000-0000-000074160000}"/>
    <cellStyle name="Note 2 18 4 4 5 3" xfId="42787" xr:uid="{00000000-0005-0000-0000-000075160000}"/>
    <cellStyle name="Note 2 18 4 4 6" xfId="15036" xr:uid="{00000000-0005-0000-0000-000076160000}"/>
    <cellStyle name="Note 2 18 4 4 6 2" xfId="32471" xr:uid="{00000000-0005-0000-0000-000077160000}"/>
    <cellStyle name="Note 2 18 4 4 6 3" xfId="46924" xr:uid="{00000000-0005-0000-0000-000078160000}"/>
    <cellStyle name="Note 2 18 4 4 7" xfId="17906" xr:uid="{00000000-0005-0000-0000-000079160000}"/>
    <cellStyle name="Note 2 18 4 4 8" xfId="20198" xr:uid="{00000000-0005-0000-0000-00007A160000}"/>
    <cellStyle name="Note 2 18 4 5" xfId="3573" xr:uid="{00000000-0005-0000-0000-00007B160000}"/>
    <cellStyle name="Note 2 18 4 5 2" xfId="13305" xr:uid="{00000000-0005-0000-0000-00007C160000}"/>
    <cellStyle name="Note 2 18 4 5 2 2" xfId="30740" xr:uid="{00000000-0005-0000-0000-00007D160000}"/>
    <cellStyle name="Note 2 18 4 5 2 3" xfId="45193" xr:uid="{00000000-0005-0000-0000-00007E160000}"/>
    <cellStyle name="Note 2 18 4 5 3" xfId="15766" xr:uid="{00000000-0005-0000-0000-00007F160000}"/>
    <cellStyle name="Note 2 18 4 5 3 2" xfId="33201" xr:uid="{00000000-0005-0000-0000-000080160000}"/>
    <cellStyle name="Note 2 18 4 5 3 3" xfId="47654" xr:uid="{00000000-0005-0000-0000-000081160000}"/>
    <cellStyle name="Note 2 18 4 5 4" xfId="21009" xr:uid="{00000000-0005-0000-0000-000082160000}"/>
    <cellStyle name="Note 2 18 4 5 5" xfId="35462" xr:uid="{00000000-0005-0000-0000-000083160000}"/>
    <cellStyle name="Note 2 18 4 6" xfId="6035" xr:uid="{00000000-0005-0000-0000-000084160000}"/>
    <cellStyle name="Note 2 18 4 6 2" xfId="23470" xr:uid="{00000000-0005-0000-0000-000085160000}"/>
    <cellStyle name="Note 2 18 4 6 3" xfId="37923" xr:uid="{00000000-0005-0000-0000-000086160000}"/>
    <cellStyle name="Note 2 18 4 7" xfId="8476" xr:uid="{00000000-0005-0000-0000-000087160000}"/>
    <cellStyle name="Note 2 18 4 7 2" xfId="25911" xr:uid="{00000000-0005-0000-0000-000088160000}"/>
    <cellStyle name="Note 2 18 4 7 3" xfId="40364" xr:uid="{00000000-0005-0000-0000-000089160000}"/>
    <cellStyle name="Note 2 18 4 8" xfId="10896" xr:uid="{00000000-0005-0000-0000-00008A160000}"/>
    <cellStyle name="Note 2 18 4 8 2" xfId="28331" xr:uid="{00000000-0005-0000-0000-00008B160000}"/>
    <cellStyle name="Note 2 18 4 8 3" xfId="42784" xr:uid="{00000000-0005-0000-0000-00008C160000}"/>
    <cellStyle name="Note 2 18 4 9" xfId="17903" xr:uid="{00000000-0005-0000-0000-00008D160000}"/>
    <cellStyle name="Note 2 18 5" xfId="1066" xr:uid="{00000000-0005-0000-0000-00008E160000}"/>
    <cellStyle name="Note 2 18 5 2" xfId="1067" xr:uid="{00000000-0005-0000-0000-00008F160000}"/>
    <cellStyle name="Note 2 18 5 2 2" xfId="3578" xr:uid="{00000000-0005-0000-0000-000090160000}"/>
    <cellStyle name="Note 2 18 5 2 2 2" xfId="13309" xr:uid="{00000000-0005-0000-0000-000091160000}"/>
    <cellStyle name="Note 2 18 5 2 2 2 2" xfId="30744" xr:uid="{00000000-0005-0000-0000-000092160000}"/>
    <cellStyle name="Note 2 18 5 2 2 2 3" xfId="45197" xr:uid="{00000000-0005-0000-0000-000093160000}"/>
    <cellStyle name="Note 2 18 5 2 2 3" xfId="15770" xr:uid="{00000000-0005-0000-0000-000094160000}"/>
    <cellStyle name="Note 2 18 5 2 2 3 2" xfId="33205" xr:uid="{00000000-0005-0000-0000-000095160000}"/>
    <cellStyle name="Note 2 18 5 2 2 3 3" xfId="47658" xr:uid="{00000000-0005-0000-0000-000096160000}"/>
    <cellStyle name="Note 2 18 5 2 2 4" xfId="21014" xr:uid="{00000000-0005-0000-0000-000097160000}"/>
    <cellStyle name="Note 2 18 5 2 2 5" xfId="35467" xr:uid="{00000000-0005-0000-0000-000098160000}"/>
    <cellStyle name="Note 2 18 5 2 3" xfId="6040" xr:uid="{00000000-0005-0000-0000-000099160000}"/>
    <cellStyle name="Note 2 18 5 2 3 2" xfId="23475" xr:uid="{00000000-0005-0000-0000-00009A160000}"/>
    <cellStyle name="Note 2 18 5 2 3 3" xfId="37928" xr:uid="{00000000-0005-0000-0000-00009B160000}"/>
    <cellStyle name="Note 2 18 5 2 4" xfId="8481" xr:uid="{00000000-0005-0000-0000-00009C160000}"/>
    <cellStyle name="Note 2 18 5 2 4 2" xfId="25916" xr:uid="{00000000-0005-0000-0000-00009D160000}"/>
    <cellStyle name="Note 2 18 5 2 4 3" xfId="40369" xr:uid="{00000000-0005-0000-0000-00009E160000}"/>
    <cellStyle name="Note 2 18 5 2 5" xfId="10901" xr:uid="{00000000-0005-0000-0000-00009F160000}"/>
    <cellStyle name="Note 2 18 5 2 5 2" xfId="28336" xr:uid="{00000000-0005-0000-0000-0000A0160000}"/>
    <cellStyle name="Note 2 18 5 2 5 3" xfId="42789" xr:uid="{00000000-0005-0000-0000-0000A1160000}"/>
    <cellStyle name="Note 2 18 5 2 6" xfId="17908" xr:uid="{00000000-0005-0000-0000-0000A2160000}"/>
    <cellStyle name="Note 2 18 5 3" xfId="1068" xr:uid="{00000000-0005-0000-0000-0000A3160000}"/>
    <cellStyle name="Note 2 18 5 3 2" xfId="3579" xr:uid="{00000000-0005-0000-0000-0000A4160000}"/>
    <cellStyle name="Note 2 18 5 3 2 2" xfId="13310" xr:uid="{00000000-0005-0000-0000-0000A5160000}"/>
    <cellStyle name="Note 2 18 5 3 2 2 2" xfId="30745" xr:uid="{00000000-0005-0000-0000-0000A6160000}"/>
    <cellStyle name="Note 2 18 5 3 2 2 3" xfId="45198" xr:uid="{00000000-0005-0000-0000-0000A7160000}"/>
    <cellStyle name="Note 2 18 5 3 2 3" xfId="15771" xr:uid="{00000000-0005-0000-0000-0000A8160000}"/>
    <cellStyle name="Note 2 18 5 3 2 3 2" xfId="33206" xr:uid="{00000000-0005-0000-0000-0000A9160000}"/>
    <cellStyle name="Note 2 18 5 3 2 3 3" xfId="47659" xr:uid="{00000000-0005-0000-0000-0000AA160000}"/>
    <cellStyle name="Note 2 18 5 3 2 4" xfId="21015" xr:uid="{00000000-0005-0000-0000-0000AB160000}"/>
    <cellStyle name="Note 2 18 5 3 2 5" xfId="35468" xr:uid="{00000000-0005-0000-0000-0000AC160000}"/>
    <cellStyle name="Note 2 18 5 3 3" xfId="6041" xr:uid="{00000000-0005-0000-0000-0000AD160000}"/>
    <cellStyle name="Note 2 18 5 3 3 2" xfId="23476" xr:uid="{00000000-0005-0000-0000-0000AE160000}"/>
    <cellStyle name="Note 2 18 5 3 3 3" xfId="37929" xr:uid="{00000000-0005-0000-0000-0000AF160000}"/>
    <cellStyle name="Note 2 18 5 3 4" xfId="8482" xr:uid="{00000000-0005-0000-0000-0000B0160000}"/>
    <cellStyle name="Note 2 18 5 3 4 2" xfId="25917" xr:uid="{00000000-0005-0000-0000-0000B1160000}"/>
    <cellStyle name="Note 2 18 5 3 4 3" xfId="40370" xr:uid="{00000000-0005-0000-0000-0000B2160000}"/>
    <cellStyle name="Note 2 18 5 3 5" xfId="10902" xr:uid="{00000000-0005-0000-0000-0000B3160000}"/>
    <cellStyle name="Note 2 18 5 3 5 2" xfId="28337" xr:uid="{00000000-0005-0000-0000-0000B4160000}"/>
    <cellStyle name="Note 2 18 5 3 5 3" xfId="42790" xr:uid="{00000000-0005-0000-0000-0000B5160000}"/>
    <cellStyle name="Note 2 18 5 3 6" xfId="17909" xr:uid="{00000000-0005-0000-0000-0000B6160000}"/>
    <cellStyle name="Note 2 18 5 4" xfId="1069" xr:uid="{00000000-0005-0000-0000-0000B7160000}"/>
    <cellStyle name="Note 2 18 5 4 2" xfId="3580" xr:uid="{00000000-0005-0000-0000-0000B8160000}"/>
    <cellStyle name="Note 2 18 5 4 2 2" xfId="21016" xr:uid="{00000000-0005-0000-0000-0000B9160000}"/>
    <cellStyle name="Note 2 18 5 4 2 3" xfId="35469" xr:uid="{00000000-0005-0000-0000-0000BA160000}"/>
    <cellStyle name="Note 2 18 5 4 3" xfId="6042" xr:uid="{00000000-0005-0000-0000-0000BB160000}"/>
    <cellStyle name="Note 2 18 5 4 3 2" xfId="23477" xr:uid="{00000000-0005-0000-0000-0000BC160000}"/>
    <cellStyle name="Note 2 18 5 4 3 3" xfId="37930" xr:uid="{00000000-0005-0000-0000-0000BD160000}"/>
    <cellStyle name="Note 2 18 5 4 4" xfId="8483" xr:uid="{00000000-0005-0000-0000-0000BE160000}"/>
    <cellStyle name="Note 2 18 5 4 4 2" xfId="25918" xr:uid="{00000000-0005-0000-0000-0000BF160000}"/>
    <cellStyle name="Note 2 18 5 4 4 3" xfId="40371" xr:uid="{00000000-0005-0000-0000-0000C0160000}"/>
    <cellStyle name="Note 2 18 5 4 5" xfId="10903" xr:uid="{00000000-0005-0000-0000-0000C1160000}"/>
    <cellStyle name="Note 2 18 5 4 5 2" xfId="28338" xr:uid="{00000000-0005-0000-0000-0000C2160000}"/>
    <cellStyle name="Note 2 18 5 4 5 3" xfId="42791" xr:uid="{00000000-0005-0000-0000-0000C3160000}"/>
    <cellStyle name="Note 2 18 5 4 6" xfId="15037" xr:uid="{00000000-0005-0000-0000-0000C4160000}"/>
    <cellStyle name="Note 2 18 5 4 6 2" xfId="32472" xr:uid="{00000000-0005-0000-0000-0000C5160000}"/>
    <cellStyle name="Note 2 18 5 4 6 3" xfId="46925" xr:uid="{00000000-0005-0000-0000-0000C6160000}"/>
    <cellStyle name="Note 2 18 5 4 7" xfId="17910" xr:uid="{00000000-0005-0000-0000-0000C7160000}"/>
    <cellStyle name="Note 2 18 5 4 8" xfId="20199" xr:uid="{00000000-0005-0000-0000-0000C8160000}"/>
    <cellStyle name="Note 2 18 5 5" xfId="3577" xr:uid="{00000000-0005-0000-0000-0000C9160000}"/>
    <cellStyle name="Note 2 18 5 5 2" xfId="13308" xr:uid="{00000000-0005-0000-0000-0000CA160000}"/>
    <cellStyle name="Note 2 18 5 5 2 2" xfId="30743" xr:uid="{00000000-0005-0000-0000-0000CB160000}"/>
    <cellStyle name="Note 2 18 5 5 2 3" xfId="45196" xr:uid="{00000000-0005-0000-0000-0000CC160000}"/>
    <cellStyle name="Note 2 18 5 5 3" xfId="15769" xr:uid="{00000000-0005-0000-0000-0000CD160000}"/>
    <cellStyle name="Note 2 18 5 5 3 2" xfId="33204" xr:uid="{00000000-0005-0000-0000-0000CE160000}"/>
    <cellStyle name="Note 2 18 5 5 3 3" xfId="47657" xr:uid="{00000000-0005-0000-0000-0000CF160000}"/>
    <cellStyle name="Note 2 18 5 5 4" xfId="21013" xr:uid="{00000000-0005-0000-0000-0000D0160000}"/>
    <cellStyle name="Note 2 18 5 5 5" xfId="35466" xr:uid="{00000000-0005-0000-0000-0000D1160000}"/>
    <cellStyle name="Note 2 18 5 6" xfId="6039" xr:uid="{00000000-0005-0000-0000-0000D2160000}"/>
    <cellStyle name="Note 2 18 5 6 2" xfId="23474" xr:uid="{00000000-0005-0000-0000-0000D3160000}"/>
    <cellStyle name="Note 2 18 5 6 3" xfId="37927" xr:uid="{00000000-0005-0000-0000-0000D4160000}"/>
    <cellStyle name="Note 2 18 5 7" xfId="8480" xr:uid="{00000000-0005-0000-0000-0000D5160000}"/>
    <cellStyle name="Note 2 18 5 7 2" xfId="25915" xr:uid="{00000000-0005-0000-0000-0000D6160000}"/>
    <cellStyle name="Note 2 18 5 7 3" xfId="40368" xr:uid="{00000000-0005-0000-0000-0000D7160000}"/>
    <cellStyle name="Note 2 18 5 8" xfId="10900" xr:uid="{00000000-0005-0000-0000-0000D8160000}"/>
    <cellStyle name="Note 2 18 5 8 2" xfId="28335" xr:uid="{00000000-0005-0000-0000-0000D9160000}"/>
    <cellStyle name="Note 2 18 5 8 3" xfId="42788" xr:uid="{00000000-0005-0000-0000-0000DA160000}"/>
    <cellStyle name="Note 2 18 5 9" xfId="17907" xr:uid="{00000000-0005-0000-0000-0000DB160000}"/>
    <cellStyle name="Note 2 18 6" xfId="1070" xr:uid="{00000000-0005-0000-0000-0000DC160000}"/>
    <cellStyle name="Note 2 18 6 2" xfId="3581" xr:uid="{00000000-0005-0000-0000-0000DD160000}"/>
    <cellStyle name="Note 2 18 6 2 2" xfId="13311" xr:uid="{00000000-0005-0000-0000-0000DE160000}"/>
    <cellStyle name="Note 2 18 6 2 2 2" xfId="30746" xr:uid="{00000000-0005-0000-0000-0000DF160000}"/>
    <cellStyle name="Note 2 18 6 2 2 3" xfId="45199" xr:uid="{00000000-0005-0000-0000-0000E0160000}"/>
    <cellStyle name="Note 2 18 6 2 3" xfId="15772" xr:uid="{00000000-0005-0000-0000-0000E1160000}"/>
    <cellStyle name="Note 2 18 6 2 3 2" xfId="33207" xr:uid="{00000000-0005-0000-0000-0000E2160000}"/>
    <cellStyle name="Note 2 18 6 2 3 3" xfId="47660" xr:uid="{00000000-0005-0000-0000-0000E3160000}"/>
    <cellStyle name="Note 2 18 6 2 4" xfId="21017" xr:uid="{00000000-0005-0000-0000-0000E4160000}"/>
    <cellStyle name="Note 2 18 6 2 5" xfId="35470" xr:uid="{00000000-0005-0000-0000-0000E5160000}"/>
    <cellStyle name="Note 2 18 6 3" xfId="6043" xr:uid="{00000000-0005-0000-0000-0000E6160000}"/>
    <cellStyle name="Note 2 18 6 3 2" xfId="23478" xr:uid="{00000000-0005-0000-0000-0000E7160000}"/>
    <cellStyle name="Note 2 18 6 3 3" xfId="37931" xr:uid="{00000000-0005-0000-0000-0000E8160000}"/>
    <cellStyle name="Note 2 18 6 4" xfId="8484" xr:uid="{00000000-0005-0000-0000-0000E9160000}"/>
    <cellStyle name="Note 2 18 6 4 2" xfId="25919" xr:uid="{00000000-0005-0000-0000-0000EA160000}"/>
    <cellStyle name="Note 2 18 6 4 3" xfId="40372" xr:uid="{00000000-0005-0000-0000-0000EB160000}"/>
    <cellStyle name="Note 2 18 6 5" xfId="10904" xr:uid="{00000000-0005-0000-0000-0000EC160000}"/>
    <cellStyle name="Note 2 18 6 5 2" xfId="28339" xr:uid="{00000000-0005-0000-0000-0000ED160000}"/>
    <cellStyle name="Note 2 18 6 5 3" xfId="42792" xr:uid="{00000000-0005-0000-0000-0000EE160000}"/>
    <cellStyle name="Note 2 18 6 6" xfId="17911" xr:uid="{00000000-0005-0000-0000-0000EF160000}"/>
    <cellStyle name="Note 2 18 7" xfId="1071" xr:uid="{00000000-0005-0000-0000-0000F0160000}"/>
    <cellStyle name="Note 2 18 7 2" xfId="3582" xr:uid="{00000000-0005-0000-0000-0000F1160000}"/>
    <cellStyle name="Note 2 18 7 2 2" xfId="13312" xr:uid="{00000000-0005-0000-0000-0000F2160000}"/>
    <cellStyle name="Note 2 18 7 2 2 2" xfId="30747" xr:uid="{00000000-0005-0000-0000-0000F3160000}"/>
    <cellStyle name="Note 2 18 7 2 2 3" xfId="45200" xr:uid="{00000000-0005-0000-0000-0000F4160000}"/>
    <cellStyle name="Note 2 18 7 2 3" xfId="15773" xr:uid="{00000000-0005-0000-0000-0000F5160000}"/>
    <cellStyle name="Note 2 18 7 2 3 2" xfId="33208" xr:uid="{00000000-0005-0000-0000-0000F6160000}"/>
    <cellStyle name="Note 2 18 7 2 3 3" xfId="47661" xr:uid="{00000000-0005-0000-0000-0000F7160000}"/>
    <cellStyle name="Note 2 18 7 2 4" xfId="21018" xr:uid="{00000000-0005-0000-0000-0000F8160000}"/>
    <cellStyle name="Note 2 18 7 2 5" xfId="35471" xr:uid="{00000000-0005-0000-0000-0000F9160000}"/>
    <cellStyle name="Note 2 18 7 3" xfId="6044" xr:uid="{00000000-0005-0000-0000-0000FA160000}"/>
    <cellStyle name="Note 2 18 7 3 2" xfId="23479" xr:uid="{00000000-0005-0000-0000-0000FB160000}"/>
    <cellStyle name="Note 2 18 7 3 3" xfId="37932" xr:uid="{00000000-0005-0000-0000-0000FC160000}"/>
    <cellStyle name="Note 2 18 7 4" xfId="8485" xr:uid="{00000000-0005-0000-0000-0000FD160000}"/>
    <cellStyle name="Note 2 18 7 4 2" xfId="25920" xr:uid="{00000000-0005-0000-0000-0000FE160000}"/>
    <cellStyle name="Note 2 18 7 4 3" xfId="40373" xr:uid="{00000000-0005-0000-0000-0000FF160000}"/>
    <cellStyle name="Note 2 18 7 5" xfId="10905" xr:uid="{00000000-0005-0000-0000-000000170000}"/>
    <cellStyle name="Note 2 18 7 5 2" xfId="28340" xr:uid="{00000000-0005-0000-0000-000001170000}"/>
    <cellStyle name="Note 2 18 7 5 3" xfId="42793" xr:uid="{00000000-0005-0000-0000-000002170000}"/>
    <cellStyle name="Note 2 18 7 6" xfId="17912" xr:uid="{00000000-0005-0000-0000-000003170000}"/>
    <cellStyle name="Note 2 18 8" xfId="1072" xr:uid="{00000000-0005-0000-0000-000004170000}"/>
    <cellStyle name="Note 2 18 8 2" xfId="3583" xr:uid="{00000000-0005-0000-0000-000005170000}"/>
    <cellStyle name="Note 2 18 8 2 2" xfId="21019" xr:uid="{00000000-0005-0000-0000-000006170000}"/>
    <cellStyle name="Note 2 18 8 2 3" xfId="35472" xr:uid="{00000000-0005-0000-0000-000007170000}"/>
    <cellStyle name="Note 2 18 8 3" xfId="6045" xr:uid="{00000000-0005-0000-0000-000008170000}"/>
    <cellStyle name="Note 2 18 8 3 2" xfId="23480" xr:uid="{00000000-0005-0000-0000-000009170000}"/>
    <cellStyle name="Note 2 18 8 3 3" xfId="37933" xr:uid="{00000000-0005-0000-0000-00000A170000}"/>
    <cellStyle name="Note 2 18 8 4" xfId="8486" xr:uid="{00000000-0005-0000-0000-00000B170000}"/>
    <cellStyle name="Note 2 18 8 4 2" xfId="25921" xr:uid="{00000000-0005-0000-0000-00000C170000}"/>
    <cellStyle name="Note 2 18 8 4 3" xfId="40374" xr:uid="{00000000-0005-0000-0000-00000D170000}"/>
    <cellStyle name="Note 2 18 8 5" xfId="10906" xr:uid="{00000000-0005-0000-0000-00000E170000}"/>
    <cellStyle name="Note 2 18 8 5 2" xfId="28341" xr:uid="{00000000-0005-0000-0000-00000F170000}"/>
    <cellStyle name="Note 2 18 8 5 3" xfId="42794" xr:uid="{00000000-0005-0000-0000-000010170000}"/>
    <cellStyle name="Note 2 18 8 6" xfId="15038" xr:uid="{00000000-0005-0000-0000-000011170000}"/>
    <cellStyle name="Note 2 18 8 6 2" xfId="32473" xr:uid="{00000000-0005-0000-0000-000012170000}"/>
    <cellStyle name="Note 2 18 8 6 3" xfId="46926" xr:uid="{00000000-0005-0000-0000-000013170000}"/>
    <cellStyle name="Note 2 18 8 7" xfId="17913" xr:uid="{00000000-0005-0000-0000-000014170000}"/>
    <cellStyle name="Note 2 18 8 8" xfId="20200" xr:uid="{00000000-0005-0000-0000-000015170000}"/>
    <cellStyle name="Note 2 18 9" xfId="3564" xr:uid="{00000000-0005-0000-0000-000016170000}"/>
    <cellStyle name="Note 2 18 9 2" xfId="13298" xr:uid="{00000000-0005-0000-0000-000017170000}"/>
    <cellStyle name="Note 2 18 9 2 2" xfId="30733" xr:uid="{00000000-0005-0000-0000-000018170000}"/>
    <cellStyle name="Note 2 18 9 2 3" xfId="45186" xr:uid="{00000000-0005-0000-0000-000019170000}"/>
    <cellStyle name="Note 2 18 9 3" xfId="15759" xr:uid="{00000000-0005-0000-0000-00001A170000}"/>
    <cellStyle name="Note 2 18 9 3 2" xfId="33194" xr:uid="{00000000-0005-0000-0000-00001B170000}"/>
    <cellStyle name="Note 2 18 9 3 3" xfId="47647" xr:uid="{00000000-0005-0000-0000-00001C170000}"/>
    <cellStyle name="Note 2 18 9 4" xfId="21000" xr:uid="{00000000-0005-0000-0000-00001D170000}"/>
    <cellStyle name="Note 2 18 9 5" xfId="35453" xr:uid="{00000000-0005-0000-0000-00001E170000}"/>
    <cellStyle name="Note 2 19" xfId="1073" xr:uid="{00000000-0005-0000-0000-00001F170000}"/>
    <cellStyle name="Note 2 19 10" xfId="6046" xr:uid="{00000000-0005-0000-0000-000020170000}"/>
    <cellStyle name="Note 2 19 10 2" xfId="23481" xr:uid="{00000000-0005-0000-0000-000021170000}"/>
    <cellStyle name="Note 2 19 10 3" xfId="37934" xr:uid="{00000000-0005-0000-0000-000022170000}"/>
    <cellStyle name="Note 2 19 11" xfId="8487" xr:uid="{00000000-0005-0000-0000-000023170000}"/>
    <cellStyle name="Note 2 19 11 2" xfId="25922" xr:uid="{00000000-0005-0000-0000-000024170000}"/>
    <cellStyle name="Note 2 19 11 3" xfId="40375" xr:uid="{00000000-0005-0000-0000-000025170000}"/>
    <cellStyle name="Note 2 19 12" xfId="10907" xr:uid="{00000000-0005-0000-0000-000026170000}"/>
    <cellStyle name="Note 2 19 12 2" xfId="28342" xr:uid="{00000000-0005-0000-0000-000027170000}"/>
    <cellStyle name="Note 2 19 12 3" xfId="42795" xr:uid="{00000000-0005-0000-0000-000028170000}"/>
    <cellStyle name="Note 2 19 13" xfId="17914" xr:uid="{00000000-0005-0000-0000-000029170000}"/>
    <cellStyle name="Note 2 19 2" xfId="1074" xr:uid="{00000000-0005-0000-0000-00002A170000}"/>
    <cellStyle name="Note 2 19 2 2" xfId="1075" xr:uid="{00000000-0005-0000-0000-00002B170000}"/>
    <cellStyle name="Note 2 19 2 2 2" xfId="3586" xr:uid="{00000000-0005-0000-0000-00002C170000}"/>
    <cellStyle name="Note 2 19 2 2 2 2" xfId="13315" xr:uid="{00000000-0005-0000-0000-00002D170000}"/>
    <cellStyle name="Note 2 19 2 2 2 2 2" xfId="30750" xr:uid="{00000000-0005-0000-0000-00002E170000}"/>
    <cellStyle name="Note 2 19 2 2 2 2 3" xfId="45203" xr:uid="{00000000-0005-0000-0000-00002F170000}"/>
    <cellStyle name="Note 2 19 2 2 2 3" xfId="15776" xr:uid="{00000000-0005-0000-0000-000030170000}"/>
    <cellStyle name="Note 2 19 2 2 2 3 2" xfId="33211" xr:uid="{00000000-0005-0000-0000-000031170000}"/>
    <cellStyle name="Note 2 19 2 2 2 3 3" xfId="47664" xr:uid="{00000000-0005-0000-0000-000032170000}"/>
    <cellStyle name="Note 2 19 2 2 2 4" xfId="21022" xr:uid="{00000000-0005-0000-0000-000033170000}"/>
    <cellStyle name="Note 2 19 2 2 2 5" xfId="35475" xr:uid="{00000000-0005-0000-0000-000034170000}"/>
    <cellStyle name="Note 2 19 2 2 3" xfId="6048" xr:uid="{00000000-0005-0000-0000-000035170000}"/>
    <cellStyle name="Note 2 19 2 2 3 2" xfId="23483" xr:uid="{00000000-0005-0000-0000-000036170000}"/>
    <cellStyle name="Note 2 19 2 2 3 3" xfId="37936" xr:uid="{00000000-0005-0000-0000-000037170000}"/>
    <cellStyle name="Note 2 19 2 2 4" xfId="8489" xr:uid="{00000000-0005-0000-0000-000038170000}"/>
    <cellStyle name="Note 2 19 2 2 4 2" xfId="25924" xr:uid="{00000000-0005-0000-0000-000039170000}"/>
    <cellStyle name="Note 2 19 2 2 4 3" xfId="40377" xr:uid="{00000000-0005-0000-0000-00003A170000}"/>
    <cellStyle name="Note 2 19 2 2 5" xfId="10909" xr:uid="{00000000-0005-0000-0000-00003B170000}"/>
    <cellStyle name="Note 2 19 2 2 5 2" xfId="28344" xr:uid="{00000000-0005-0000-0000-00003C170000}"/>
    <cellStyle name="Note 2 19 2 2 5 3" xfId="42797" xr:uid="{00000000-0005-0000-0000-00003D170000}"/>
    <cellStyle name="Note 2 19 2 2 6" xfId="17916" xr:uid="{00000000-0005-0000-0000-00003E170000}"/>
    <cellStyle name="Note 2 19 2 3" xfId="1076" xr:uid="{00000000-0005-0000-0000-00003F170000}"/>
    <cellStyle name="Note 2 19 2 3 2" xfId="3587" xr:uid="{00000000-0005-0000-0000-000040170000}"/>
    <cellStyle name="Note 2 19 2 3 2 2" xfId="13316" xr:uid="{00000000-0005-0000-0000-000041170000}"/>
    <cellStyle name="Note 2 19 2 3 2 2 2" xfId="30751" xr:uid="{00000000-0005-0000-0000-000042170000}"/>
    <cellStyle name="Note 2 19 2 3 2 2 3" xfId="45204" xr:uid="{00000000-0005-0000-0000-000043170000}"/>
    <cellStyle name="Note 2 19 2 3 2 3" xfId="15777" xr:uid="{00000000-0005-0000-0000-000044170000}"/>
    <cellStyle name="Note 2 19 2 3 2 3 2" xfId="33212" xr:uid="{00000000-0005-0000-0000-000045170000}"/>
    <cellStyle name="Note 2 19 2 3 2 3 3" xfId="47665" xr:uid="{00000000-0005-0000-0000-000046170000}"/>
    <cellStyle name="Note 2 19 2 3 2 4" xfId="21023" xr:uid="{00000000-0005-0000-0000-000047170000}"/>
    <cellStyle name="Note 2 19 2 3 2 5" xfId="35476" xr:uid="{00000000-0005-0000-0000-000048170000}"/>
    <cellStyle name="Note 2 19 2 3 3" xfId="6049" xr:uid="{00000000-0005-0000-0000-000049170000}"/>
    <cellStyle name="Note 2 19 2 3 3 2" xfId="23484" xr:uid="{00000000-0005-0000-0000-00004A170000}"/>
    <cellStyle name="Note 2 19 2 3 3 3" xfId="37937" xr:uid="{00000000-0005-0000-0000-00004B170000}"/>
    <cellStyle name="Note 2 19 2 3 4" xfId="8490" xr:uid="{00000000-0005-0000-0000-00004C170000}"/>
    <cellStyle name="Note 2 19 2 3 4 2" xfId="25925" xr:uid="{00000000-0005-0000-0000-00004D170000}"/>
    <cellStyle name="Note 2 19 2 3 4 3" xfId="40378" xr:uid="{00000000-0005-0000-0000-00004E170000}"/>
    <cellStyle name="Note 2 19 2 3 5" xfId="10910" xr:uid="{00000000-0005-0000-0000-00004F170000}"/>
    <cellStyle name="Note 2 19 2 3 5 2" xfId="28345" xr:uid="{00000000-0005-0000-0000-000050170000}"/>
    <cellStyle name="Note 2 19 2 3 5 3" xfId="42798" xr:uid="{00000000-0005-0000-0000-000051170000}"/>
    <cellStyle name="Note 2 19 2 3 6" xfId="17917" xr:uid="{00000000-0005-0000-0000-000052170000}"/>
    <cellStyle name="Note 2 19 2 4" xfId="1077" xr:uid="{00000000-0005-0000-0000-000053170000}"/>
    <cellStyle name="Note 2 19 2 4 2" xfId="3588" xr:uid="{00000000-0005-0000-0000-000054170000}"/>
    <cellStyle name="Note 2 19 2 4 2 2" xfId="21024" xr:uid="{00000000-0005-0000-0000-000055170000}"/>
    <cellStyle name="Note 2 19 2 4 2 3" xfId="35477" xr:uid="{00000000-0005-0000-0000-000056170000}"/>
    <cellStyle name="Note 2 19 2 4 3" xfId="6050" xr:uid="{00000000-0005-0000-0000-000057170000}"/>
    <cellStyle name="Note 2 19 2 4 3 2" xfId="23485" xr:uid="{00000000-0005-0000-0000-000058170000}"/>
    <cellStyle name="Note 2 19 2 4 3 3" xfId="37938" xr:uid="{00000000-0005-0000-0000-000059170000}"/>
    <cellStyle name="Note 2 19 2 4 4" xfId="8491" xr:uid="{00000000-0005-0000-0000-00005A170000}"/>
    <cellStyle name="Note 2 19 2 4 4 2" xfId="25926" xr:uid="{00000000-0005-0000-0000-00005B170000}"/>
    <cellStyle name="Note 2 19 2 4 4 3" xfId="40379" xr:uid="{00000000-0005-0000-0000-00005C170000}"/>
    <cellStyle name="Note 2 19 2 4 5" xfId="10911" xr:uid="{00000000-0005-0000-0000-00005D170000}"/>
    <cellStyle name="Note 2 19 2 4 5 2" xfId="28346" xr:uid="{00000000-0005-0000-0000-00005E170000}"/>
    <cellStyle name="Note 2 19 2 4 5 3" xfId="42799" xr:uid="{00000000-0005-0000-0000-00005F170000}"/>
    <cellStyle name="Note 2 19 2 4 6" xfId="15039" xr:uid="{00000000-0005-0000-0000-000060170000}"/>
    <cellStyle name="Note 2 19 2 4 6 2" xfId="32474" xr:uid="{00000000-0005-0000-0000-000061170000}"/>
    <cellStyle name="Note 2 19 2 4 6 3" xfId="46927" xr:uid="{00000000-0005-0000-0000-000062170000}"/>
    <cellStyle name="Note 2 19 2 4 7" xfId="17918" xr:uid="{00000000-0005-0000-0000-000063170000}"/>
    <cellStyle name="Note 2 19 2 4 8" xfId="20201" xr:uid="{00000000-0005-0000-0000-000064170000}"/>
    <cellStyle name="Note 2 19 2 5" xfId="3585" xr:uid="{00000000-0005-0000-0000-000065170000}"/>
    <cellStyle name="Note 2 19 2 5 2" xfId="13314" xr:uid="{00000000-0005-0000-0000-000066170000}"/>
    <cellStyle name="Note 2 19 2 5 2 2" xfId="30749" xr:uid="{00000000-0005-0000-0000-000067170000}"/>
    <cellStyle name="Note 2 19 2 5 2 3" xfId="45202" xr:uid="{00000000-0005-0000-0000-000068170000}"/>
    <cellStyle name="Note 2 19 2 5 3" xfId="15775" xr:uid="{00000000-0005-0000-0000-000069170000}"/>
    <cellStyle name="Note 2 19 2 5 3 2" xfId="33210" xr:uid="{00000000-0005-0000-0000-00006A170000}"/>
    <cellStyle name="Note 2 19 2 5 3 3" xfId="47663" xr:uid="{00000000-0005-0000-0000-00006B170000}"/>
    <cellStyle name="Note 2 19 2 5 4" xfId="21021" xr:uid="{00000000-0005-0000-0000-00006C170000}"/>
    <cellStyle name="Note 2 19 2 5 5" xfId="35474" xr:uid="{00000000-0005-0000-0000-00006D170000}"/>
    <cellStyle name="Note 2 19 2 6" xfId="6047" xr:uid="{00000000-0005-0000-0000-00006E170000}"/>
    <cellStyle name="Note 2 19 2 6 2" xfId="23482" xr:uid="{00000000-0005-0000-0000-00006F170000}"/>
    <cellStyle name="Note 2 19 2 6 3" xfId="37935" xr:uid="{00000000-0005-0000-0000-000070170000}"/>
    <cellStyle name="Note 2 19 2 7" xfId="8488" xr:uid="{00000000-0005-0000-0000-000071170000}"/>
    <cellStyle name="Note 2 19 2 7 2" xfId="25923" xr:uid="{00000000-0005-0000-0000-000072170000}"/>
    <cellStyle name="Note 2 19 2 7 3" xfId="40376" xr:uid="{00000000-0005-0000-0000-000073170000}"/>
    <cellStyle name="Note 2 19 2 8" xfId="10908" xr:uid="{00000000-0005-0000-0000-000074170000}"/>
    <cellStyle name="Note 2 19 2 8 2" xfId="28343" xr:uid="{00000000-0005-0000-0000-000075170000}"/>
    <cellStyle name="Note 2 19 2 8 3" xfId="42796" xr:uid="{00000000-0005-0000-0000-000076170000}"/>
    <cellStyle name="Note 2 19 2 9" xfId="17915" xr:uid="{00000000-0005-0000-0000-000077170000}"/>
    <cellStyle name="Note 2 19 3" xfId="1078" xr:uid="{00000000-0005-0000-0000-000078170000}"/>
    <cellStyle name="Note 2 19 3 2" xfId="1079" xr:uid="{00000000-0005-0000-0000-000079170000}"/>
    <cellStyle name="Note 2 19 3 2 2" xfId="3590" xr:uid="{00000000-0005-0000-0000-00007A170000}"/>
    <cellStyle name="Note 2 19 3 2 2 2" xfId="13318" xr:uid="{00000000-0005-0000-0000-00007B170000}"/>
    <cellStyle name="Note 2 19 3 2 2 2 2" xfId="30753" xr:uid="{00000000-0005-0000-0000-00007C170000}"/>
    <cellStyle name="Note 2 19 3 2 2 2 3" xfId="45206" xr:uid="{00000000-0005-0000-0000-00007D170000}"/>
    <cellStyle name="Note 2 19 3 2 2 3" xfId="15779" xr:uid="{00000000-0005-0000-0000-00007E170000}"/>
    <cellStyle name="Note 2 19 3 2 2 3 2" xfId="33214" xr:uid="{00000000-0005-0000-0000-00007F170000}"/>
    <cellStyle name="Note 2 19 3 2 2 3 3" xfId="47667" xr:uid="{00000000-0005-0000-0000-000080170000}"/>
    <cellStyle name="Note 2 19 3 2 2 4" xfId="21026" xr:uid="{00000000-0005-0000-0000-000081170000}"/>
    <cellStyle name="Note 2 19 3 2 2 5" xfId="35479" xr:uid="{00000000-0005-0000-0000-000082170000}"/>
    <cellStyle name="Note 2 19 3 2 3" xfId="6052" xr:uid="{00000000-0005-0000-0000-000083170000}"/>
    <cellStyle name="Note 2 19 3 2 3 2" xfId="23487" xr:uid="{00000000-0005-0000-0000-000084170000}"/>
    <cellStyle name="Note 2 19 3 2 3 3" xfId="37940" xr:uid="{00000000-0005-0000-0000-000085170000}"/>
    <cellStyle name="Note 2 19 3 2 4" xfId="8493" xr:uid="{00000000-0005-0000-0000-000086170000}"/>
    <cellStyle name="Note 2 19 3 2 4 2" xfId="25928" xr:uid="{00000000-0005-0000-0000-000087170000}"/>
    <cellStyle name="Note 2 19 3 2 4 3" xfId="40381" xr:uid="{00000000-0005-0000-0000-000088170000}"/>
    <cellStyle name="Note 2 19 3 2 5" xfId="10913" xr:uid="{00000000-0005-0000-0000-000089170000}"/>
    <cellStyle name="Note 2 19 3 2 5 2" xfId="28348" xr:uid="{00000000-0005-0000-0000-00008A170000}"/>
    <cellStyle name="Note 2 19 3 2 5 3" xfId="42801" xr:uid="{00000000-0005-0000-0000-00008B170000}"/>
    <cellStyle name="Note 2 19 3 2 6" xfId="17920" xr:uid="{00000000-0005-0000-0000-00008C170000}"/>
    <cellStyle name="Note 2 19 3 3" xfId="1080" xr:uid="{00000000-0005-0000-0000-00008D170000}"/>
    <cellStyle name="Note 2 19 3 3 2" xfId="3591" xr:uid="{00000000-0005-0000-0000-00008E170000}"/>
    <cellStyle name="Note 2 19 3 3 2 2" xfId="13319" xr:uid="{00000000-0005-0000-0000-00008F170000}"/>
    <cellStyle name="Note 2 19 3 3 2 2 2" xfId="30754" xr:uid="{00000000-0005-0000-0000-000090170000}"/>
    <cellStyle name="Note 2 19 3 3 2 2 3" xfId="45207" xr:uid="{00000000-0005-0000-0000-000091170000}"/>
    <cellStyle name="Note 2 19 3 3 2 3" xfId="15780" xr:uid="{00000000-0005-0000-0000-000092170000}"/>
    <cellStyle name="Note 2 19 3 3 2 3 2" xfId="33215" xr:uid="{00000000-0005-0000-0000-000093170000}"/>
    <cellStyle name="Note 2 19 3 3 2 3 3" xfId="47668" xr:uid="{00000000-0005-0000-0000-000094170000}"/>
    <cellStyle name="Note 2 19 3 3 2 4" xfId="21027" xr:uid="{00000000-0005-0000-0000-000095170000}"/>
    <cellStyle name="Note 2 19 3 3 2 5" xfId="35480" xr:uid="{00000000-0005-0000-0000-000096170000}"/>
    <cellStyle name="Note 2 19 3 3 3" xfId="6053" xr:uid="{00000000-0005-0000-0000-000097170000}"/>
    <cellStyle name="Note 2 19 3 3 3 2" xfId="23488" xr:uid="{00000000-0005-0000-0000-000098170000}"/>
    <cellStyle name="Note 2 19 3 3 3 3" xfId="37941" xr:uid="{00000000-0005-0000-0000-000099170000}"/>
    <cellStyle name="Note 2 19 3 3 4" xfId="8494" xr:uid="{00000000-0005-0000-0000-00009A170000}"/>
    <cellStyle name="Note 2 19 3 3 4 2" xfId="25929" xr:uid="{00000000-0005-0000-0000-00009B170000}"/>
    <cellStyle name="Note 2 19 3 3 4 3" xfId="40382" xr:uid="{00000000-0005-0000-0000-00009C170000}"/>
    <cellStyle name="Note 2 19 3 3 5" xfId="10914" xr:uid="{00000000-0005-0000-0000-00009D170000}"/>
    <cellStyle name="Note 2 19 3 3 5 2" xfId="28349" xr:uid="{00000000-0005-0000-0000-00009E170000}"/>
    <cellStyle name="Note 2 19 3 3 5 3" xfId="42802" xr:uid="{00000000-0005-0000-0000-00009F170000}"/>
    <cellStyle name="Note 2 19 3 3 6" xfId="17921" xr:uid="{00000000-0005-0000-0000-0000A0170000}"/>
    <cellStyle name="Note 2 19 3 4" xfId="1081" xr:uid="{00000000-0005-0000-0000-0000A1170000}"/>
    <cellStyle name="Note 2 19 3 4 2" xfId="3592" xr:uid="{00000000-0005-0000-0000-0000A2170000}"/>
    <cellStyle name="Note 2 19 3 4 2 2" xfId="21028" xr:uid="{00000000-0005-0000-0000-0000A3170000}"/>
    <cellStyle name="Note 2 19 3 4 2 3" xfId="35481" xr:uid="{00000000-0005-0000-0000-0000A4170000}"/>
    <cellStyle name="Note 2 19 3 4 3" xfId="6054" xr:uid="{00000000-0005-0000-0000-0000A5170000}"/>
    <cellStyle name="Note 2 19 3 4 3 2" xfId="23489" xr:uid="{00000000-0005-0000-0000-0000A6170000}"/>
    <cellStyle name="Note 2 19 3 4 3 3" xfId="37942" xr:uid="{00000000-0005-0000-0000-0000A7170000}"/>
    <cellStyle name="Note 2 19 3 4 4" xfId="8495" xr:uid="{00000000-0005-0000-0000-0000A8170000}"/>
    <cellStyle name="Note 2 19 3 4 4 2" xfId="25930" xr:uid="{00000000-0005-0000-0000-0000A9170000}"/>
    <cellStyle name="Note 2 19 3 4 4 3" xfId="40383" xr:uid="{00000000-0005-0000-0000-0000AA170000}"/>
    <cellStyle name="Note 2 19 3 4 5" xfId="10915" xr:uid="{00000000-0005-0000-0000-0000AB170000}"/>
    <cellStyle name="Note 2 19 3 4 5 2" xfId="28350" xr:uid="{00000000-0005-0000-0000-0000AC170000}"/>
    <cellStyle name="Note 2 19 3 4 5 3" xfId="42803" xr:uid="{00000000-0005-0000-0000-0000AD170000}"/>
    <cellStyle name="Note 2 19 3 4 6" xfId="15040" xr:uid="{00000000-0005-0000-0000-0000AE170000}"/>
    <cellStyle name="Note 2 19 3 4 6 2" xfId="32475" xr:uid="{00000000-0005-0000-0000-0000AF170000}"/>
    <cellStyle name="Note 2 19 3 4 6 3" xfId="46928" xr:uid="{00000000-0005-0000-0000-0000B0170000}"/>
    <cellStyle name="Note 2 19 3 4 7" xfId="17922" xr:uid="{00000000-0005-0000-0000-0000B1170000}"/>
    <cellStyle name="Note 2 19 3 4 8" xfId="20202" xr:uid="{00000000-0005-0000-0000-0000B2170000}"/>
    <cellStyle name="Note 2 19 3 5" xfId="3589" xr:uid="{00000000-0005-0000-0000-0000B3170000}"/>
    <cellStyle name="Note 2 19 3 5 2" xfId="13317" xr:uid="{00000000-0005-0000-0000-0000B4170000}"/>
    <cellStyle name="Note 2 19 3 5 2 2" xfId="30752" xr:uid="{00000000-0005-0000-0000-0000B5170000}"/>
    <cellStyle name="Note 2 19 3 5 2 3" xfId="45205" xr:uid="{00000000-0005-0000-0000-0000B6170000}"/>
    <cellStyle name="Note 2 19 3 5 3" xfId="15778" xr:uid="{00000000-0005-0000-0000-0000B7170000}"/>
    <cellStyle name="Note 2 19 3 5 3 2" xfId="33213" xr:uid="{00000000-0005-0000-0000-0000B8170000}"/>
    <cellStyle name="Note 2 19 3 5 3 3" xfId="47666" xr:uid="{00000000-0005-0000-0000-0000B9170000}"/>
    <cellStyle name="Note 2 19 3 5 4" xfId="21025" xr:uid="{00000000-0005-0000-0000-0000BA170000}"/>
    <cellStyle name="Note 2 19 3 5 5" xfId="35478" xr:uid="{00000000-0005-0000-0000-0000BB170000}"/>
    <cellStyle name="Note 2 19 3 6" xfId="6051" xr:uid="{00000000-0005-0000-0000-0000BC170000}"/>
    <cellStyle name="Note 2 19 3 6 2" xfId="23486" xr:uid="{00000000-0005-0000-0000-0000BD170000}"/>
    <cellStyle name="Note 2 19 3 6 3" xfId="37939" xr:uid="{00000000-0005-0000-0000-0000BE170000}"/>
    <cellStyle name="Note 2 19 3 7" xfId="8492" xr:uid="{00000000-0005-0000-0000-0000BF170000}"/>
    <cellStyle name="Note 2 19 3 7 2" xfId="25927" xr:uid="{00000000-0005-0000-0000-0000C0170000}"/>
    <cellStyle name="Note 2 19 3 7 3" xfId="40380" xr:uid="{00000000-0005-0000-0000-0000C1170000}"/>
    <cellStyle name="Note 2 19 3 8" xfId="10912" xr:uid="{00000000-0005-0000-0000-0000C2170000}"/>
    <cellStyle name="Note 2 19 3 8 2" xfId="28347" xr:uid="{00000000-0005-0000-0000-0000C3170000}"/>
    <cellStyle name="Note 2 19 3 8 3" xfId="42800" xr:uid="{00000000-0005-0000-0000-0000C4170000}"/>
    <cellStyle name="Note 2 19 3 9" xfId="17919" xr:uid="{00000000-0005-0000-0000-0000C5170000}"/>
    <cellStyle name="Note 2 19 4" xfId="1082" xr:uid="{00000000-0005-0000-0000-0000C6170000}"/>
    <cellStyle name="Note 2 19 4 2" xfId="1083" xr:uid="{00000000-0005-0000-0000-0000C7170000}"/>
    <cellStyle name="Note 2 19 4 2 2" xfId="3594" xr:uid="{00000000-0005-0000-0000-0000C8170000}"/>
    <cellStyle name="Note 2 19 4 2 2 2" xfId="13321" xr:uid="{00000000-0005-0000-0000-0000C9170000}"/>
    <cellStyle name="Note 2 19 4 2 2 2 2" xfId="30756" xr:uid="{00000000-0005-0000-0000-0000CA170000}"/>
    <cellStyle name="Note 2 19 4 2 2 2 3" xfId="45209" xr:uid="{00000000-0005-0000-0000-0000CB170000}"/>
    <cellStyle name="Note 2 19 4 2 2 3" xfId="15782" xr:uid="{00000000-0005-0000-0000-0000CC170000}"/>
    <cellStyle name="Note 2 19 4 2 2 3 2" xfId="33217" xr:uid="{00000000-0005-0000-0000-0000CD170000}"/>
    <cellStyle name="Note 2 19 4 2 2 3 3" xfId="47670" xr:uid="{00000000-0005-0000-0000-0000CE170000}"/>
    <cellStyle name="Note 2 19 4 2 2 4" xfId="21030" xr:uid="{00000000-0005-0000-0000-0000CF170000}"/>
    <cellStyle name="Note 2 19 4 2 2 5" xfId="35483" xr:uid="{00000000-0005-0000-0000-0000D0170000}"/>
    <cellStyle name="Note 2 19 4 2 3" xfId="6056" xr:uid="{00000000-0005-0000-0000-0000D1170000}"/>
    <cellStyle name="Note 2 19 4 2 3 2" xfId="23491" xr:uid="{00000000-0005-0000-0000-0000D2170000}"/>
    <cellStyle name="Note 2 19 4 2 3 3" xfId="37944" xr:uid="{00000000-0005-0000-0000-0000D3170000}"/>
    <cellStyle name="Note 2 19 4 2 4" xfId="8497" xr:uid="{00000000-0005-0000-0000-0000D4170000}"/>
    <cellStyle name="Note 2 19 4 2 4 2" xfId="25932" xr:uid="{00000000-0005-0000-0000-0000D5170000}"/>
    <cellStyle name="Note 2 19 4 2 4 3" xfId="40385" xr:uid="{00000000-0005-0000-0000-0000D6170000}"/>
    <cellStyle name="Note 2 19 4 2 5" xfId="10917" xr:uid="{00000000-0005-0000-0000-0000D7170000}"/>
    <cellStyle name="Note 2 19 4 2 5 2" xfId="28352" xr:uid="{00000000-0005-0000-0000-0000D8170000}"/>
    <cellStyle name="Note 2 19 4 2 5 3" xfId="42805" xr:uid="{00000000-0005-0000-0000-0000D9170000}"/>
    <cellStyle name="Note 2 19 4 2 6" xfId="17924" xr:uid="{00000000-0005-0000-0000-0000DA170000}"/>
    <cellStyle name="Note 2 19 4 3" xfId="1084" xr:uid="{00000000-0005-0000-0000-0000DB170000}"/>
    <cellStyle name="Note 2 19 4 3 2" xfId="3595" xr:uid="{00000000-0005-0000-0000-0000DC170000}"/>
    <cellStyle name="Note 2 19 4 3 2 2" xfId="13322" xr:uid="{00000000-0005-0000-0000-0000DD170000}"/>
    <cellStyle name="Note 2 19 4 3 2 2 2" xfId="30757" xr:uid="{00000000-0005-0000-0000-0000DE170000}"/>
    <cellStyle name="Note 2 19 4 3 2 2 3" xfId="45210" xr:uid="{00000000-0005-0000-0000-0000DF170000}"/>
    <cellStyle name="Note 2 19 4 3 2 3" xfId="15783" xr:uid="{00000000-0005-0000-0000-0000E0170000}"/>
    <cellStyle name="Note 2 19 4 3 2 3 2" xfId="33218" xr:uid="{00000000-0005-0000-0000-0000E1170000}"/>
    <cellStyle name="Note 2 19 4 3 2 3 3" xfId="47671" xr:uid="{00000000-0005-0000-0000-0000E2170000}"/>
    <cellStyle name="Note 2 19 4 3 2 4" xfId="21031" xr:uid="{00000000-0005-0000-0000-0000E3170000}"/>
    <cellStyle name="Note 2 19 4 3 2 5" xfId="35484" xr:uid="{00000000-0005-0000-0000-0000E4170000}"/>
    <cellStyle name="Note 2 19 4 3 3" xfId="6057" xr:uid="{00000000-0005-0000-0000-0000E5170000}"/>
    <cellStyle name="Note 2 19 4 3 3 2" xfId="23492" xr:uid="{00000000-0005-0000-0000-0000E6170000}"/>
    <cellStyle name="Note 2 19 4 3 3 3" xfId="37945" xr:uid="{00000000-0005-0000-0000-0000E7170000}"/>
    <cellStyle name="Note 2 19 4 3 4" xfId="8498" xr:uid="{00000000-0005-0000-0000-0000E8170000}"/>
    <cellStyle name="Note 2 19 4 3 4 2" xfId="25933" xr:uid="{00000000-0005-0000-0000-0000E9170000}"/>
    <cellStyle name="Note 2 19 4 3 4 3" xfId="40386" xr:uid="{00000000-0005-0000-0000-0000EA170000}"/>
    <cellStyle name="Note 2 19 4 3 5" xfId="10918" xr:uid="{00000000-0005-0000-0000-0000EB170000}"/>
    <cellStyle name="Note 2 19 4 3 5 2" xfId="28353" xr:uid="{00000000-0005-0000-0000-0000EC170000}"/>
    <cellStyle name="Note 2 19 4 3 5 3" xfId="42806" xr:uid="{00000000-0005-0000-0000-0000ED170000}"/>
    <cellStyle name="Note 2 19 4 3 6" xfId="17925" xr:uid="{00000000-0005-0000-0000-0000EE170000}"/>
    <cellStyle name="Note 2 19 4 4" xfId="1085" xr:uid="{00000000-0005-0000-0000-0000EF170000}"/>
    <cellStyle name="Note 2 19 4 4 2" xfId="3596" xr:uid="{00000000-0005-0000-0000-0000F0170000}"/>
    <cellStyle name="Note 2 19 4 4 2 2" xfId="21032" xr:uid="{00000000-0005-0000-0000-0000F1170000}"/>
    <cellStyle name="Note 2 19 4 4 2 3" xfId="35485" xr:uid="{00000000-0005-0000-0000-0000F2170000}"/>
    <cellStyle name="Note 2 19 4 4 3" xfId="6058" xr:uid="{00000000-0005-0000-0000-0000F3170000}"/>
    <cellStyle name="Note 2 19 4 4 3 2" xfId="23493" xr:uid="{00000000-0005-0000-0000-0000F4170000}"/>
    <cellStyle name="Note 2 19 4 4 3 3" xfId="37946" xr:uid="{00000000-0005-0000-0000-0000F5170000}"/>
    <cellStyle name="Note 2 19 4 4 4" xfId="8499" xr:uid="{00000000-0005-0000-0000-0000F6170000}"/>
    <cellStyle name="Note 2 19 4 4 4 2" xfId="25934" xr:uid="{00000000-0005-0000-0000-0000F7170000}"/>
    <cellStyle name="Note 2 19 4 4 4 3" xfId="40387" xr:uid="{00000000-0005-0000-0000-0000F8170000}"/>
    <cellStyle name="Note 2 19 4 4 5" xfId="10919" xr:uid="{00000000-0005-0000-0000-0000F9170000}"/>
    <cellStyle name="Note 2 19 4 4 5 2" xfId="28354" xr:uid="{00000000-0005-0000-0000-0000FA170000}"/>
    <cellStyle name="Note 2 19 4 4 5 3" xfId="42807" xr:uid="{00000000-0005-0000-0000-0000FB170000}"/>
    <cellStyle name="Note 2 19 4 4 6" xfId="15041" xr:uid="{00000000-0005-0000-0000-0000FC170000}"/>
    <cellStyle name="Note 2 19 4 4 6 2" xfId="32476" xr:uid="{00000000-0005-0000-0000-0000FD170000}"/>
    <cellStyle name="Note 2 19 4 4 6 3" xfId="46929" xr:uid="{00000000-0005-0000-0000-0000FE170000}"/>
    <cellStyle name="Note 2 19 4 4 7" xfId="17926" xr:uid="{00000000-0005-0000-0000-0000FF170000}"/>
    <cellStyle name="Note 2 19 4 4 8" xfId="20203" xr:uid="{00000000-0005-0000-0000-000000180000}"/>
    <cellStyle name="Note 2 19 4 5" xfId="3593" xr:uid="{00000000-0005-0000-0000-000001180000}"/>
    <cellStyle name="Note 2 19 4 5 2" xfId="13320" xr:uid="{00000000-0005-0000-0000-000002180000}"/>
    <cellStyle name="Note 2 19 4 5 2 2" xfId="30755" xr:uid="{00000000-0005-0000-0000-000003180000}"/>
    <cellStyle name="Note 2 19 4 5 2 3" xfId="45208" xr:uid="{00000000-0005-0000-0000-000004180000}"/>
    <cellStyle name="Note 2 19 4 5 3" xfId="15781" xr:uid="{00000000-0005-0000-0000-000005180000}"/>
    <cellStyle name="Note 2 19 4 5 3 2" xfId="33216" xr:uid="{00000000-0005-0000-0000-000006180000}"/>
    <cellStyle name="Note 2 19 4 5 3 3" xfId="47669" xr:uid="{00000000-0005-0000-0000-000007180000}"/>
    <cellStyle name="Note 2 19 4 5 4" xfId="21029" xr:uid="{00000000-0005-0000-0000-000008180000}"/>
    <cellStyle name="Note 2 19 4 5 5" xfId="35482" xr:uid="{00000000-0005-0000-0000-000009180000}"/>
    <cellStyle name="Note 2 19 4 6" xfId="6055" xr:uid="{00000000-0005-0000-0000-00000A180000}"/>
    <cellStyle name="Note 2 19 4 6 2" xfId="23490" xr:uid="{00000000-0005-0000-0000-00000B180000}"/>
    <cellStyle name="Note 2 19 4 6 3" xfId="37943" xr:uid="{00000000-0005-0000-0000-00000C180000}"/>
    <cellStyle name="Note 2 19 4 7" xfId="8496" xr:uid="{00000000-0005-0000-0000-00000D180000}"/>
    <cellStyle name="Note 2 19 4 7 2" xfId="25931" xr:uid="{00000000-0005-0000-0000-00000E180000}"/>
    <cellStyle name="Note 2 19 4 7 3" xfId="40384" xr:uid="{00000000-0005-0000-0000-00000F180000}"/>
    <cellStyle name="Note 2 19 4 8" xfId="10916" xr:uid="{00000000-0005-0000-0000-000010180000}"/>
    <cellStyle name="Note 2 19 4 8 2" xfId="28351" xr:uid="{00000000-0005-0000-0000-000011180000}"/>
    <cellStyle name="Note 2 19 4 8 3" xfId="42804" xr:uid="{00000000-0005-0000-0000-000012180000}"/>
    <cellStyle name="Note 2 19 4 9" xfId="17923" xr:uid="{00000000-0005-0000-0000-000013180000}"/>
    <cellStyle name="Note 2 19 5" xfId="1086" xr:uid="{00000000-0005-0000-0000-000014180000}"/>
    <cellStyle name="Note 2 19 5 2" xfId="1087" xr:uid="{00000000-0005-0000-0000-000015180000}"/>
    <cellStyle name="Note 2 19 5 2 2" xfId="3598" xr:uid="{00000000-0005-0000-0000-000016180000}"/>
    <cellStyle name="Note 2 19 5 2 2 2" xfId="13324" xr:uid="{00000000-0005-0000-0000-000017180000}"/>
    <cellStyle name="Note 2 19 5 2 2 2 2" xfId="30759" xr:uid="{00000000-0005-0000-0000-000018180000}"/>
    <cellStyle name="Note 2 19 5 2 2 2 3" xfId="45212" xr:uid="{00000000-0005-0000-0000-000019180000}"/>
    <cellStyle name="Note 2 19 5 2 2 3" xfId="15785" xr:uid="{00000000-0005-0000-0000-00001A180000}"/>
    <cellStyle name="Note 2 19 5 2 2 3 2" xfId="33220" xr:uid="{00000000-0005-0000-0000-00001B180000}"/>
    <cellStyle name="Note 2 19 5 2 2 3 3" xfId="47673" xr:uid="{00000000-0005-0000-0000-00001C180000}"/>
    <cellStyle name="Note 2 19 5 2 2 4" xfId="21034" xr:uid="{00000000-0005-0000-0000-00001D180000}"/>
    <cellStyle name="Note 2 19 5 2 2 5" xfId="35487" xr:uid="{00000000-0005-0000-0000-00001E180000}"/>
    <cellStyle name="Note 2 19 5 2 3" xfId="6060" xr:uid="{00000000-0005-0000-0000-00001F180000}"/>
    <cellStyle name="Note 2 19 5 2 3 2" xfId="23495" xr:uid="{00000000-0005-0000-0000-000020180000}"/>
    <cellStyle name="Note 2 19 5 2 3 3" xfId="37948" xr:uid="{00000000-0005-0000-0000-000021180000}"/>
    <cellStyle name="Note 2 19 5 2 4" xfId="8501" xr:uid="{00000000-0005-0000-0000-000022180000}"/>
    <cellStyle name="Note 2 19 5 2 4 2" xfId="25936" xr:uid="{00000000-0005-0000-0000-000023180000}"/>
    <cellStyle name="Note 2 19 5 2 4 3" xfId="40389" xr:uid="{00000000-0005-0000-0000-000024180000}"/>
    <cellStyle name="Note 2 19 5 2 5" xfId="10921" xr:uid="{00000000-0005-0000-0000-000025180000}"/>
    <cellStyle name="Note 2 19 5 2 5 2" xfId="28356" xr:uid="{00000000-0005-0000-0000-000026180000}"/>
    <cellStyle name="Note 2 19 5 2 5 3" xfId="42809" xr:uid="{00000000-0005-0000-0000-000027180000}"/>
    <cellStyle name="Note 2 19 5 2 6" xfId="17928" xr:uid="{00000000-0005-0000-0000-000028180000}"/>
    <cellStyle name="Note 2 19 5 3" xfId="1088" xr:uid="{00000000-0005-0000-0000-000029180000}"/>
    <cellStyle name="Note 2 19 5 3 2" xfId="3599" xr:uid="{00000000-0005-0000-0000-00002A180000}"/>
    <cellStyle name="Note 2 19 5 3 2 2" xfId="13325" xr:uid="{00000000-0005-0000-0000-00002B180000}"/>
    <cellStyle name="Note 2 19 5 3 2 2 2" xfId="30760" xr:uid="{00000000-0005-0000-0000-00002C180000}"/>
    <cellStyle name="Note 2 19 5 3 2 2 3" xfId="45213" xr:uid="{00000000-0005-0000-0000-00002D180000}"/>
    <cellStyle name="Note 2 19 5 3 2 3" xfId="15786" xr:uid="{00000000-0005-0000-0000-00002E180000}"/>
    <cellStyle name="Note 2 19 5 3 2 3 2" xfId="33221" xr:uid="{00000000-0005-0000-0000-00002F180000}"/>
    <cellStyle name="Note 2 19 5 3 2 3 3" xfId="47674" xr:uid="{00000000-0005-0000-0000-000030180000}"/>
    <cellStyle name="Note 2 19 5 3 2 4" xfId="21035" xr:uid="{00000000-0005-0000-0000-000031180000}"/>
    <cellStyle name="Note 2 19 5 3 2 5" xfId="35488" xr:uid="{00000000-0005-0000-0000-000032180000}"/>
    <cellStyle name="Note 2 19 5 3 3" xfId="6061" xr:uid="{00000000-0005-0000-0000-000033180000}"/>
    <cellStyle name="Note 2 19 5 3 3 2" xfId="23496" xr:uid="{00000000-0005-0000-0000-000034180000}"/>
    <cellStyle name="Note 2 19 5 3 3 3" xfId="37949" xr:uid="{00000000-0005-0000-0000-000035180000}"/>
    <cellStyle name="Note 2 19 5 3 4" xfId="8502" xr:uid="{00000000-0005-0000-0000-000036180000}"/>
    <cellStyle name="Note 2 19 5 3 4 2" xfId="25937" xr:uid="{00000000-0005-0000-0000-000037180000}"/>
    <cellStyle name="Note 2 19 5 3 4 3" xfId="40390" xr:uid="{00000000-0005-0000-0000-000038180000}"/>
    <cellStyle name="Note 2 19 5 3 5" xfId="10922" xr:uid="{00000000-0005-0000-0000-000039180000}"/>
    <cellStyle name="Note 2 19 5 3 5 2" xfId="28357" xr:uid="{00000000-0005-0000-0000-00003A180000}"/>
    <cellStyle name="Note 2 19 5 3 5 3" xfId="42810" xr:uid="{00000000-0005-0000-0000-00003B180000}"/>
    <cellStyle name="Note 2 19 5 3 6" xfId="17929" xr:uid="{00000000-0005-0000-0000-00003C180000}"/>
    <cellStyle name="Note 2 19 5 4" xfId="1089" xr:uid="{00000000-0005-0000-0000-00003D180000}"/>
    <cellStyle name="Note 2 19 5 4 2" xfId="3600" xr:uid="{00000000-0005-0000-0000-00003E180000}"/>
    <cellStyle name="Note 2 19 5 4 2 2" xfId="21036" xr:uid="{00000000-0005-0000-0000-00003F180000}"/>
    <cellStyle name="Note 2 19 5 4 2 3" xfId="35489" xr:uid="{00000000-0005-0000-0000-000040180000}"/>
    <cellStyle name="Note 2 19 5 4 3" xfId="6062" xr:uid="{00000000-0005-0000-0000-000041180000}"/>
    <cellStyle name="Note 2 19 5 4 3 2" xfId="23497" xr:uid="{00000000-0005-0000-0000-000042180000}"/>
    <cellStyle name="Note 2 19 5 4 3 3" xfId="37950" xr:uid="{00000000-0005-0000-0000-000043180000}"/>
    <cellStyle name="Note 2 19 5 4 4" xfId="8503" xr:uid="{00000000-0005-0000-0000-000044180000}"/>
    <cellStyle name="Note 2 19 5 4 4 2" xfId="25938" xr:uid="{00000000-0005-0000-0000-000045180000}"/>
    <cellStyle name="Note 2 19 5 4 4 3" xfId="40391" xr:uid="{00000000-0005-0000-0000-000046180000}"/>
    <cellStyle name="Note 2 19 5 4 5" xfId="10923" xr:uid="{00000000-0005-0000-0000-000047180000}"/>
    <cellStyle name="Note 2 19 5 4 5 2" xfId="28358" xr:uid="{00000000-0005-0000-0000-000048180000}"/>
    <cellStyle name="Note 2 19 5 4 5 3" xfId="42811" xr:uid="{00000000-0005-0000-0000-000049180000}"/>
    <cellStyle name="Note 2 19 5 4 6" xfId="15042" xr:uid="{00000000-0005-0000-0000-00004A180000}"/>
    <cellStyle name="Note 2 19 5 4 6 2" xfId="32477" xr:uid="{00000000-0005-0000-0000-00004B180000}"/>
    <cellStyle name="Note 2 19 5 4 6 3" xfId="46930" xr:uid="{00000000-0005-0000-0000-00004C180000}"/>
    <cellStyle name="Note 2 19 5 4 7" xfId="17930" xr:uid="{00000000-0005-0000-0000-00004D180000}"/>
    <cellStyle name="Note 2 19 5 4 8" xfId="20204" xr:uid="{00000000-0005-0000-0000-00004E180000}"/>
    <cellStyle name="Note 2 19 5 5" xfId="3597" xr:uid="{00000000-0005-0000-0000-00004F180000}"/>
    <cellStyle name="Note 2 19 5 5 2" xfId="13323" xr:uid="{00000000-0005-0000-0000-000050180000}"/>
    <cellStyle name="Note 2 19 5 5 2 2" xfId="30758" xr:uid="{00000000-0005-0000-0000-000051180000}"/>
    <cellStyle name="Note 2 19 5 5 2 3" xfId="45211" xr:uid="{00000000-0005-0000-0000-000052180000}"/>
    <cellStyle name="Note 2 19 5 5 3" xfId="15784" xr:uid="{00000000-0005-0000-0000-000053180000}"/>
    <cellStyle name="Note 2 19 5 5 3 2" xfId="33219" xr:uid="{00000000-0005-0000-0000-000054180000}"/>
    <cellStyle name="Note 2 19 5 5 3 3" xfId="47672" xr:uid="{00000000-0005-0000-0000-000055180000}"/>
    <cellStyle name="Note 2 19 5 5 4" xfId="21033" xr:uid="{00000000-0005-0000-0000-000056180000}"/>
    <cellStyle name="Note 2 19 5 5 5" xfId="35486" xr:uid="{00000000-0005-0000-0000-000057180000}"/>
    <cellStyle name="Note 2 19 5 6" xfId="6059" xr:uid="{00000000-0005-0000-0000-000058180000}"/>
    <cellStyle name="Note 2 19 5 6 2" xfId="23494" xr:uid="{00000000-0005-0000-0000-000059180000}"/>
    <cellStyle name="Note 2 19 5 6 3" xfId="37947" xr:uid="{00000000-0005-0000-0000-00005A180000}"/>
    <cellStyle name="Note 2 19 5 7" xfId="8500" xr:uid="{00000000-0005-0000-0000-00005B180000}"/>
    <cellStyle name="Note 2 19 5 7 2" xfId="25935" xr:uid="{00000000-0005-0000-0000-00005C180000}"/>
    <cellStyle name="Note 2 19 5 7 3" xfId="40388" xr:uid="{00000000-0005-0000-0000-00005D180000}"/>
    <cellStyle name="Note 2 19 5 8" xfId="10920" xr:uid="{00000000-0005-0000-0000-00005E180000}"/>
    <cellStyle name="Note 2 19 5 8 2" xfId="28355" xr:uid="{00000000-0005-0000-0000-00005F180000}"/>
    <cellStyle name="Note 2 19 5 8 3" xfId="42808" xr:uid="{00000000-0005-0000-0000-000060180000}"/>
    <cellStyle name="Note 2 19 5 9" xfId="17927" xr:uid="{00000000-0005-0000-0000-000061180000}"/>
    <cellStyle name="Note 2 19 6" xfId="1090" xr:uid="{00000000-0005-0000-0000-000062180000}"/>
    <cellStyle name="Note 2 19 6 2" xfId="3601" xr:uid="{00000000-0005-0000-0000-000063180000}"/>
    <cellStyle name="Note 2 19 6 2 2" xfId="13326" xr:uid="{00000000-0005-0000-0000-000064180000}"/>
    <cellStyle name="Note 2 19 6 2 2 2" xfId="30761" xr:uid="{00000000-0005-0000-0000-000065180000}"/>
    <cellStyle name="Note 2 19 6 2 2 3" xfId="45214" xr:uid="{00000000-0005-0000-0000-000066180000}"/>
    <cellStyle name="Note 2 19 6 2 3" xfId="15787" xr:uid="{00000000-0005-0000-0000-000067180000}"/>
    <cellStyle name="Note 2 19 6 2 3 2" xfId="33222" xr:uid="{00000000-0005-0000-0000-000068180000}"/>
    <cellStyle name="Note 2 19 6 2 3 3" xfId="47675" xr:uid="{00000000-0005-0000-0000-000069180000}"/>
    <cellStyle name="Note 2 19 6 2 4" xfId="21037" xr:uid="{00000000-0005-0000-0000-00006A180000}"/>
    <cellStyle name="Note 2 19 6 2 5" xfId="35490" xr:uid="{00000000-0005-0000-0000-00006B180000}"/>
    <cellStyle name="Note 2 19 6 3" xfId="6063" xr:uid="{00000000-0005-0000-0000-00006C180000}"/>
    <cellStyle name="Note 2 19 6 3 2" xfId="23498" xr:uid="{00000000-0005-0000-0000-00006D180000}"/>
    <cellStyle name="Note 2 19 6 3 3" xfId="37951" xr:uid="{00000000-0005-0000-0000-00006E180000}"/>
    <cellStyle name="Note 2 19 6 4" xfId="8504" xr:uid="{00000000-0005-0000-0000-00006F180000}"/>
    <cellStyle name="Note 2 19 6 4 2" xfId="25939" xr:uid="{00000000-0005-0000-0000-000070180000}"/>
    <cellStyle name="Note 2 19 6 4 3" xfId="40392" xr:uid="{00000000-0005-0000-0000-000071180000}"/>
    <cellStyle name="Note 2 19 6 5" xfId="10924" xr:uid="{00000000-0005-0000-0000-000072180000}"/>
    <cellStyle name="Note 2 19 6 5 2" xfId="28359" xr:uid="{00000000-0005-0000-0000-000073180000}"/>
    <cellStyle name="Note 2 19 6 5 3" xfId="42812" xr:uid="{00000000-0005-0000-0000-000074180000}"/>
    <cellStyle name="Note 2 19 6 6" xfId="17931" xr:uid="{00000000-0005-0000-0000-000075180000}"/>
    <cellStyle name="Note 2 19 7" xfId="1091" xr:uid="{00000000-0005-0000-0000-000076180000}"/>
    <cellStyle name="Note 2 19 7 2" xfId="3602" xr:uid="{00000000-0005-0000-0000-000077180000}"/>
    <cellStyle name="Note 2 19 7 2 2" xfId="13327" xr:uid="{00000000-0005-0000-0000-000078180000}"/>
    <cellStyle name="Note 2 19 7 2 2 2" xfId="30762" xr:uid="{00000000-0005-0000-0000-000079180000}"/>
    <cellStyle name="Note 2 19 7 2 2 3" xfId="45215" xr:uid="{00000000-0005-0000-0000-00007A180000}"/>
    <cellStyle name="Note 2 19 7 2 3" xfId="15788" xr:uid="{00000000-0005-0000-0000-00007B180000}"/>
    <cellStyle name="Note 2 19 7 2 3 2" xfId="33223" xr:uid="{00000000-0005-0000-0000-00007C180000}"/>
    <cellStyle name="Note 2 19 7 2 3 3" xfId="47676" xr:uid="{00000000-0005-0000-0000-00007D180000}"/>
    <cellStyle name="Note 2 19 7 2 4" xfId="21038" xr:uid="{00000000-0005-0000-0000-00007E180000}"/>
    <cellStyle name="Note 2 19 7 2 5" xfId="35491" xr:uid="{00000000-0005-0000-0000-00007F180000}"/>
    <cellStyle name="Note 2 19 7 3" xfId="6064" xr:uid="{00000000-0005-0000-0000-000080180000}"/>
    <cellStyle name="Note 2 19 7 3 2" xfId="23499" xr:uid="{00000000-0005-0000-0000-000081180000}"/>
    <cellStyle name="Note 2 19 7 3 3" xfId="37952" xr:uid="{00000000-0005-0000-0000-000082180000}"/>
    <cellStyle name="Note 2 19 7 4" xfId="8505" xr:uid="{00000000-0005-0000-0000-000083180000}"/>
    <cellStyle name="Note 2 19 7 4 2" xfId="25940" xr:uid="{00000000-0005-0000-0000-000084180000}"/>
    <cellStyle name="Note 2 19 7 4 3" xfId="40393" xr:uid="{00000000-0005-0000-0000-000085180000}"/>
    <cellStyle name="Note 2 19 7 5" xfId="10925" xr:uid="{00000000-0005-0000-0000-000086180000}"/>
    <cellStyle name="Note 2 19 7 5 2" xfId="28360" xr:uid="{00000000-0005-0000-0000-000087180000}"/>
    <cellStyle name="Note 2 19 7 5 3" xfId="42813" xr:uid="{00000000-0005-0000-0000-000088180000}"/>
    <cellStyle name="Note 2 19 7 6" xfId="17932" xr:uid="{00000000-0005-0000-0000-000089180000}"/>
    <cellStyle name="Note 2 19 8" xfId="1092" xr:uid="{00000000-0005-0000-0000-00008A180000}"/>
    <cellStyle name="Note 2 19 8 2" xfId="3603" xr:uid="{00000000-0005-0000-0000-00008B180000}"/>
    <cellStyle name="Note 2 19 8 2 2" xfId="21039" xr:uid="{00000000-0005-0000-0000-00008C180000}"/>
    <cellStyle name="Note 2 19 8 2 3" xfId="35492" xr:uid="{00000000-0005-0000-0000-00008D180000}"/>
    <cellStyle name="Note 2 19 8 3" xfId="6065" xr:uid="{00000000-0005-0000-0000-00008E180000}"/>
    <cellStyle name="Note 2 19 8 3 2" xfId="23500" xr:uid="{00000000-0005-0000-0000-00008F180000}"/>
    <cellStyle name="Note 2 19 8 3 3" xfId="37953" xr:uid="{00000000-0005-0000-0000-000090180000}"/>
    <cellStyle name="Note 2 19 8 4" xfId="8506" xr:uid="{00000000-0005-0000-0000-000091180000}"/>
    <cellStyle name="Note 2 19 8 4 2" xfId="25941" xr:uid="{00000000-0005-0000-0000-000092180000}"/>
    <cellStyle name="Note 2 19 8 4 3" xfId="40394" xr:uid="{00000000-0005-0000-0000-000093180000}"/>
    <cellStyle name="Note 2 19 8 5" xfId="10926" xr:uid="{00000000-0005-0000-0000-000094180000}"/>
    <cellStyle name="Note 2 19 8 5 2" xfId="28361" xr:uid="{00000000-0005-0000-0000-000095180000}"/>
    <cellStyle name="Note 2 19 8 5 3" xfId="42814" xr:uid="{00000000-0005-0000-0000-000096180000}"/>
    <cellStyle name="Note 2 19 8 6" xfId="15043" xr:uid="{00000000-0005-0000-0000-000097180000}"/>
    <cellStyle name="Note 2 19 8 6 2" xfId="32478" xr:uid="{00000000-0005-0000-0000-000098180000}"/>
    <cellStyle name="Note 2 19 8 6 3" xfId="46931" xr:uid="{00000000-0005-0000-0000-000099180000}"/>
    <cellStyle name="Note 2 19 8 7" xfId="17933" xr:uid="{00000000-0005-0000-0000-00009A180000}"/>
    <cellStyle name="Note 2 19 8 8" xfId="20205" xr:uid="{00000000-0005-0000-0000-00009B180000}"/>
    <cellStyle name="Note 2 19 9" xfId="3584" xr:uid="{00000000-0005-0000-0000-00009C180000}"/>
    <cellStyle name="Note 2 19 9 2" xfId="13313" xr:uid="{00000000-0005-0000-0000-00009D180000}"/>
    <cellStyle name="Note 2 19 9 2 2" xfId="30748" xr:uid="{00000000-0005-0000-0000-00009E180000}"/>
    <cellStyle name="Note 2 19 9 2 3" xfId="45201" xr:uid="{00000000-0005-0000-0000-00009F180000}"/>
    <cellStyle name="Note 2 19 9 3" xfId="15774" xr:uid="{00000000-0005-0000-0000-0000A0180000}"/>
    <cellStyle name="Note 2 19 9 3 2" xfId="33209" xr:uid="{00000000-0005-0000-0000-0000A1180000}"/>
    <cellStyle name="Note 2 19 9 3 3" xfId="47662" xr:uid="{00000000-0005-0000-0000-0000A2180000}"/>
    <cellStyle name="Note 2 19 9 4" xfId="21020" xr:uid="{00000000-0005-0000-0000-0000A3180000}"/>
    <cellStyle name="Note 2 19 9 5" xfId="35473" xr:uid="{00000000-0005-0000-0000-0000A4180000}"/>
    <cellStyle name="Note 2 2" xfId="1093" xr:uid="{00000000-0005-0000-0000-0000A5180000}"/>
    <cellStyle name="Note 2 2 10" xfId="6066" xr:uid="{00000000-0005-0000-0000-0000A6180000}"/>
    <cellStyle name="Note 2 2 10 2" xfId="23501" xr:uid="{00000000-0005-0000-0000-0000A7180000}"/>
    <cellStyle name="Note 2 2 10 3" xfId="37954" xr:uid="{00000000-0005-0000-0000-0000A8180000}"/>
    <cellStyle name="Note 2 2 11" xfId="8507" xr:uid="{00000000-0005-0000-0000-0000A9180000}"/>
    <cellStyle name="Note 2 2 11 2" xfId="25942" xr:uid="{00000000-0005-0000-0000-0000AA180000}"/>
    <cellStyle name="Note 2 2 11 3" xfId="40395" xr:uid="{00000000-0005-0000-0000-0000AB180000}"/>
    <cellStyle name="Note 2 2 12" xfId="10927" xr:uid="{00000000-0005-0000-0000-0000AC180000}"/>
    <cellStyle name="Note 2 2 12 2" xfId="28362" xr:uid="{00000000-0005-0000-0000-0000AD180000}"/>
    <cellStyle name="Note 2 2 12 3" xfId="42815" xr:uid="{00000000-0005-0000-0000-0000AE180000}"/>
    <cellStyle name="Note 2 2 13" xfId="17934" xr:uid="{00000000-0005-0000-0000-0000AF180000}"/>
    <cellStyle name="Note 2 2 2" xfId="1094" xr:uid="{00000000-0005-0000-0000-0000B0180000}"/>
    <cellStyle name="Note 2 2 2 2" xfId="1095" xr:uid="{00000000-0005-0000-0000-0000B1180000}"/>
    <cellStyle name="Note 2 2 2 2 2" xfId="3606" xr:uid="{00000000-0005-0000-0000-0000B2180000}"/>
    <cellStyle name="Note 2 2 2 2 2 2" xfId="13330" xr:uid="{00000000-0005-0000-0000-0000B3180000}"/>
    <cellStyle name="Note 2 2 2 2 2 2 2" xfId="30765" xr:uid="{00000000-0005-0000-0000-0000B4180000}"/>
    <cellStyle name="Note 2 2 2 2 2 2 3" xfId="45218" xr:uid="{00000000-0005-0000-0000-0000B5180000}"/>
    <cellStyle name="Note 2 2 2 2 2 3" xfId="15791" xr:uid="{00000000-0005-0000-0000-0000B6180000}"/>
    <cellStyle name="Note 2 2 2 2 2 3 2" xfId="33226" xr:uid="{00000000-0005-0000-0000-0000B7180000}"/>
    <cellStyle name="Note 2 2 2 2 2 3 3" xfId="47679" xr:uid="{00000000-0005-0000-0000-0000B8180000}"/>
    <cellStyle name="Note 2 2 2 2 2 4" xfId="21042" xr:uid="{00000000-0005-0000-0000-0000B9180000}"/>
    <cellStyle name="Note 2 2 2 2 2 5" xfId="35495" xr:uid="{00000000-0005-0000-0000-0000BA180000}"/>
    <cellStyle name="Note 2 2 2 2 3" xfId="6068" xr:uid="{00000000-0005-0000-0000-0000BB180000}"/>
    <cellStyle name="Note 2 2 2 2 3 2" xfId="23503" xr:uid="{00000000-0005-0000-0000-0000BC180000}"/>
    <cellStyle name="Note 2 2 2 2 3 3" xfId="37956" xr:uid="{00000000-0005-0000-0000-0000BD180000}"/>
    <cellStyle name="Note 2 2 2 2 4" xfId="8509" xr:uid="{00000000-0005-0000-0000-0000BE180000}"/>
    <cellStyle name="Note 2 2 2 2 4 2" xfId="25944" xr:uid="{00000000-0005-0000-0000-0000BF180000}"/>
    <cellStyle name="Note 2 2 2 2 4 3" xfId="40397" xr:uid="{00000000-0005-0000-0000-0000C0180000}"/>
    <cellStyle name="Note 2 2 2 2 5" xfId="10929" xr:uid="{00000000-0005-0000-0000-0000C1180000}"/>
    <cellStyle name="Note 2 2 2 2 5 2" xfId="28364" xr:uid="{00000000-0005-0000-0000-0000C2180000}"/>
    <cellStyle name="Note 2 2 2 2 5 3" xfId="42817" xr:uid="{00000000-0005-0000-0000-0000C3180000}"/>
    <cellStyle name="Note 2 2 2 2 6" xfId="17936" xr:uid="{00000000-0005-0000-0000-0000C4180000}"/>
    <cellStyle name="Note 2 2 2 3" xfId="1096" xr:uid="{00000000-0005-0000-0000-0000C5180000}"/>
    <cellStyle name="Note 2 2 2 3 2" xfId="3607" xr:uid="{00000000-0005-0000-0000-0000C6180000}"/>
    <cellStyle name="Note 2 2 2 3 2 2" xfId="13331" xr:uid="{00000000-0005-0000-0000-0000C7180000}"/>
    <cellStyle name="Note 2 2 2 3 2 2 2" xfId="30766" xr:uid="{00000000-0005-0000-0000-0000C8180000}"/>
    <cellStyle name="Note 2 2 2 3 2 2 3" xfId="45219" xr:uid="{00000000-0005-0000-0000-0000C9180000}"/>
    <cellStyle name="Note 2 2 2 3 2 3" xfId="15792" xr:uid="{00000000-0005-0000-0000-0000CA180000}"/>
    <cellStyle name="Note 2 2 2 3 2 3 2" xfId="33227" xr:uid="{00000000-0005-0000-0000-0000CB180000}"/>
    <cellStyle name="Note 2 2 2 3 2 3 3" xfId="47680" xr:uid="{00000000-0005-0000-0000-0000CC180000}"/>
    <cellStyle name="Note 2 2 2 3 2 4" xfId="21043" xr:uid="{00000000-0005-0000-0000-0000CD180000}"/>
    <cellStyle name="Note 2 2 2 3 2 5" xfId="35496" xr:uid="{00000000-0005-0000-0000-0000CE180000}"/>
    <cellStyle name="Note 2 2 2 3 3" xfId="6069" xr:uid="{00000000-0005-0000-0000-0000CF180000}"/>
    <cellStyle name="Note 2 2 2 3 3 2" xfId="23504" xr:uid="{00000000-0005-0000-0000-0000D0180000}"/>
    <cellStyle name="Note 2 2 2 3 3 3" xfId="37957" xr:uid="{00000000-0005-0000-0000-0000D1180000}"/>
    <cellStyle name="Note 2 2 2 3 4" xfId="8510" xr:uid="{00000000-0005-0000-0000-0000D2180000}"/>
    <cellStyle name="Note 2 2 2 3 4 2" xfId="25945" xr:uid="{00000000-0005-0000-0000-0000D3180000}"/>
    <cellStyle name="Note 2 2 2 3 4 3" xfId="40398" xr:uid="{00000000-0005-0000-0000-0000D4180000}"/>
    <cellStyle name="Note 2 2 2 3 5" xfId="10930" xr:uid="{00000000-0005-0000-0000-0000D5180000}"/>
    <cellStyle name="Note 2 2 2 3 5 2" xfId="28365" xr:uid="{00000000-0005-0000-0000-0000D6180000}"/>
    <cellStyle name="Note 2 2 2 3 5 3" xfId="42818" xr:uid="{00000000-0005-0000-0000-0000D7180000}"/>
    <cellStyle name="Note 2 2 2 3 6" xfId="17937" xr:uid="{00000000-0005-0000-0000-0000D8180000}"/>
    <cellStyle name="Note 2 2 2 4" xfId="1097" xr:uid="{00000000-0005-0000-0000-0000D9180000}"/>
    <cellStyle name="Note 2 2 2 4 2" xfId="3608" xr:uid="{00000000-0005-0000-0000-0000DA180000}"/>
    <cellStyle name="Note 2 2 2 4 2 2" xfId="21044" xr:uid="{00000000-0005-0000-0000-0000DB180000}"/>
    <cellStyle name="Note 2 2 2 4 2 3" xfId="35497" xr:uid="{00000000-0005-0000-0000-0000DC180000}"/>
    <cellStyle name="Note 2 2 2 4 3" xfId="6070" xr:uid="{00000000-0005-0000-0000-0000DD180000}"/>
    <cellStyle name="Note 2 2 2 4 3 2" xfId="23505" xr:uid="{00000000-0005-0000-0000-0000DE180000}"/>
    <cellStyle name="Note 2 2 2 4 3 3" xfId="37958" xr:uid="{00000000-0005-0000-0000-0000DF180000}"/>
    <cellStyle name="Note 2 2 2 4 4" xfId="8511" xr:uid="{00000000-0005-0000-0000-0000E0180000}"/>
    <cellStyle name="Note 2 2 2 4 4 2" xfId="25946" xr:uid="{00000000-0005-0000-0000-0000E1180000}"/>
    <cellStyle name="Note 2 2 2 4 4 3" xfId="40399" xr:uid="{00000000-0005-0000-0000-0000E2180000}"/>
    <cellStyle name="Note 2 2 2 4 5" xfId="10931" xr:uid="{00000000-0005-0000-0000-0000E3180000}"/>
    <cellStyle name="Note 2 2 2 4 5 2" xfId="28366" xr:uid="{00000000-0005-0000-0000-0000E4180000}"/>
    <cellStyle name="Note 2 2 2 4 5 3" xfId="42819" xr:uid="{00000000-0005-0000-0000-0000E5180000}"/>
    <cellStyle name="Note 2 2 2 4 6" xfId="15044" xr:uid="{00000000-0005-0000-0000-0000E6180000}"/>
    <cellStyle name="Note 2 2 2 4 6 2" xfId="32479" xr:uid="{00000000-0005-0000-0000-0000E7180000}"/>
    <cellStyle name="Note 2 2 2 4 6 3" xfId="46932" xr:uid="{00000000-0005-0000-0000-0000E8180000}"/>
    <cellStyle name="Note 2 2 2 4 7" xfId="17938" xr:uid="{00000000-0005-0000-0000-0000E9180000}"/>
    <cellStyle name="Note 2 2 2 4 8" xfId="20206" xr:uid="{00000000-0005-0000-0000-0000EA180000}"/>
    <cellStyle name="Note 2 2 2 5" xfId="3605" xr:uid="{00000000-0005-0000-0000-0000EB180000}"/>
    <cellStyle name="Note 2 2 2 5 2" xfId="13329" xr:uid="{00000000-0005-0000-0000-0000EC180000}"/>
    <cellStyle name="Note 2 2 2 5 2 2" xfId="30764" xr:uid="{00000000-0005-0000-0000-0000ED180000}"/>
    <cellStyle name="Note 2 2 2 5 2 3" xfId="45217" xr:uid="{00000000-0005-0000-0000-0000EE180000}"/>
    <cellStyle name="Note 2 2 2 5 3" xfId="15790" xr:uid="{00000000-0005-0000-0000-0000EF180000}"/>
    <cellStyle name="Note 2 2 2 5 3 2" xfId="33225" xr:uid="{00000000-0005-0000-0000-0000F0180000}"/>
    <cellStyle name="Note 2 2 2 5 3 3" xfId="47678" xr:uid="{00000000-0005-0000-0000-0000F1180000}"/>
    <cellStyle name="Note 2 2 2 5 4" xfId="21041" xr:uid="{00000000-0005-0000-0000-0000F2180000}"/>
    <cellStyle name="Note 2 2 2 5 5" xfId="35494" xr:uid="{00000000-0005-0000-0000-0000F3180000}"/>
    <cellStyle name="Note 2 2 2 6" xfId="6067" xr:uid="{00000000-0005-0000-0000-0000F4180000}"/>
    <cellStyle name="Note 2 2 2 6 2" xfId="23502" xr:uid="{00000000-0005-0000-0000-0000F5180000}"/>
    <cellStyle name="Note 2 2 2 6 3" xfId="37955" xr:uid="{00000000-0005-0000-0000-0000F6180000}"/>
    <cellStyle name="Note 2 2 2 7" xfId="8508" xr:uid="{00000000-0005-0000-0000-0000F7180000}"/>
    <cellStyle name="Note 2 2 2 7 2" xfId="25943" xr:uid="{00000000-0005-0000-0000-0000F8180000}"/>
    <cellStyle name="Note 2 2 2 7 3" xfId="40396" xr:uid="{00000000-0005-0000-0000-0000F9180000}"/>
    <cellStyle name="Note 2 2 2 8" xfId="10928" xr:uid="{00000000-0005-0000-0000-0000FA180000}"/>
    <cellStyle name="Note 2 2 2 8 2" xfId="28363" xr:uid="{00000000-0005-0000-0000-0000FB180000}"/>
    <cellStyle name="Note 2 2 2 8 3" xfId="42816" xr:uid="{00000000-0005-0000-0000-0000FC180000}"/>
    <cellStyle name="Note 2 2 2 9" xfId="17935" xr:uid="{00000000-0005-0000-0000-0000FD180000}"/>
    <cellStyle name="Note 2 2 3" xfId="1098" xr:uid="{00000000-0005-0000-0000-0000FE180000}"/>
    <cellStyle name="Note 2 2 3 2" xfId="1099" xr:uid="{00000000-0005-0000-0000-0000FF180000}"/>
    <cellStyle name="Note 2 2 3 2 2" xfId="3610" xr:uid="{00000000-0005-0000-0000-000000190000}"/>
    <cellStyle name="Note 2 2 3 2 2 2" xfId="13333" xr:uid="{00000000-0005-0000-0000-000001190000}"/>
    <cellStyle name="Note 2 2 3 2 2 2 2" xfId="30768" xr:uid="{00000000-0005-0000-0000-000002190000}"/>
    <cellStyle name="Note 2 2 3 2 2 2 3" xfId="45221" xr:uid="{00000000-0005-0000-0000-000003190000}"/>
    <cellStyle name="Note 2 2 3 2 2 3" xfId="15794" xr:uid="{00000000-0005-0000-0000-000004190000}"/>
    <cellStyle name="Note 2 2 3 2 2 3 2" xfId="33229" xr:uid="{00000000-0005-0000-0000-000005190000}"/>
    <cellStyle name="Note 2 2 3 2 2 3 3" xfId="47682" xr:uid="{00000000-0005-0000-0000-000006190000}"/>
    <cellStyle name="Note 2 2 3 2 2 4" xfId="21046" xr:uid="{00000000-0005-0000-0000-000007190000}"/>
    <cellStyle name="Note 2 2 3 2 2 5" xfId="35499" xr:uid="{00000000-0005-0000-0000-000008190000}"/>
    <cellStyle name="Note 2 2 3 2 3" xfId="6072" xr:uid="{00000000-0005-0000-0000-000009190000}"/>
    <cellStyle name="Note 2 2 3 2 3 2" xfId="23507" xr:uid="{00000000-0005-0000-0000-00000A190000}"/>
    <cellStyle name="Note 2 2 3 2 3 3" xfId="37960" xr:uid="{00000000-0005-0000-0000-00000B190000}"/>
    <cellStyle name="Note 2 2 3 2 4" xfId="8513" xr:uid="{00000000-0005-0000-0000-00000C190000}"/>
    <cellStyle name="Note 2 2 3 2 4 2" xfId="25948" xr:uid="{00000000-0005-0000-0000-00000D190000}"/>
    <cellStyle name="Note 2 2 3 2 4 3" xfId="40401" xr:uid="{00000000-0005-0000-0000-00000E190000}"/>
    <cellStyle name="Note 2 2 3 2 5" xfId="10933" xr:uid="{00000000-0005-0000-0000-00000F190000}"/>
    <cellStyle name="Note 2 2 3 2 5 2" xfId="28368" xr:uid="{00000000-0005-0000-0000-000010190000}"/>
    <cellStyle name="Note 2 2 3 2 5 3" xfId="42821" xr:uid="{00000000-0005-0000-0000-000011190000}"/>
    <cellStyle name="Note 2 2 3 2 6" xfId="17940" xr:uid="{00000000-0005-0000-0000-000012190000}"/>
    <cellStyle name="Note 2 2 3 3" xfId="1100" xr:uid="{00000000-0005-0000-0000-000013190000}"/>
    <cellStyle name="Note 2 2 3 3 2" xfId="3611" xr:uid="{00000000-0005-0000-0000-000014190000}"/>
    <cellStyle name="Note 2 2 3 3 2 2" xfId="13334" xr:uid="{00000000-0005-0000-0000-000015190000}"/>
    <cellStyle name="Note 2 2 3 3 2 2 2" xfId="30769" xr:uid="{00000000-0005-0000-0000-000016190000}"/>
    <cellStyle name="Note 2 2 3 3 2 2 3" xfId="45222" xr:uid="{00000000-0005-0000-0000-000017190000}"/>
    <cellStyle name="Note 2 2 3 3 2 3" xfId="15795" xr:uid="{00000000-0005-0000-0000-000018190000}"/>
    <cellStyle name="Note 2 2 3 3 2 3 2" xfId="33230" xr:uid="{00000000-0005-0000-0000-000019190000}"/>
    <cellStyle name="Note 2 2 3 3 2 3 3" xfId="47683" xr:uid="{00000000-0005-0000-0000-00001A190000}"/>
    <cellStyle name="Note 2 2 3 3 2 4" xfId="21047" xr:uid="{00000000-0005-0000-0000-00001B190000}"/>
    <cellStyle name="Note 2 2 3 3 2 5" xfId="35500" xr:uid="{00000000-0005-0000-0000-00001C190000}"/>
    <cellStyle name="Note 2 2 3 3 3" xfId="6073" xr:uid="{00000000-0005-0000-0000-00001D190000}"/>
    <cellStyle name="Note 2 2 3 3 3 2" xfId="23508" xr:uid="{00000000-0005-0000-0000-00001E190000}"/>
    <cellStyle name="Note 2 2 3 3 3 3" xfId="37961" xr:uid="{00000000-0005-0000-0000-00001F190000}"/>
    <cellStyle name="Note 2 2 3 3 4" xfId="8514" xr:uid="{00000000-0005-0000-0000-000020190000}"/>
    <cellStyle name="Note 2 2 3 3 4 2" xfId="25949" xr:uid="{00000000-0005-0000-0000-000021190000}"/>
    <cellStyle name="Note 2 2 3 3 4 3" xfId="40402" xr:uid="{00000000-0005-0000-0000-000022190000}"/>
    <cellStyle name="Note 2 2 3 3 5" xfId="10934" xr:uid="{00000000-0005-0000-0000-000023190000}"/>
    <cellStyle name="Note 2 2 3 3 5 2" xfId="28369" xr:uid="{00000000-0005-0000-0000-000024190000}"/>
    <cellStyle name="Note 2 2 3 3 5 3" xfId="42822" xr:uid="{00000000-0005-0000-0000-000025190000}"/>
    <cellStyle name="Note 2 2 3 3 6" xfId="17941" xr:uid="{00000000-0005-0000-0000-000026190000}"/>
    <cellStyle name="Note 2 2 3 4" xfId="1101" xr:uid="{00000000-0005-0000-0000-000027190000}"/>
    <cellStyle name="Note 2 2 3 4 2" xfId="3612" xr:uid="{00000000-0005-0000-0000-000028190000}"/>
    <cellStyle name="Note 2 2 3 4 2 2" xfId="21048" xr:uid="{00000000-0005-0000-0000-000029190000}"/>
    <cellStyle name="Note 2 2 3 4 2 3" xfId="35501" xr:uid="{00000000-0005-0000-0000-00002A190000}"/>
    <cellStyle name="Note 2 2 3 4 3" xfId="6074" xr:uid="{00000000-0005-0000-0000-00002B190000}"/>
    <cellStyle name="Note 2 2 3 4 3 2" xfId="23509" xr:uid="{00000000-0005-0000-0000-00002C190000}"/>
    <cellStyle name="Note 2 2 3 4 3 3" xfId="37962" xr:uid="{00000000-0005-0000-0000-00002D190000}"/>
    <cellStyle name="Note 2 2 3 4 4" xfId="8515" xr:uid="{00000000-0005-0000-0000-00002E190000}"/>
    <cellStyle name="Note 2 2 3 4 4 2" xfId="25950" xr:uid="{00000000-0005-0000-0000-00002F190000}"/>
    <cellStyle name="Note 2 2 3 4 4 3" xfId="40403" xr:uid="{00000000-0005-0000-0000-000030190000}"/>
    <cellStyle name="Note 2 2 3 4 5" xfId="10935" xr:uid="{00000000-0005-0000-0000-000031190000}"/>
    <cellStyle name="Note 2 2 3 4 5 2" xfId="28370" xr:uid="{00000000-0005-0000-0000-000032190000}"/>
    <cellStyle name="Note 2 2 3 4 5 3" xfId="42823" xr:uid="{00000000-0005-0000-0000-000033190000}"/>
    <cellStyle name="Note 2 2 3 4 6" xfId="15045" xr:uid="{00000000-0005-0000-0000-000034190000}"/>
    <cellStyle name="Note 2 2 3 4 6 2" xfId="32480" xr:uid="{00000000-0005-0000-0000-000035190000}"/>
    <cellStyle name="Note 2 2 3 4 6 3" xfId="46933" xr:uid="{00000000-0005-0000-0000-000036190000}"/>
    <cellStyle name="Note 2 2 3 4 7" xfId="17942" xr:uid="{00000000-0005-0000-0000-000037190000}"/>
    <cellStyle name="Note 2 2 3 4 8" xfId="20207" xr:uid="{00000000-0005-0000-0000-000038190000}"/>
    <cellStyle name="Note 2 2 3 5" xfId="3609" xr:uid="{00000000-0005-0000-0000-000039190000}"/>
    <cellStyle name="Note 2 2 3 5 2" xfId="13332" xr:uid="{00000000-0005-0000-0000-00003A190000}"/>
    <cellStyle name="Note 2 2 3 5 2 2" xfId="30767" xr:uid="{00000000-0005-0000-0000-00003B190000}"/>
    <cellStyle name="Note 2 2 3 5 2 3" xfId="45220" xr:uid="{00000000-0005-0000-0000-00003C190000}"/>
    <cellStyle name="Note 2 2 3 5 3" xfId="15793" xr:uid="{00000000-0005-0000-0000-00003D190000}"/>
    <cellStyle name="Note 2 2 3 5 3 2" xfId="33228" xr:uid="{00000000-0005-0000-0000-00003E190000}"/>
    <cellStyle name="Note 2 2 3 5 3 3" xfId="47681" xr:uid="{00000000-0005-0000-0000-00003F190000}"/>
    <cellStyle name="Note 2 2 3 5 4" xfId="21045" xr:uid="{00000000-0005-0000-0000-000040190000}"/>
    <cellStyle name="Note 2 2 3 5 5" xfId="35498" xr:uid="{00000000-0005-0000-0000-000041190000}"/>
    <cellStyle name="Note 2 2 3 6" xfId="6071" xr:uid="{00000000-0005-0000-0000-000042190000}"/>
    <cellStyle name="Note 2 2 3 6 2" xfId="23506" xr:uid="{00000000-0005-0000-0000-000043190000}"/>
    <cellStyle name="Note 2 2 3 6 3" xfId="37959" xr:uid="{00000000-0005-0000-0000-000044190000}"/>
    <cellStyle name="Note 2 2 3 7" xfId="8512" xr:uid="{00000000-0005-0000-0000-000045190000}"/>
    <cellStyle name="Note 2 2 3 7 2" xfId="25947" xr:uid="{00000000-0005-0000-0000-000046190000}"/>
    <cellStyle name="Note 2 2 3 7 3" xfId="40400" xr:uid="{00000000-0005-0000-0000-000047190000}"/>
    <cellStyle name="Note 2 2 3 8" xfId="10932" xr:uid="{00000000-0005-0000-0000-000048190000}"/>
    <cellStyle name="Note 2 2 3 8 2" xfId="28367" xr:uid="{00000000-0005-0000-0000-000049190000}"/>
    <cellStyle name="Note 2 2 3 8 3" xfId="42820" xr:uid="{00000000-0005-0000-0000-00004A190000}"/>
    <cellStyle name="Note 2 2 3 9" xfId="17939" xr:uid="{00000000-0005-0000-0000-00004B190000}"/>
    <cellStyle name="Note 2 2 4" xfId="1102" xr:uid="{00000000-0005-0000-0000-00004C190000}"/>
    <cellStyle name="Note 2 2 4 2" xfId="1103" xr:uid="{00000000-0005-0000-0000-00004D190000}"/>
    <cellStyle name="Note 2 2 4 2 2" xfId="3614" xr:uid="{00000000-0005-0000-0000-00004E190000}"/>
    <cellStyle name="Note 2 2 4 2 2 2" xfId="13336" xr:uid="{00000000-0005-0000-0000-00004F190000}"/>
    <cellStyle name="Note 2 2 4 2 2 2 2" xfId="30771" xr:uid="{00000000-0005-0000-0000-000050190000}"/>
    <cellStyle name="Note 2 2 4 2 2 2 3" xfId="45224" xr:uid="{00000000-0005-0000-0000-000051190000}"/>
    <cellStyle name="Note 2 2 4 2 2 3" xfId="15797" xr:uid="{00000000-0005-0000-0000-000052190000}"/>
    <cellStyle name="Note 2 2 4 2 2 3 2" xfId="33232" xr:uid="{00000000-0005-0000-0000-000053190000}"/>
    <cellStyle name="Note 2 2 4 2 2 3 3" xfId="47685" xr:uid="{00000000-0005-0000-0000-000054190000}"/>
    <cellStyle name="Note 2 2 4 2 2 4" xfId="21050" xr:uid="{00000000-0005-0000-0000-000055190000}"/>
    <cellStyle name="Note 2 2 4 2 2 5" xfId="35503" xr:uid="{00000000-0005-0000-0000-000056190000}"/>
    <cellStyle name="Note 2 2 4 2 3" xfId="6076" xr:uid="{00000000-0005-0000-0000-000057190000}"/>
    <cellStyle name="Note 2 2 4 2 3 2" xfId="23511" xr:uid="{00000000-0005-0000-0000-000058190000}"/>
    <cellStyle name="Note 2 2 4 2 3 3" xfId="37964" xr:uid="{00000000-0005-0000-0000-000059190000}"/>
    <cellStyle name="Note 2 2 4 2 4" xfId="8517" xr:uid="{00000000-0005-0000-0000-00005A190000}"/>
    <cellStyle name="Note 2 2 4 2 4 2" xfId="25952" xr:uid="{00000000-0005-0000-0000-00005B190000}"/>
    <cellStyle name="Note 2 2 4 2 4 3" xfId="40405" xr:uid="{00000000-0005-0000-0000-00005C190000}"/>
    <cellStyle name="Note 2 2 4 2 5" xfId="10937" xr:uid="{00000000-0005-0000-0000-00005D190000}"/>
    <cellStyle name="Note 2 2 4 2 5 2" xfId="28372" xr:uid="{00000000-0005-0000-0000-00005E190000}"/>
    <cellStyle name="Note 2 2 4 2 5 3" xfId="42825" xr:uid="{00000000-0005-0000-0000-00005F190000}"/>
    <cellStyle name="Note 2 2 4 2 6" xfId="17944" xr:uid="{00000000-0005-0000-0000-000060190000}"/>
    <cellStyle name="Note 2 2 4 3" xfId="1104" xr:uid="{00000000-0005-0000-0000-000061190000}"/>
    <cellStyle name="Note 2 2 4 3 2" xfId="3615" xr:uid="{00000000-0005-0000-0000-000062190000}"/>
    <cellStyle name="Note 2 2 4 3 2 2" xfId="13337" xr:uid="{00000000-0005-0000-0000-000063190000}"/>
    <cellStyle name="Note 2 2 4 3 2 2 2" xfId="30772" xr:uid="{00000000-0005-0000-0000-000064190000}"/>
    <cellStyle name="Note 2 2 4 3 2 2 3" xfId="45225" xr:uid="{00000000-0005-0000-0000-000065190000}"/>
    <cellStyle name="Note 2 2 4 3 2 3" xfId="15798" xr:uid="{00000000-0005-0000-0000-000066190000}"/>
    <cellStyle name="Note 2 2 4 3 2 3 2" xfId="33233" xr:uid="{00000000-0005-0000-0000-000067190000}"/>
    <cellStyle name="Note 2 2 4 3 2 3 3" xfId="47686" xr:uid="{00000000-0005-0000-0000-000068190000}"/>
    <cellStyle name="Note 2 2 4 3 2 4" xfId="21051" xr:uid="{00000000-0005-0000-0000-000069190000}"/>
    <cellStyle name="Note 2 2 4 3 2 5" xfId="35504" xr:uid="{00000000-0005-0000-0000-00006A190000}"/>
    <cellStyle name="Note 2 2 4 3 3" xfId="6077" xr:uid="{00000000-0005-0000-0000-00006B190000}"/>
    <cellStyle name="Note 2 2 4 3 3 2" xfId="23512" xr:uid="{00000000-0005-0000-0000-00006C190000}"/>
    <cellStyle name="Note 2 2 4 3 3 3" xfId="37965" xr:uid="{00000000-0005-0000-0000-00006D190000}"/>
    <cellStyle name="Note 2 2 4 3 4" xfId="8518" xr:uid="{00000000-0005-0000-0000-00006E190000}"/>
    <cellStyle name="Note 2 2 4 3 4 2" xfId="25953" xr:uid="{00000000-0005-0000-0000-00006F190000}"/>
    <cellStyle name="Note 2 2 4 3 4 3" xfId="40406" xr:uid="{00000000-0005-0000-0000-000070190000}"/>
    <cellStyle name="Note 2 2 4 3 5" xfId="10938" xr:uid="{00000000-0005-0000-0000-000071190000}"/>
    <cellStyle name="Note 2 2 4 3 5 2" xfId="28373" xr:uid="{00000000-0005-0000-0000-000072190000}"/>
    <cellStyle name="Note 2 2 4 3 5 3" xfId="42826" xr:uid="{00000000-0005-0000-0000-000073190000}"/>
    <cellStyle name="Note 2 2 4 3 6" xfId="17945" xr:uid="{00000000-0005-0000-0000-000074190000}"/>
    <cellStyle name="Note 2 2 4 4" xfId="1105" xr:uid="{00000000-0005-0000-0000-000075190000}"/>
    <cellStyle name="Note 2 2 4 4 2" xfId="3616" xr:uid="{00000000-0005-0000-0000-000076190000}"/>
    <cellStyle name="Note 2 2 4 4 2 2" xfId="21052" xr:uid="{00000000-0005-0000-0000-000077190000}"/>
    <cellStyle name="Note 2 2 4 4 2 3" xfId="35505" xr:uid="{00000000-0005-0000-0000-000078190000}"/>
    <cellStyle name="Note 2 2 4 4 3" xfId="6078" xr:uid="{00000000-0005-0000-0000-000079190000}"/>
    <cellStyle name="Note 2 2 4 4 3 2" xfId="23513" xr:uid="{00000000-0005-0000-0000-00007A190000}"/>
    <cellStyle name="Note 2 2 4 4 3 3" xfId="37966" xr:uid="{00000000-0005-0000-0000-00007B190000}"/>
    <cellStyle name="Note 2 2 4 4 4" xfId="8519" xr:uid="{00000000-0005-0000-0000-00007C190000}"/>
    <cellStyle name="Note 2 2 4 4 4 2" xfId="25954" xr:uid="{00000000-0005-0000-0000-00007D190000}"/>
    <cellStyle name="Note 2 2 4 4 4 3" xfId="40407" xr:uid="{00000000-0005-0000-0000-00007E190000}"/>
    <cellStyle name="Note 2 2 4 4 5" xfId="10939" xr:uid="{00000000-0005-0000-0000-00007F190000}"/>
    <cellStyle name="Note 2 2 4 4 5 2" xfId="28374" xr:uid="{00000000-0005-0000-0000-000080190000}"/>
    <cellStyle name="Note 2 2 4 4 5 3" xfId="42827" xr:uid="{00000000-0005-0000-0000-000081190000}"/>
    <cellStyle name="Note 2 2 4 4 6" xfId="15046" xr:uid="{00000000-0005-0000-0000-000082190000}"/>
    <cellStyle name="Note 2 2 4 4 6 2" xfId="32481" xr:uid="{00000000-0005-0000-0000-000083190000}"/>
    <cellStyle name="Note 2 2 4 4 6 3" xfId="46934" xr:uid="{00000000-0005-0000-0000-000084190000}"/>
    <cellStyle name="Note 2 2 4 4 7" xfId="17946" xr:uid="{00000000-0005-0000-0000-000085190000}"/>
    <cellStyle name="Note 2 2 4 4 8" xfId="20208" xr:uid="{00000000-0005-0000-0000-000086190000}"/>
    <cellStyle name="Note 2 2 4 5" xfId="3613" xr:uid="{00000000-0005-0000-0000-000087190000}"/>
    <cellStyle name="Note 2 2 4 5 2" xfId="13335" xr:uid="{00000000-0005-0000-0000-000088190000}"/>
    <cellStyle name="Note 2 2 4 5 2 2" xfId="30770" xr:uid="{00000000-0005-0000-0000-000089190000}"/>
    <cellStyle name="Note 2 2 4 5 2 3" xfId="45223" xr:uid="{00000000-0005-0000-0000-00008A190000}"/>
    <cellStyle name="Note 2 2 4 5 3" xfId="15796" xr:uid="{00000000-0005-0000-0000-00008B190000}"/>
    <cellStyle name="Note 2 2 4 5 3 2" xfId="33231" xr:uid="{00000000-0005-0000-0000-00008C190000}"/>
    <cellStyle name="Note 2 2 4 5 3 3" xfId="47684" xr:uid="{00000000-0005-0000-0000-00008D190000}"/>
    <cellStyle name="Note 2 2 4 5 4" xfId="21049" xr:uid="{00000000-0005-0000-0000-00008E190000}"/>
    <cellStyle name="Note 2 2 4 5 5" xfId="35502" xr:uid="{00000000-0005-0000-0000-00008F190000}"/>
    <cellStyle name="Note 2 2 4 6" xfId="6075" xr:uid="{00000000-0005-0000-0000-000090190000}"/>
    <cellStyle name="Note 2 2 4 6 2" xfId="23510" xr:uid="{00000000-0005-0000-0000-000091190000}"/>
    <cellStyle name="Note 2 2 4 6 3" xfId="37963" xr:uid="{00000000-0005-0000-0000-000092190000}"/>
    <cellStyle name="Note 2 2 4 7" xfId="8516" xr:uid="{00000000-0005-0000-0000-000093190000}"/>
    <cellStyle name="Note 2 2 4 7 2" xfId="25951" xr:uid="{00000000-0005-0000-0000-000094190000}"/>
    <cellStyle name="Note 2 2 4 7 3" xfId="40404" xr:uid="{00000000-0005-0000-0000-000095190000}"/>
    <cellStyle name="Note 2 2 4 8" xfId="10936" xr:uid="{00000000-0005-0000-0000-000096190000}"/>
    <cellStyle name="Note 2 2 4 8 2" xfId="28371" xr:uid="{00000000-0005-0000-0000-000097190000}"/>
    <cellStyle name="Note 2 2 4 8 3" xfId="42824" xr:uid="{00000000-0005-0000-0000-000098190000}"/>
    <cellStyle name="Note 2 2 4 9" xfId="17943" xr:uid="{00000000-0005-0000-0000-000099190000}"/>
    <cellStyle name="Note 2 2 5" xfId="1106" xr:uid="{00000000-0005-0000-0000-00009A190000}"/>
    <cellStyle name="Note 2 2 5 2" xfId="1107" xr:uid="{00000000-0005-0000-0000-00009B190000}"/>
    <cellStyle name="Note 2 2 5 2 2" xfId="3618" xr:uid="{00000000-0005-0000-0000-00009C190000}"/>
    <cellStyle name="Note 2 2 5 2 2 2" xfId="13339" xr:uid="{00000000-0005-0000-0000-00009D190000}"/>
    <cellStyle name="Note 2 2 5 2 2 2 2" xfId="30774" xr:uid="{00000000-0005-0000-0000-00009E190000}"/>
    <cellStyle name="Note 2 2 5 2 2 2 3" xfId="45227" xr:uid="{00000000-0005-0000-0000-00009F190000}"/>
    <cellStyle name="Note 2 2 5 2 2 3" xfId="15800" xr:uid="{00000000-0005-0000-0000-0000A0190000}"/>
    <cellStyle name="Note 2 2 5 2 2 3 2" xfId="33235" xr:uid="{00000000-0005-0000-0000-0000A1190000}"/>
    <cellStyle name="Note 2 2 5 2 2 3 3" xfId="47688" xr:uid="{00000000-0005-0000-0000-0000A2190000}"/>
    <cellStyle name="Note 2 2 5 2 2 4" xfId="21054" xr:uid="{00000000-0005-0000-0000-0000A3190000}"/>
    <cellStyle name="Note 2 2 5 2 2 5" xfId="35507" xr:uid="{00000000-0005-0000-0000-0000A4190000}"/>
    <cellStyle name="Note 2 2 5 2 3" xfId="6080" xr:uid="{00000000-0005-0000-0000-0000A5190000}"/>
    <cellStyle name="Note 2 2 5 2 3 2" xfId="23515" xr:uid="{00000000-0005-0000-0000-0000A6190000}"/>
    <cellStyle name="Note 2 2 5 2 3 3" xfId="37968" xr:uid="{00000000-0005-0000-0000-0000A7190000}"/>
    <cellStyle name="Note 2 2 5 2 4" xfId="8521" xr:uid="{00000000-0005-0000-0000-0000A8190000}"/>
    <cellStyle name="Note 2 2 5 2 4 2" xfId="25956" xr:uid="{00000000-0005-0000-0000-0000A9190000}"/>
    <cellStyle name="Note 2 2 5 2 4 3" xfId="40409" xr:uid="{00000000-0005-0000-0000-0000AA190000}"/>
    <cellStyle name="Note 2 2 5 2 5" xfId="10941" xr:uid="{00000000-0005-0000-0000-0000AB190000}"/>
    <cellStyle name="Note 2 2 5 2 5 2" xfId="28376" xr:uid="{00000000-0005-0000-0000-0000AC190000}"/>
    <cellStyle name="Note 2 2 5 2 5 3" xfId="42829" xr:uid="{00000000-0005-0000-0000-0000AD190000}"/>
    <cellStyle name="Note 2 2 5 2 6" xfId="17948" xr:uid="{00000000-0005-0000-0000-0000AE190000}"/>
    <cellStyle name="Note 2 2 5 3" xfId="1108" xr:uid="{00000000-0005-0000-0000-0000AF190000}"/>
    <cellStyle name="Note 2 2 5 3 2" xfId="3619" xr:uid="{00000000-0005-0000-0000-0000B0190000}"/>
    <cellStyle name="Note 2 2 5 3 2 2" xfId="13340" xr:uid="{00000000-0005-0000-0000-0000B1190000}"/>
    <cellStyle name="Note 2 2 5 3 2 2 2" xfId="30775" xr:uid="{00000000-0005-0000-0000-0000B2190000}"/>
    <cellStyle name="Note 2 2 5 3 2 2 3" xfId="45228" xr:uid="{00000000-0005-0000-0000-0000B3190000}"/>
    <cellStyle name="Note 2 2 5 3 2 3" xfId="15801" xr:uid="{00000000-0005-0000-0000-0000B4190000}"/>
    <cellStyle name="Note 2 2 5 3 2 3 2" xfId="33236" xr:uid="{00000000-0005-0000-0000-0000B5190000}"/>
    <cellStyle name="Note 2 2 5 3 2 3 3" xfId="47689" xr:uid="{00000000-0005-0000-0000-0000B6190000}"/>
    <cellStyle name="Note 2 2 5 3 2 4" xfId="21055" xr:uid="{00000000-0005-0000-0000-0000B7190000}"/>
    <cellStyle name="Note 2 2 5 3 2 5" xfId="35508" xr:uid="{00000000-0005-0000-0000-0000B8190000}"/>
    <cellStyle name="Note 2 2 5 3 3" xfId="6081" xr:uid="{00000000-0005-0000-0000-0000B9190000}"/>
    <cellStyle name="Note 2 2 5 3 3 2" xfId="23516" xr:uid="{00000000-0005-0000-0000-0000BA190000}"/>
    <cellStyle name="Note 2 2 5 3 3 3" xfId="37969" xr:uid="{00000000-0005-0000-0000-0000BB190000}"/>
    <cellStyle name="Note 2 2 5 3 4" xfId="8522" xr:uid="{00000000-0005-0000-0000-0000BC190000}"/>
    <cellStyle name="Note 2 2 5 3 4 2" xfId="25957" xr:uid="{00000000-0005-0000-0000-0000BD190000}"/>
    <cellStyle name="Note 2 2 5 3 4 3" xfId="40410" xr:uid="{00000000-0005-0000-0000-0000BE190000}"/>
    <cellStyle name="Note 2 2 5 3 5" xfId="10942" xr:uid="{00000000-0005-0000-0000-0000BF190000}"/>
    <cellStyle name="Note 2 2 5 3 5 2" xfId="28377" xr:uid="{00000000-0005-0000-0000-0000C0190000}"/>
    <cellStyle name="Note 2 2 5 3 5 3" xfId="42830" xr:uid="{00000000-0005-0000-0000-0000C1190000}"/>
    <cellStyle name="Note 2 2 5 3 6" xfId="17949" xr:uid="{00000000-0005-0000-0000-0000C2190000}"/>
    <cellStyle name="Note 2 2 5 4" xfId="1109" xr:uid="{00000000-0005-0000-0000-0000C3190000}"/>
    <cellStyle name="Note 2 2 5 4 2" xfId="3620" xr:uid="{00000000-0005-0000-0000-0000C4190000}"/>
    <cellStyle name="Note 2 2 5 4 2 2" xfId="21056" xr:uid="{00000000-0005-0000-0000-0000C5190000}"/>
    <cellStyle name="Note 2 2 5 4 2 3" xfId="35509" xr:uid="{00000000-0005-0000-0000-0000C6190000}"/>
    <cellStyle name="Note 2 2 5 4 3" xfId="6082" xr:uid="{00000000-0005-0000-0000-0000C7190000}"/>
    <cellStyle name="Note 2 2 5 4 3 2" xfId="23517" xr:uid="{00000000-0005-0000-0000-0000C8190000}"/>
    <cellStyle name="Note 2 2 5 4 3 3" xfId="37970" xr:uid="{00000000-0005-0000-0000-0000C9190000}"/>
    <cellStyle name="Note 2 2 5 4 4" xfId="8523" xr:uid="{00000000-0005-0000-0000-0000CA190000}"/>
    <cellStyle name="Note 2 2 5 4 4 2" xfId="25958" xr:uid="{00000000-0005-0000-0000-0000CB190000}"/>
    <cellStyle name="Note 2 2 5 4 4 3" xfId="40411" xr:uid="{00000000-0005-0000-0000-0000CC190000}"/>
    <cellStyle name="Note 2 2 5 4 5" xfId="10943" xr:uid="{00000000-0005-0000-0000-0000CD190000}"/>
    <cellStyle name="Note 2 2 5 4 5 2" xfId="28378" xr:uid="{00000000-0005-0000-0000-0000CE190000}"/>
    <cellStyle name="Note 2 2 5 4 5 3" xfId="42831" xr:uid="{00000000-0005-0000-0000-0000CF190000}"/>
    <cellStyle name="Note 2 2 5 4 6" xfId="15047" xr:uid="{00000000-0005-0000-0000-0000D0190000}"/>
    <cellStyle name="Note 2 2 5 4 6 2" xfId="32482" xr:uid="{00000000-0005-0000-0000-0000D1190000}"/>
    <cellStyle name="Note 2 2 5 4 6 3" xfId="46935" xr:uid="{00000000-0005-0000-0000-0000D2190000}"/>
    <cellStyle name="Note 2 2 5 4 7" xfId="17950" xr:uid="{00000000-0005-0000-0000-0000D3190000}"/>
    <cellStyle name="Note 2 2 5 4 8" xfId="20209" xr:uid="{00000000-0005-0000-0000-0000D4190000}"/>
    <cellStyle name="Note 2 2 5 5" xfId="3617" xr:uid="{00000000-0005-0000-0000-0000D5190000}"/>
    <cellStyle name="Note 2 2 5 5 2" xfId="13338" xr:uid="{00000000-0005-0000-0000-0000D6190000}"/>
    <cellStyle name="Note 2 2 5 5 2 2" xfId="30773" xr:uid="{00000000-0005-0000-0000-0000D7190000}"/>
    <cellStyle name="Note 2 2 5 5 2 3" xfId="45226" xr:uid="{00000000-0005-0000-0000-0000D8190000}"/>
    <cellStyle name="Note 2 2 5 5 3" xfId="15799" xr:uid="{00000000-0005-0000-0000-0000D9190000}"/>
    <cellStyle name="Note 2 2 5 5 3 2" xfId="33234" xr:uid="{00000000-0005-0000-0000-0000DA190000}"/>
    <cellStyle name="Note 2 2 5 5 3 3" xfId="47687" xr:uid="{00000000-0005-0000-0000-0000DB190000}"/>
    <cellStyle name="Note 2 2 5 5 4" xfId="21053" xr:uid="{00000000-0005-0000-0000-0000DC190000}"/>
    <cellStyle name="Note 2 2 5 5 5" xfId="35506" xr:uid="{00000000-0005-0000-0000-0000DD190000}"/>
    <cellStyle name="Note 2 2 5 6" xfId="6079" xr:uid="{00000000-0005-0000-0000-0000DE190000}"/>
    <cellStyle name="Note 2 2 5 6 2" xfId="23514" xr:uid="{00000000-0005-0000-0000-0000DF190000}"/>
    <cellStyle name="Note 2 2 5 6 3" xfId="37967" xr:uid="{00000000-0005-0000-0000-0000E0190000}"/>
    <cellStyle name="Note 2 2 5 7" xfId="8520" xr:uid="{00000000-0005-0000-0000-0000E1190000}"/>
    <cellStyle name="Note 2 2 5 7 2" xfId="25955" xr:uid="{00000000-0005-0000-0000-0000E2190000}"/>
    <cellStyle name="Note 2 2 5 7 3" xfId="40408" xr:uid="{00000000-0005-0000-0000-0000E3190000}"/>
    <cellStyle name="Note 2 2 5 8" xfId="10940" xr:uid="{00000000-0005-0000-0000-0000E4190000}"/>
    <cellStyle name="Note 2 2 5 8 2" xfId="28375" xr:uid="{00000000-0005-0000-0000-0000E5190000}"/>
    <cellStyle name="Note 2 2 5 8 3" xfId="42828" xr:uid="{00000000-0005-0000-0000-0000E6190000}"/>
    <cellStyle name="Note 2 2 5 9" xfId="17947" xr:uid="{00000000-0005-0000-0000-0000E7190000}"/>
    <cellStyle name="Note 2 2 6" xfId="1110" xr:uid="{00000000-0005-0000-0000-0000E8190000}"/>
    <cellStyle name="Note 2 2 6 2" xfId="3621" xr:uid="{00000000-0005-0000-0000-0000E9190000}"/>
    <cellStyle name="Note 2 2 6 2 2" xfId="13341" xr:uid="{00000000-0005-0000-0000-0000EA190000}"/>
    <cellStyle name="Note 2 2 6 2 2 2" xfId="30776" xr:uid="{00000000-0005-0000-0000-0000EB190000}"/>
    <cellStyle name="Note 2 2 6 2 2 3" xfId="45229" xr:uid="{00000000-0005-0000-0000-0000EC190000}"/>
    <cellStyle name="Note 2 2 6 2 3" xfId="15802" xr:uid="{00000000-0005-0000-0000-0000ED190000}"/>
    <cellStyle name="Note 2 2 6 2 3 2" xfId="33237" xr:uid="{00000000-0005-0000-0000-0000EE190000}"/>
    <cellStyle name="Note 2 2 6 2 3 3" xfId="47690" xr:uid="{00000000-0005-0000-0000-0000EF190000}"/>
    <cellStyle name="Note 2 2 6 2 4" xfId="21057" xr:uid="{00000000-0005-0000-0000-0000F0190000}"/>
    <cellStyle name="Note 2 2 6 2 5" xfId="35510" xr:uid="{00000000-0005-0000-0000-0000F1190000}"/>
    <cellStyle name="Note 2 2 6 3" xfId="6083" xr:uid="{00000000-0005-0000-0000-0000F2190000}"/>
    <cellStyle name="Note 2 2 6 3 2" xfId="23518" xr:uid="{00000000-0005-0000-0000-0000F3190000}"/>
    <cellStyle name="Note 2 2 6 3 3" xfId="37971" xr:uid="{00000000-0005-0000-0000-0000F4190000}"/>
    <cellStyle name="Note 2 2 6 4" xfId="8524" xr:uid="{00000000-0005-0000-0000-0000F5190000}"/>
    <cellStyle name="Note 2 2 6 4 2" xfId="25959" xr:uid="{00000000-0005-0000-0000-0000F6190000}"/>
    <cellStyle name="Note 2 2 6 4 3" xfId="40412" xr:uid="{00000000-0005-0000-0000-0000F7190000}"/>
    <cellStyle name="Note 2 2 6 5" xfId="10944" xr:uid="{00000000-0005-0000-0000-0000F8190000}"/>
    <cellStyle name="Note 2 2 6 5 2" xfId="28379" xr:uid="{00000000-0005-0000-0000-0000F9190000}"/>
    <cellStyle name="Note 2 2 6 5 3" xfId="42832" xr:uid="{00000000-0005-0000-0000-0000FA190000}"/>
    <cellStyle name="Note 2 2 6 6" xfId="17951" xr:uid="{00000000-0005-0000-0000-0000FB190000}"/>
    <cellStyle name="Note 2 2 7" xfId="1111" xr:uid="{00000000-0005-0000-0000-0000FC190000}"/>
    <cellStyle name="Note 2 2 7 2" xfId="3622" xr:uid="{00000000-0005-0000-0000-0000FD190000}"/>
    <cellStyle name="Note 2 2 7 2 2" xfId="13342" xr:uid="{00000000-0005-0000-0000-0000FE190000}"/>
    <cellStyle name="Note 2 2 7 2 2 2" xfId="30777" xr:uid="{00000000-0005-0000-0000-0000FF190000}"/>
    <cellStyle name="Note 2 2 7 2 2 3" xfId="45230" xr:uid="{00000000-0005-0000-0000-0000001A0000}"/>
    <cellStyle name="Note 2 2 7 2 3" xfId="15803" xr:uid="{00000000-0005-0000-0000-0000011A0000}"/>
    <cellStyle name="Note 2 2 7 2 3 2" xfId="33238" xr:uid="{00000000-0005-0000-0000-0000021A0000}"/>
    <cellStyle name="Note 2 2 7 2 3 3" xfId="47691" xr:uid="{00000000-0005-0000-0000-0000031A0000}"/>
    <cellStyle name="Note 2 2 7 2 4" xfId="21058" xr:uid="{00000000-0005-0000-0000-0000041A0000}"/>
    <cellStyle name="Note 2 2 7 2 5" xfId="35511" xr:uid="{00000000-0005-0000-0000-0000051A0000}"/>
    <cellStyle name="Note 2 2 7 3" xfId="6084" xr:uid="{00000000-0005-0000-0000-0000061A0000}"/>
    <cellStyle name="Note 2 2 7 3 2" xfId="23519" xr:uid="{00000000-0005-0000-0000-0000071A0000}"/>
    <cellStyle name="Note 2 2 7 3 3" xfId="37972" xr:uid="{00000000-0005-0000-0000-0000081A0000}"/>
    <cellStyle name="Note 2 2 7 4" xfId="8525" xr:uid="{00000000-0005-0000-0000-0000091A0000}"/>
    <cellStyle name="Note 2 2 7 4 2" xfId="25960" xr:uid="{00000000-0005-0000-0000-00000A1A0000}"/>
    <cellStyle name="Note 2 2 7 4 3" xfId="40413" xr:uid="{00000000-0005-0000-0000-00000B1A0000}"/>
    <cellStyle name="Note 2 2 7 5" xfId="10945" xr:uid="{00000000-0005-0000-0000-00000C1A0000}"/>
    <cellStyle name="Note 2 2 7 5 2" xfId="28380" xr:uid="{00000000-0005-0000-0000-00000D1A0000}"/>
    <cellStyle name="Note 2 2 7 5 3" xfId="42833" xr:uid="{00000000-0005-0000-0000-00000E1A0000}"/>
    <cellStyle name="Note 2 2 7 6" xfId="17952" xr:uid="{00000000-0005-0000-0000-00000F1A0000}"/>
    <cellStyle name="Note 2 2 8" xfId="1112" xr:uid="{00000000-0005-0000-0000-0000101A0000}"/>
    <cellStyle name="Note 2 2 8 2" xfId="3623" xr:uid="{00000000-0005-0000-0000-0000111A0000}"/>
    <cellStyle name="Note 2 2 8 2 2" xfId="21059" xr:uid="{00000000-0005-0000-0000-0000121A0000}"/>
    <cellStyle name="Note 2 2 8 2 3" xfId="35512" xr:uid="{00000000-0005-0000-0000-0000131A0000}"/>
    <cellStyle name="Note 2 2 8 3" xfId="6085" xr:uid="{00000000-0005-0000-0000-0000141A0000}"/>
    <cellStyle name="Note 2 2 8 3 2" xfId="23520" xr:uid="{00000000-0005-0000-0000-0000151A0000}"/>
    <cellStyle name="Note 2 2 8 3 3" xfId="37973" xr:uid="{00000000-0005-0000-0000-0000161A0000}"/>
    <cellStyle name="Note 2 2 8 4" xfId="8526" xr:uid="{00000000-0005-0000-0000-0000171A0000}"/>
    <cellStyle name="Note 2 2 8 4 2" xfId="25961" xr:uid="{00000000-0005-0000-0000-0000181A0000}"/>
    <cellStyle name="Note 2 2 8 4 3" xfId="40414" xr:uid="{00000000-0005-0000-0000-0000191A0000}"/>
    <cellStyle name="Note 2 2 8 5" xfId="10946" xr:uid="{00000000-0005-0000-0000-00001A1A0000}"/>
    <cellStyle name="Note 2 2 8 5 2" xfId="28381" xr:uid="{00000000-0005-0000-0000-00001B1A0000}"/>
    <cellStyle name="Note 2 2 8 5 3" xfId="42834" xr:uid="{00000000-0005-0000-0000-00001C1A0000}"/>
    <cellStyle name="Note 2 2 8 6" xfId="15048" xr:uid="{00000000-0005-0000-0000-00001D1A0000}"/>
    <cellStyle name="Note 2 2 8 6 2" xfId="32483" xr:uid="{00000000-0005-0000-0000-00001E1A0000}"/>
    <cellStyle name="Note 2 2 8 6 3" xfId="46936" xr:uid="{00000000-0005-0000-0000-00001F1A0000}"/>
    <cellStyle name="Note 2 2 8 7" xfId="17953" xr:uid="{00000000-0005-0000-0000-0000201A0000}"/>
    <cellStyle name="Note 2 2 8 8" xfId="20210" xr:uid="{00000000-0005-0000-0000-0000211A0000}"/>
    <cellStyle name="Note 2 2 9" xfId="3604" xr:uid="{00000000-0005-0000-0000-0000221A0000}"/>
    <cellStyle name="Note 2 2 9 2" xfId="13328" xr:uid="{00000000-0005-0000-0000-0000231A0000}"/>
    <cellStyle name="Note 2 2 9 2 2" xfId="30763" xr:uid="{00000000-0005-0000-0000-0000241A0000}"/>
    <cellStyle name="Note 2 2 9 2 3" xfId="45216" xr:uid="{00000000-0005-0000-0000-0000251A0000}"/>
    <cellStyle name="Note 2 2 9 3" xfId="15789" xr:uid="{00000000-0005-0000-0000-0000261A0000}"/>
    <cellStyle name="Note 2 2 9 3 2" xfId="33224" xr:uid="{00000000-0005-0000-0000-0000271A0000}"/>
    <cellStyle name="Note 2 2 9 3 3" xfId="47677" xr:uid="{00000000-0005-0000-0000-0000281A0000}"/>
    <cellStyle name="Note 2 2 9 4" xfId="21040" xr:uid="{00000000-0005-0000-0000-0000291A0000}"/>
    <cellStyle name="Note 2 2 9 5" xfId="35493" xr:uid="{00000000-0005-0000-0000-00002A1A0000}"/>
    <cellStyle name="Note 2 20" xfId="1113" xr:uid="{00000000-0005-0000-0000-00002B1A0000}"/>
    <cellStyle name="Note 2 20 10" xfId="17954" xr:uid="{00000000-0005-0000-0000-00002C1A0000}"/>
    <cellStyle name="Note 2 20 2" xfId="1114" xr:uid="{00000000-0005-0000-0000-00002D1A0000}"/>
    <cellStyle name="Note 2 20 2 10" xfId="8528" xr:uid="{00000000-0005-0000-0000-00002E1A0000}"/>
    <cellStyle name="Note 2 20 2 10 2" xfId="25963" xr:uid="{00000000-0005-0000-0000-00002F1A0000}"/>
    <cellStyle name="Note 2 20 2 10 3" xfId="40416" xr:uid="{00000000-0005-0000-0000-0000301A0000}"/>
    <cellStyle name="Note 2 20 2 11" xfId="10948" xr:uid="{00000000-0005-0000-0000-0000311A0000}"/>
    <cellStyle name="Note 2 20 2 11 2" xfId="28383" xr:uid="{00000000-0005-0000-0000-0000321A0000}"/>
    <cellStyle name="Note 2 20 2 11 3" xfId="42836" xr:uid="{00000000-0005-0000-0000-0000331A0000}"/>
    <cellStyle name="Note 2 20 2 12" xfId="17955" xr:uid="{00000000-0005-0000-0000-0000341A0000}"/>
    <cellStyle name="Note 2 20 2 2" xfId="1115" xr:uid="{00000000-0005-0000-0000-0000351A0000}"/>
    <cellStyle name="Note 2 20 2 2 2" xfId="1116" xr:uid="{00000000-0005-0000-0000-0000361A0000}"/>
    <cellStyle name="Note 2 20 2 2 2 2" xfId="3627" xr:uid="{00000000-0005-0000-0000-0000371A0000}"/>
    <cellStyle name="Note 2 20 2 2 2 2 2" xfId="13346" xr:uid="{00000000-0005-0000-0000-0000381A0000}"/>
    <cellStyle name="Note 2 20 2 2 2 2 2 2" xfId="30781" xr:uid="{00000000-0005-0000-0000-0000391A0000}"/>
    <cellStyle name="Note 2 20 2 2 2 2 2 3" xfId="45234" xr:uid="{00000000-0005-0000-0000-00003A1A0000}"/>
    <cellStyle name="Note 2 20 2 2 2 2 3" xfId="15807" xr:uid="{00000000-0005-0000-0000-00003B1A0000}"/>
    <cellStyle name="Note 2 20 2 2 2 2 3 2" xfId="33242" xr:uid="{00000000-0005-0000-0000-00003C1A0000}"/>
    <cellStyle name="Note 2 20 2 2 2 2 3 3" xfId="47695" xr:uid="{00000000-0005-0000-0000-00003D1A0000}"/>
    <cellStyle name="Note 2 20 2 2 2 2 4" xfId="21063" xr:uid="{00000000-0005-0000-0000-00003E1A0000}"/>
    <cellStyle name="Note 2 20 2 2 2 2 5" xfId="35516" xr:uid="{00000000-0005-0000-0000-00003F1A0000}"/>
    <cellStyle name="Note 2 20 2 2 2 3" xfId="6089" xr:uid="{00000000-0005-0000-0000-0000401A0000}"/>
    <cellStyle name="Note 2 20 2 2 2 3 2" xfId="23524" xr:uid="{00000000-0005-0000-0000-0000411A0000}"/>
    <cellStyle name="Note 2 20 2 2 2 3 3" xfId="37977" xr:uid="{00000000-0005-0000-0000-0000421A0000}"/>
    <cellStyle name="Note 2 20 2 2 2 4" xfId="8530" xr:uid="{00000000-0005-0000-0000-0000431A0000}"/>
    <cellStyle name="Note 2 20 2 2 2 4 2" xfId="25965" xr:uid="{00000000-0005-0000-0000-0000441A0000}"/>
    <cellStyle name="Note 2 20 2 2 2 4 3" xfId="40418" xr:uid="{00000000-0005-0000-0000-0000451A0000}"/>
    <cellStyle name="Note 2 20 2 2 2 5" xfId="10950" xr:uid="{00000000-0005-0000-0000-0000461A0000}"/>
    <cellStyle name="Note 2 20 2 2 2 5 2" xfId="28385" xr:uid="{00000000-0005-0000-0000-0000471A0000}"/>
    <cellStyle name="Note 2 20 2 2 2 5 3" xfId="42838" xr:uid="{00000000-0005-0000-0000-0000481A0000}"/>
    <cellStyle name="Note 2 20 2 2 2 6" xfId="17957" xr:uid="{00000000-0005-0000-0000-0000491A0000}"/>
    <cellStyle name="Note 2 20 2 2 3" xfId="1117" xr:uid="{00000000-0005-0000-0000-00004A1A0000}"/>
    <cellStyle name="Note 2 20 2 2 3 2" xfId="3628" xr:uid="{00000000-0005-0000-0000-00004B1A0000}"/>
    <cellStyle name="Note 2 20 2 2 3 2 2" xfId="13347" xr:uid="{00000000-0005-0000-0000-00004C1A0000}"/>
    <cellStyle name="Note 2 20 2 2 3 2 2 2" xfId="30782" xr:uid="{00000000-0005-0000-0000-00004D1A0000}"/>
    <cellStyle name="Note 2 20 2 2 3 2 2 3" xfId="45235" xr:uid="{00000000-0005-0000-0000-00004E1A0000}"/>
    <cellStyle name="Note 2 20 2 2 3 2 3" xfId="15808" xr:uid="{00000000-0005-0000-0000-00004F1A0000}"/>
    <cellStyle name="Note 2 20 2 2 3 2 3 2" xfId="33243" xr:uid="{00000000-0005-0000-0000-0000501A0000}"/>
    <cellStyle name="Note 2 20 2 2 3 2 3 3" xfId="47696" xr:uid="{00000000-0005-0000-0000-0000511A0000}"/>
    <cellStyle name="Note 2 20 2 2 3 2 4" xfId="21064" xr:uid="{00000000-0005-0000-0000-0000521A0000}"/>
    <cellStyle name="Note 2 20 2 2 3 2 5" xfId="35517" xr:uid="{00000000-0005-0000-0000-0000531A0000}"/>
    <cellStyle name="Note 2 20 2 2 3 3" xfId="6090" xr:uid="{00000000-0005-0000-0000-0000541A0000}"/>
    <cellStyle name="Note 2 20 2 2 3 3 2" xfId="23525" xr:uid="{00000000-0005-0000-0000-0000551A0000}"/>
    <cellStyle name="Note 2 20 2 2 3 3 3" xfId="37978" xr:uid="{00000000-0005-0000-0000-0000561A0000}"/>
    <cellStyle name="Note 2 20 2 2 3 4" xfId="8531" xr:uid="{00000000-0005-0000-0000-0000571A0000}"/>
    <cellStyle name="Note 2 20 2 2 3 4 2" xfId="25966" xr:uid="{00000000-0005-0000-0000-0000581A0000}"/>
    <cellStyle name="Note 2 20 2 2 3 4 3" xfId="40419" xr:uid="{00000000-0005-0000-0000-0000591A0000}"/>
    <cellStyle name="Note 2 20 2 2 3 5" xfId="10951" xr:uid="{00000000-0005-0000-0000-00005A1A0000}"/>
    <cellStyle name="Note 2 20 2 2 3 5 2" xfId="28386" xr:uid="{00000000-0005-0000-0000-00005B1A0000}"/>
    <cellStyle name="Note 2 20 2 2 3 5 3" xfId="42839" xr:uid="{00000000-0005-0000-0000-00005C1A0000}"/>
    <cellStyle name="Note 2 20 2 2 3 6" xfId="17958" xr:uid="{00000000-0005-0000-0000-00005D1A0000}"/>
    <cellStyle name="Note 2 20 2 2 4" xfId="1118" xr:uid="{00000000-0005-0000-0000-00005E1A0000}"/>
    <cellStyle name="Note 2 20 2 2 4 2" xfId="3629" xr:uid="{00000000-0005-0000-0000-00005F1A0000}"/>
    <cellStyle name="Note 2 20 2 2 4 2 2" xfId="21065" xr:uid="{00000000-0005-0000-0000-0000601A0000}"/>
    <cellStyle name="Note 2 20 2 2 4 2 3" xfId="35518" xr:uid="{00000000-0005-0000-0000-0000611A0000}"/>
    <cellStyle name="Note 2 20 2 2 4 3" xfId="6091" xr:uid="{00000000-0005-0000-0000-0000621A0000}"/>
    <cellStyle name="Note 2 20 2 2 4 3 2" xfId="23526" xr:uid="{00000000-0005-0000-0000-0000631A0000}"/>
    <cellStyle name="Note 2 20 2 2 4 3 3" xfId="37979" xr:uid="{00000000-0005-0000-0000-0000641A0000}"/>
    <cellStyle name="Note 2 20 2 2 4 4" xfId="8532" xr:uid="{00000000-0005-0000-0000-0000651A0000}"/>
    <cellStyle name="Note 2 20 2 2 4 4 2" xfId="25967" xr:uid="{00000000-0005-0000-0000-0000661A0000}"/>
    <cellStyle name="Note 2 20 2 2 4 4 3" xfId="40420" xr:uid="{00000000-0005-0000-0000-0000671A0000}"/>
    <cellStyle name="Note 2 20 2 2 4 5" xfId="10952" xr:uid="{00000000-0005-0000-0000-0000681A0000}"/>
    <cellStyle name="Note 2 20 2 2 4 5 2" xfId="28387" xr:uid="{00000000-0005-0000-0000-0000691A0000}"/>
    <cellStyle name="Note 2 20 2 2 4 5 3" xfId="42840" xr:uid="{00000000-0005-0000-0000-00006A1A0000}"/>
    <cellStyle name="Note 2 20 2 2 4 6" xfId="15049" xr:uid="{00000000-0005-0000-0000-00006B1A0000}"/>
    <cellStyle name="Note 2 20 2 2 4 6 2" xfId="32484" xr:uid="{00000000-0005-0000-0000-00006C1A0000}"/>
    <cellStyle name="Note 2 20 2 2 4 6 3" xfId="46937" xr:uid="{00000000-0005-0000-0000-00006D1A0000}"/>
    <cellStyle name="Note 2 20 2 2 4 7" xfId="17959" xr:uid="{00000000-0005-0000-0000-00006E1A0000}"/>
    <cellStyle name="Note 2 20 2 2 4 8" xfId="20211" xr:uid="{00000000-0005-0000-0000-00006F1A0000}"/>
    <cellStyle name="Note 2 20 2 2 5" xfId="3626" xr:uid="{00000000-0005-0000-0000-0000701A0000}"/>
    <cellStyle name="Note 2 20 2 2 5 2" xfId="13345" xr:uid="{00000000-0005-0000-0000-0000711A0000}"/>
    <cellStyle name="Note 2 20 2 2 5 2 2" xfId="30780" xr:uid="{00000000-0005-0000-0000-0000721A0000}"/>
    <cellStyle name="Note 2 20 2 2 5 2 3" xfId="45233" xr:uid="{00000000-0005-0000-0000-0000731A0000}"/>
    <cellStyle name="Note 2 20 2 2 5 3" xfId="15806" xr:uid="{00000000-0005-0000-0000-0000741A0000}"/>
    <cellStyle name="Note 2 20 2 2 5 3 2" xfId="33241" xr:uid="{00000000-0005-0000-0000-0000751A0000}"/>
    <cellStyle name="Note 2 20 2 2 5 3 3" xfId="47694" xr:uid="{00000000-0005-0000-0000-0000761A0000}"/>
    <cellStyle name="Note 2 20 2 2 5 4" xfId="21062" xr:uid="{00000000-0005-0000-0000-0000771A0000}"/>
    <cellStyle name="Note 2 20 2 2 5 5" xfId="35515" xr:uid="{00000000-0005-0000-0000-0000781A0000}"/>
    <cellStyle name="Note 2 20 2 2 6" xfId="6088" xr:uid="{00000000-0005-0000-0000-0000791A0000}"/>
    <cellStyle name="Note 2 20 2 2 6 2" xfId="23523" xr:uid="{00000000-0005-0000-0000-00007A1A0000}"/>
    <cellStyle name="Note 2 20 2 2 6 3" xfId="37976" xr:uid="{00000000-0005-0000-0000-00007B1A0000}"/>
    <cellStyle name="Note 2 20 2 2 7" xfId="8529" xr:uid="{00000000-0005-0000-0000-00007C1A0000}"/>
    <cellStyle name="Note 2 20 2 2 7 2" xfId="25964" xr:uid="{00000000-0005-0000-0000-00007D1A0000}"/>
    <cellStyle name="Note 2 20 2 2 7 3" xfId="40417" xr:uid="{00000000-0005-0000-0000-00007E1A0000}"/>
    <cellStyle name="Note 2 20 2 2 8" xfId="10949" xr:uid="{00000000-0005-0000-0000-00007F1A0000}"/>
    <cellStyle name="Note 2 20 2 2 8 2" xfId="28384" xr:uid="{00000000-0005-0000-0000-0000801A0000}"/>
    <cellStyle name="Note 2 20 2 2 8 3" xfId="42837" xr:uid="{00000000-0005-0000-0000-0000811A0000}"/>
    <cellStyle name="Note 2 20 2 2 9" xfId="17956" xr:uid="{00000000-0005-0000-0000-0000821A0000}"/>
    <cellStyle name="Note 2 20 2 3" xfId="1119" xr:uid="{00000000-0005-0000-0000-0000831A0000}"/>
    <cellStyle name="Note 2 20 2 3 2" xfId="1120" xr:uid="{00000000-0005-0000-0000-0000841A0000}"/>
    <cellStyle name="Note 2 20 2 3 2 2" xfId="3631" xr:uid="{00000000-0005-0000-0000-0000851A0000}"/>
    <cellStyle name="Note 2 20 2 3 2 2 2" xfId="13349" xr:uid="{00000000-0005-0000-0000-0000861A0000}"/>
    <cellStyle name="Note 2 20 2 3 2 2 2 2" xfId="30784" xr:uid="{00000000-0005-0000-0000-0000871A0000}"/>
    <cellStyle name="Note 2 20 2 3 2 2 2 3" xfId="45237" xr:uid="{00000000-0005-0000-0000-0000881A0000}"/>
    <cellStyle name="Note 2 20 2 3 2 2 3" xfId="15810" xr:uid="{00000000-0005-0000-0000-0000891A0000}"/>
    <cellStyle name="Note 2 20 2 3 2 2 3 2" xfId="33245" xr:uid="{00000000-0005-0000-0000-00008A1A0000}"/>
    <cellStyle name="Note 2 20 2 3 2 2 3 3" xfId="47698" xr:uid="{00000000-0005-0000-0000-00008B1A0000}"/>
    <cellStyle name="Note 2 20 2 3 2 2 4" xfId="21067" xr:uid="{00000000-0005-0000-0000-00008C1A0000}"/>
    <cellStyle name="Note 2 20 2 3 2 2 5" xfId="35520" xr:uid="{00000000-0005-0000-0000-00008D1A0000}"/>
    <cellStyle name="Note 2 20 2 3 2 3" xfId="6093" xr:uid="{00000000-0005-0000-0000-00008E1A0000}"/>
    <cellStyle name="Note 2 20 2 3 2 3 2" xfId="23528" xr:uid="{00000000-0005-0000-0000-00008F1A0000}"/>
    <cellStyle name="Note 2 20 2 3 2 3 3" xfId="37981" xr:uid="{00000000-0005-0000-0000-0000901A0000}"/>
    <cellStyle name="Note 2 20 2 3 2 4" xfId="8534" xr:uid="{00000000-0005-0000-0000-0000911A0000}"/>
    <cellStyle name="Note 2 20 2 3 2 4 2" xfId="25969" xr:uid="{00000000-0005-0000-0000-0000921A0000}"/>
    <cellStyle name="Note 2 20 2 3 2 4 3" xfId="40422" xr:uid="{00000000-0005-0000-0000-0000931A0000}"/>
    <cellStyle name="Note 2 20 2 3 2 5" xfId="10954" xr:uid="{00000000-0005-0000-0000-0000941A0000}"/>
    <cellStyle name="Note 2 20 2 3 2 5 2" xfId="28389" xr:uid="{00000000-0005-0000-0000-0000951A0000}"/>
    <cellStyle name="Note 2 20 2 3 2 5 3" xfId="42842" xr:uid="{00000000-0005-0000-0000-0000961A0000}"/>
    <cellStyle name="Note 2 20 2 3 2 6" xfId="17961" xr:uid="{00000000-0005-0000-0000-0000971A0000}"/>
    <cellStyle name="Note 2 20 2 3 3" xfId="1121" xr:uid="{00000000-0005-0000-0000-0000981A0000}"/>
    <cellStyle name="Note 2 20 2 3 3 2" xfId="3632" xr:uid="{00000000-0005-0000-0000-0000991A0000}"/>
    <cellStyle name="Note 2 20 2 3 3 2 2" xfId="13350" xr:uid="{00000000-0005-0000-0000-00009A1A0000}"/>
    <cellStyle name="Note 2 20 2 3 3 2 2 2" xfId="30785" xr:uid="{00000000-0005-0000-0000-00009B1A0000}"/>
    <cellStyle name="Note 2 20 2 3 3 2 2 3" xfId="45238" xr:uid="{00000000-0005-0000-0000-00009C1A0000}"/>
    <cellStyle name="Note 2 20 2 3 3 2 3" xfId="15811" xr:uid="{00000000-0005-0000-0000-00009D1A0000}"/>
    <cellStyle name="Note 2 20 2 3 3 2 3 2" xfId="33246" xr:uid="{00000000-0005-0000-0000-00009E1A0000}"/>
    <cellStyle name="Note 2 20 2 3 3 2 3 3" xfId="47699" xr:uid="{00000000-0005-0000-0000-00009F1A0000}"/>
    <cellStyle name="Note 2 20 2 3 3 2 4" xfId="21068" xr:uid="{00000000-0005-0000-0000-0000A01A0000}"/>
    <cellStyle name="Note 2 20 2 3 3 2 5" xfId="35521" xr:uid="{00000000-0005-0000-0000-0000A11A0000}"/>
    <cellStyle name="Note 2 20 2 3 3 3" xfId="6094" xr:uid="{00000000-0005-0000-0000-0000A21A0000}"/>
    <cellStyle name="Note 2 20 2 3 3 3 2" xfId="23529" xr:uid="{00000000-0005-0000-0000-0000A31A0000}"/>
    <cellStyle name="Note 2 20 2 3 3 3 3" xfId="37982" xr:uid="{00000000-0005-0000-0000-0000A41A0000}"/>
    <cellStyle name="Note 2 20 2 3 3 4" xfId="8535" xr:uid="{00000000-0005-0000-0000-0000A51A0000}"/>
    <cellStyle name="Note 2 20 2 3 3 4 2" xfId="25970" xr:uid="{00000000-0005-0000-0000-0000A61A0000}"/>
    <cellStyle name="Note 2 20 2 3 3 4 3" xfId="40423" xr:uid="{00000000-0005-0000-0000-0000A71A0000}"/>
    <cellStyle name="Note 2 20 2 3 3 5" xfId="10955" xr:uid="{00000000-0005-0000-0000-0000A81A0000}"/>
    <cellStyle name="Note 2 20 2 3 3 5 2" xfId="28390" xr:uid="{00000000-0005-0000-0000-0000A91A0000}"/>
    <cellStyle name="Note 2 20 2 3 3 5 3" xfId="42843" xr:uid="{00000000-0005-0000-0000-0000AA1A0000}"/>
    <cellStyle name="Note 2 20 2 3 3 6" xfId="17962" xr:uid="{00000000-0005-0000-0000-0000AB1A0000}"/>
    <cellStyle name="Note 2 20 2 3 4" xfId="1122" xr:uid="{00000000-0005-0000-0000-0000AC1A0000}"/>
    <cellStyle name="Note 2 20 2 3 4 2" xfId="3633" xr:uid="{00000000-0005-0000-0000-0000AD1A0000}"/>
    <cellStyle name="Note 2 20 2 3 4 2 2" xfId="21069" xr:uid="{00000000-0005-0000-0000-0000AE1A0000}"/>
    <cellStyle name="Note 2 20 2 3 4 2 3" xfId="35522" xr:uid="{00000000-0005-0000-0000-0000AF1A0000}"/>
    <cellStyle name="Note 2 20 2 3 4 3" xfId="6095" xr:uid="{00000000-0005-0000-0000-0000B01A0000}"/>
    <cellStyle name="Note 2 20 2 3 4 3 2" xfId="23530" xr:uid="{00000000-0005-0000-0000-0000B11A0000}"/>
    <cellStyle name="Note 2 20 2 3 4 3 3" xfId="37983" xr:uid="{00000000-0005-0000-0000-0000B21A0000}"/>
    <cellStyle name="Note 2 20 2 3 4 4" xfId="8536" xr:uid="{00000000-0005-0000-0000-0000B31A0000}"/>
    <cellStyle name="Note 2 20 2 3 4 4 2" xfId="25971" xr:uid="{00000000-0005-0000-0000-0000B41A0000}"/>
    <cellStyle name="Note 2 20 2 3 4 4 3" xfId="40424" xr:uid="{00000000-0005-0000-0000-0000B51A0000}"/>
    <cellStyle name="Note 2 20 2 3 4 5" xfId="10956" xr:uid="{00000000-0005-0000-0000-0000B61A0000}"/>
    <cellStyle name="Note 2 20 2 3 4 5 2" xfId="28391" xr:uid="{00000000-0005-0000-0000-0000B71A0000}"/>
    <cellStyle name="Note 2 20 2 3 4 5 3" xfId="42844" xr:uid="{00000000-0005-0000-0000-0000B81A0000}"/>
    <cellStyle name="Note 2 20 2 3 4 6" xfId="15050" xr:uid="{00000000-0005-0000-0000-0000B91A0000}"/>
    <cellStyle name="Note 2 20 2 3 4 6 2" xfId="32485" xr:uid="{00000000-0005-0000-0000-0000BA1A0000}"/>
    <cellStyle name="Note 2 20 2 3 4 6 3" xfId="46938" xr:uid="{00000000-0005-0000-0000-0000BB1A0000}"/>
    <cellStyle name="Note 2 20 2 3 4 7" xfId="17963" xr:uid="{00000000-0005-0000-0000-0000BC1A0000}"/>
    <cellStyle name="Note 2 20 2 3 4 8" xfId="20212" xr:uid="{00000000-0005-0000-0000-0000BD1A0000}"/>
    <cellStyle name="Note 2 20 2 3 5" xfId="3630" xr:uid="{00000000-0005-0000-0000-0000BE1A0000}"/>
    <cellStyle name="Note 2 20 2 3 5 2" xfId="13348" xr:uid="{00000000-0005-0000-0000-0000BF1A0000}"/>
    <cellStyle name="Note 2 20 2 3 5 2 2" xfId="30783" xr:uid="{00000000-0005-0000-0000-0000C01A0000}"/>
    <cellStyle name="Note 2 20 2 3 5 2 3" xfId="45236" xr:uid="{00000000-0005-0000-0000-0000C11A0000}"/>
    <cellStyle name="Note 2 20 2 3 5 3" xfId="15809" xr:uid="{00000000-0005-0000-0000-0000C21A0000}"/>
    <cellStyle name="Note 2 20 2 3 5 3 2" xfId="33244" xr:uid="{00000000-0005-0000-0000-0000C31A0000}"/>
    <cellStyle name="Note 2 20 2 3 5 3 3" xfId="47697" xr:uid="{00000000-0005-0000-0000-0000C41A0000}"/>
    <cellStyle name="Note 2 20 2 3 5 4" xfId="21066" xr:uid="{00000000-0005-0000-0000-0000C51A0000}"/>
    <cellStyle name="Note 2 20 2 3 5 5" xfId="35519" xr:uid="{00000000-0005-0000-0000-0000C61A0000}"/>
    <cellStyle name="Note 2 20 2 3 6" xfId="6092" xr:uid="{00000000-0005-0000-0000-0000C71A0000}"/>
    <cellStyle name="Note 2 20 2 3 6 2" xfId="23527" xr:uid="{00000000-0005-0000-0000-0000C81A0000}"/>
    <cellStyle name="Note 2 20 2 3 6 3" xfId="37980" xr:uid="{00000000-0005-0000-0000-0000C91A0000}"/>
    <cellStyle name="Note 2 20 2 3 7" xfId="8533" xr:uid="{00000000-0005-0000-0000-0000CA1A0000}"/>
    <cellStyle name="Note 2 20 2 3 7 2" xfId="25968" xr:uid="{00000000-0005-0000-0000-0000CB1A0000}"/>
    <cellStyle name="Note 2 20 2 3 7 3" xfId="40421" xr:uid="{00000000-0005-0000-0000-0000CC1A0000}"/>
    <cellStyle name="Note 2 20 2 3 8" xfId="10953" xr:uid="{00000000-0005-0000-0000-0000CD1A0000}"/>
    <cellStyle name="Note 2 20 2 3 8 2" xfId="28388" xr:uid="{00000000-0005-0000-0000-0000CE1A0000}"/>
    <cellStyle name="Note 2 20 2 3 8 3" xfId="42841" xr:uid="{00000000-0005-0000-0000-0000CF1A0000}"/>
    <cellStyle name="Note 2 20 2 3 9" xfId="17960" xr:uid="{00000000-0005-0000-0000-0000D01A0000}"/>
    <cellStyle name="Note 2 20 2 4" xfId="1123" xr:uid="{00000000-0005-0000-0000-0000D11A0000}"/>
    <cellStyle name="Note 2 20 2 4 2" xfId="1124" xr:uid="{00000000-0005-0000-0000-0000D21A0000}"/>
    <cellStyle name="Note 2 20 2 4 2 2" xfId="3635" xr:uid="{00000000-0005-0000-0000-0000D31A0000}"/>
    <cellStyle name="Note 2 20 2 4 2 2 2" xfId="13352" xr:uid="{00000000-0005-0000-0000-0000D41A0000}"/>
    <cellStyle name="Note 2 20 2 4 2 2 2 2" xfId="30787" xr:uid="{00000000-0005-0000-0000-0000D51A0000}"/>
    <cellStyle name="Note 2 20 2 4 2 2 2 3" xfId="45240" xr:uid="{00000000-0005-0000-0000-0000D61A0000}"/>
    <cellStyle name="Note 2 20 2 4 2 2 3" xfId="15813" xr:uid="{00000000-0005-0000-0000-0000D71A0000}"/>
    <cellStyle name="Note 2 20 2 4 2 2 3 2" xfId="33248" xr:uid="{00000000-0005-0000-0000-0000D81A0000}"/>
    <cellStyle name="Note 2 20 2 4 2 2 3 3" xfId="47701" xr:uid="{00000000-0005-0000-0000-0000D91A0000}"/>
    <cellStyle name="Note 2 20 2 4 2 2 4" xfId="21071" xr:uid="{00000000-0005-0000-0000-0000DA1A0000}"/>
    <cellStyle name="Note 2 20 2 4 2 2 5" xfId="35524" xr:uid="{00000000-0005-0000-0000-0000DB1A0000}"/>
    <cellStyle name="Note 2 20 2 4 2 3" xfId="6097" xr:uid="{00000000-0005-0000-0000-0000DC1A0000}"/>
    <cellStyle name="Note 2 20 2 4 2 3 2" xfId="23532" xr:uid="{00000000-0005-0000-0000-0000DD1A0000}"/>
    <cellStyle name="Note 2 20 2 4 2 3 3" xfId="37985" xr:uid="{00000000-0005-0000-0000-0000DE1A0000}"/>
    <cellStyle name="Note 2 20 2 4 2 4" xfId="8538" xr:uid="{00000000-0005-0000-0000-0000DF1A0000}"/>
    <cellStyle name="Note 2 20 2 4 2 4 2" xfId="25973" xr:uid="{00000000-0005-0000-0000-0000E01A0000}"/>
    <cellStyle name="Note 2 20 2 4 2 4 3" xfId="40426" xr:uid="{00000000-0005-0000-0000-0000E11A0000}"/>
    <cellStyle name="Note 2 20 2 4 2 5" xfId="10958" xr:uid="{00000000-0005-0000-0000-0000E21A0000}"/>
    <cellStyle name="Note 2 20 2 4 2 5 2" xfId="28393" xr:uid="{00000000-0005-0000-0000-0000E31A0000}"/>
    <cellStyle name="Note 2 20 2 4 2 5 3" xfId="42846" xr:uid="{00000000-0005-0000-0000-0000E41A0000}"/>
    <cellStyle name="Note 2 20 2 4 2 6" xfId="17965" xr:uid="{00000000-0005-0000-0000-0000E51A0000}"/>
    <cellStyle name="Note 2 20 2 4 3" xfId="1125" xr:uid="{00000000-0005-0000-0000-0000E61A0000}"/>
    <cellStyle name="Note 2 20 2 4 3 2" xfId="3636" xr:uid="{00000000-0005-0000-0000-0000E71A0000}"/>
    <cellStyle name="Note 2 20 2 4 3 2 2" xfId="13353" xr:uid="{00000000-0005-0000-0000-0000E81A0000}"/>
    <cellStyle name="Note 2 20 2 4 3 2 2 2" xfId="30788" xr:uid="{00000000-0005-0000-0000-0000E91A0000}"/>
    <cellStyle name="Note 2 20 2 4 3 2 2 3" xfId="45241" xr:uid="{00000000-0005-0000-0000-0000EA1A0000}"/>
    <cellStyle name="Note 2 20 2 4 3 2 3" xfId="15814" xr:uid="{00000000-0005-0000-0000-0000EB1A0000}"/>
    <cellStyle name="Note 2 20 2 4 3 2 3 2" xfId="33249" xr:uid="{00000000-0005-0000-0000-0000EC1A0000}"/>
    <cellStyle name="Note 2 20 2 4 3 2 3 3" xfId="47702" xr:uid="{00000000-0005-0000-0000-0000ED1A0000}"/>
    <cellStyle name="Note 2 20 2 4 3 2 4" xfId="21072" xr:uid="{00000000-0005-0000-0000-0000EE1A0000}"/>
    <cellStyle name="Note 2 20 2 4 3 2 5" xfId="35525" xr:uid="{00000000-0005-0000-0000-0000EF1A0000}"/>
    <cellStyle name="Note 2 20 2 4 3 3" xfId="6098" xr:uid="{00000000-0005-0000-0000-0000F01A0000}"/>
    <cellStyle name="Note 2 20 2 4 3 3 2" xfId="23533" xr:uid="{00000000-0005-0000-0000-0000F11A0000}"/>
    <cellStyle name="Note 2 20 2 4 3 3 3" xfId="37986" xr:uid="{00000000-0005-0000-0000-0000F21A0000}"/>
    <cellStyle name="Note 2 20 2 4 3 4" xfId="8539" xr:uid="{00000000-0005-0000-0000-0000F31A0000}"/>
    <cellStyle name="Note 2 20 2 4 3 4 2" xfId="25974" xr:uid="{00000000-0005-0000-0000-0000F41A0000}"/>
    <cellStyle name="Note 2 20 2 4 3 4 3" xfId="40427" xr:uid="{00000000-0005-0000-0000-0000F51A0000}"/>
    <cellStyle name="Note 2 20 2 4 3 5" xfId="10959" xr:uid="{00000000-0005-0000-0000-0000F61A0000}"/>
    <cellStyle name="Note 2 20 2 4 3 5 2" xfId="28394" xr:uid="{00000000-0005-0000-0000-0000F71A0000}"/>
    <cellStyle name="Note 2 20 2 4 3 5 3" xfId="42847" xr:uid="{00000000-0005-0000-0000-0000F81A0000}"/>
    <cellStyle name="Note 2 20 2 4 3 6" xfId="17966" xr:uid="{00000000-0005-0000-0000-0000F91A0000}"/>
    <cellStyle name="Note 2 20 2 4 4" xfId="1126" xr:uid="{00000000-0005-0000-0000-0000FA1A0000}"/>
    <cellStyle name="Note 2 20 2 4 4 2" xfId="3637" xr:uid="{00000000-0005-0000-0000-0000FB1A0000}"/>
    <cellStyle name="Note 2 20 2 4 4 2 2" xfId="21073" xr:uid="{00000000-0005-0000-0000-0000FC1A0000}"/>
    <cellStyle name="Note 2 20 2 4 4 2 3" xfId="35526" xr:uid="{00000000-0005-0000-0000-0000FD1A0000}"/>
    <cellStyle name="Note 2 20 2 4 4 3" xfId="6099" xr:uid="{00000000-0005-0000-0000-0000FE1A0000}"/>
    <cellStyle name="Note 2 20 2 4 4 3 2" xfId="23534" xr:uid="{00000000-0005-0000-0000-0000FF1A0000}"/>
    <cellStyle name="Note 2 20 2 4 4 3 3" xfId="37987" xr:uid="{00000000-0005-0000-0000-0000001B0000}"/>
    <cellStyle name="Note 2 20 2 4 4 4" xfId="8540" xr:uid="{00000000-0005-0000-0000-0000011B0000}"/>
    <cellStyle name="Note 2 20 2 4 4 4 2" xfId="25975" xr:uid="{00000000-0005-0000-0000-0000021B0000}"/>
    <cellStyle name="Note 2 20 2 4 4 4 3" xfId="40428" xr:uid="{00000000-0005-0000-0000-0000031B0000}"/>
    <cellStyle name="Note 2 20 2 4 4 5" xfId="10960" xr:uid="{00000000-0005-0000-0000-0000041B0000}"/>
    <cellStyle name="Note 2 20 2 4 4 5 2" xfId="28395" xr:uid="{00000000-0005-0000-0000-0000051B0000}"/>
    <cellStyle name="Note 2 20 2 4 4 5 3" xfId="42848" xr:uid="{00000000-0005-0000-0000-0000061B0000}"/>
    <cellStyle name="Note 2 20 2 4 4 6" xfId="15051" xr:uid="{00000000-0005-0000-0000-0000071B0000}"/>
    <cellStyle name="Note 2 20 2 4 4 6 2" xfId="32486" xr:uid="{00000000-0005-0000-0000-0000081B0000}"/>
    <cellStyle name="Note 2 20 2 4 4 6 3" xfId="46939" xr:uid="{00000000-0005-0000-0000-0000091B0000}"/>
    <cellStyle name="Note 2 20 2 4 4 7" xfId="17967" xr:uid="{00000000-0005-0000-0000-00000A1B0000}"/>
    <cellStyle name="Note 2 20 2 4 4 8" xfId="20213" xr:uid="{00000000-0005-0000-0000-00000B1B0000}"/>
    <cellStyle name="Note 2 20 2 4 5" xfId="3634" xr:uid="{00000000-0005-0000-0000-00000C1B0000}"/>
    <cellStyle name="Note 2 20 2 4 5 2" xfId="13351" xr:uid="{00000000-0005-0000-0000-00000D1B0000}"/>
    <cellStyle name="Note 2 20 2 4 5 2 2" xfId="30786" xr:uid="{00000000-0005-0000-0000-00000E1B0000}"/>
    <cellStyle name="Note 2 20 2 4 5 2 3" xfId="45239" xr:uid="{00000000-0005-0000-0000-00000F1B0000}"/>
    <cellStyle name="Note 2 20 2 4 5 3" xfId="15812" xr:uid="{00000000-0005-0000-0000-0000101B0000}"/>
    <cellStyle name="Note 2 20 2 4 5 3 2" xfId="33247" xr:uid="{00000000-0005-0000-0000-0000111B0000}"/>
    <cellStyle name="Note 2 20 2 4 5 3 3" xfId="47700" xr:uid="{00000000-0005-0000-0000-0000121B0000}"/>
    <cellStyle name="Note 2 20 2 4 5 4" xfId="21070" xr:uid="{00000000-0005-0000-0000-0000131B0000}"/>
    <cellStyle name="Note 2 20 2 4 5 5" xfId="35523" xr:uid="{00000000-0005-0000-0000-0000141B0000}"/>
    <cellStyle name="Note 2 20 2 4 6" xfId="6096" xr:uid="{00000000-0005-0000-0000-0000151B0000}"/>
    <cellStyle name="Note 2 20 2 4 6 2" xfId="23531" xr:uid="{00000000-0005-0000-0000-0000161B0000}"/>
    <cellStyle name="Note 2 20 2 4 6 3" xfId="37984" xr:uid="{00000000-0005-0000-0000-0000171B0000}"/>
    <cellStyle name="Note 2 20 2 4 7" xfId="8537" xr:uid="{00000000-0005-0000-0000-0000181B0000}"/>
    <cellStyle name="Note 2 20 2 4 7 2" xfId="25972" xr:uid="{00000000-0005-0000-0000-0000191B0000}"/>
    <cellStyle name="Note 2 20 2 4 7 3" xfId="40425" xr:uid="{00000000-0005-0000-0000-00001A1B0000}"/>
    <cellStyle name="Note 2 20 2 4 8" xfId="10957" xr:uid="{00000000-0005-0000-0000-00001B1B0000}"/>
    <cellStyle name="Note 2 20 2 4 8 2" xfId="28392" xr:uid="{00000000-0005-0000-0000-00001C1B0000}"/>
    <cellStyle name="Note 2 20 2 4 8 3" xfId="42845" xr:uid="{00000000-0005-0000-0000-00001D1B0000}"/>
    <cellStyle name="Note 2 20 2 4 9" xfId="17964" xr:uid="{00000000-0005-0000-0000-00001E1B0000}"/>
    <cellStyle name="Note 2 20 2 5" xfId="1127" xr:uid="{00000000-0005-0000-0000-00001F1B0000}"/>
    <cellStyle name="Note 2 20 2 5 2" xfId="3638" xr:uid="{00000000-0005-0000-0000-0000201B0000}"/>
    <cellStyle name="Note 2 20 2 5 2 2" xfId="13354" xr:uid="{00000000-0005-0000-0000-0000211B0000}"/>
    <cellStyle name="Note 2 20 2 5 2 2 2" xfId="30789" xr:uid="{00000000-0005-0000-0000-0000221B0000}"/>
    <cellStyle name="Note 2 20 2 5 2 2 3" xfId="45242" xr:uid="{00000000-0005-0000-0000-0000231B0000}"/>
    <cellStyle name="Note 2 20 2 5 2 3" xfId="15815" xr:uid="{00000000-0005-0000-0000-0000241B0000}"/>
    <cellStyle name="Note 2 20 2 5 2 3 2" xfId="33250" xr:uid="{00000000-0005-0000-0000-0000251B0000}"/>
    <cellStyle name="Note 2 20 2 5 2 3 3" xfId="47703" xr:uid="{00000000-0005-0000-0000-0000261B0000}"/>
    <cellStyle name="Note 2 20 2 5 2 4" xfId="21074" xr:uid="{00000000-0005-0000-0000-0000271B0000}"/>
    <cellStyle name="Note 2 20 2 5 2 5" xfId="35527" xr:uid="{00000000-0005-0000-0000-0000281B0000}"/>
    <cellStyle name="Note 2 20 2 5 3" xfId="6100" xr:uid="{00000000-0005-0000-0000-0000291B0000}"/>
    <cellStyle name="Note 2 20 2 5 3 2" xfId="23535" xr:uid="{00000000-0005-0000-0000-00002A1B0000}"/>
    <cellStyle name="Note 2 20 2 5 3 3" xfId="37988" xr:uid="{00000000-0005-0000-0000-00002B1B0000}"/>
    <cellStyle name="Note 2 20 2 5 4" xfId="8541" xr:uid="{00000000-0005-0000-0000-00002C1B0000}"/>
    <cellStyle name="Note 2 20 2 5 4 2" xfId="25976" xr:uid="{00000000-0005-0000-0000-00002D1B0000}"/>
    <cellStyle name="Note 2 20 2 5 4 3" xfId="40429" xr:uid="{00000000-0005-0000-0000-00002E1B0000}"/>
    <cellStyle name="Note 2 20 2 5 5" xfId="10961" xr:uid="{00000000-0005-0000-0000-00002F1B0000}"/>
    <cellStyle name="Note 2 20 2 5 5 2" xfId="28396" xr:uid="{00000000-0005-0000-0000-0000301B0000}"/>
    <cellStyle name="Note 2 20 2 5 5 3" xfId="42849" xr:uid="{00000000-0005-0000-0000-0000311B0000}"/>
    <cellStyle name="Note 2 20 2 5 6" xfId="17968" xr:uid="{00000000-0005-0000-0000-0000321B0000}"/>
    <cellStyle name="Note 2 20 2 6" xfId="1128" xr:uid="{00000000-0005-0000-0000-0000331B0000}"/>
    <cellStyle name="Note 2 20 2 6 2" xfId="3639" xr:uid="{00000000-0005-0000-0000-0000341B0000}"/>
    <cellStyle name="Note 2 20 2 6 2 2" xfId="13355" xr:uid="{00000000-0005-0000-0000-0000351B0000}"/>
    <cellStyle name="Note 2 20 2 6 2 2 2" xfId="30790" xr:uid="{00000000-0005-0000-0000-0000361B0000}"/>
    <cellStyle name="Note 2 20 2 6 2 2 3" xfId="45243" xr:uid="{00000000-0005-0000-0000-0000371B0000}"/>
    <cellStyle name="Note 2 20 2 6 2 3" xfId="15816" xr:uid="{00000000-0005-0000-0000-0000381B0000}"/>
    <cellStyle name="Note 2 20 2 6 2 3 2" xfId="33251" xr:uid="{00000000-0005-0000-0000-0000391B0000}"/>
    <cellStyle name="Note 2 20 2 6 2 3 3" xfId="47704" xr:uid="{00000000-0005-0000-0000-00003A1B0000}"/>
    <cellStyle name="Note 2 20 2 6 2 4" xfId="21075" xr:uid="{00000000-0005-0000-0000-00003B1B0000}"/>
    <cellStyle name="Note 2 20 2 6 2 5" xfId="35528" xr:uid="{00000000-0005-0000-0000-00003C1B0000}"/>
    <cellStyle name="Note 2 20 2 6 3" xfId="6101" xr:uid="{00000000-0005-0000-0000-00003D1B0000}"/>
    <cellStyle name="Note 2 20 2 6 3 2" xfId="23536" xr:uid="{00000000-0005-0000-0000-00003E1B0000}"/>
    <cellStyle name="Note 2 20 2 6 3 3" xfId="37989" xr:uid="{00000000-0005-0000-0000-00003F1B0000}"/>
    <cellStyle name="Note 2 20 2 6 4" xfId="8542" xr:uid="{00000000-0005-0000-0000-0000401B0000}"/>
    <cellStyle name="Note 2 20 2 6 4 2" xfId="25977" xr:uid="{00000000-0005-0000-0000-0000411B0000}"/>
    <cellStyle name="Note 2 20 2 6 4 3" xfId="40430" xr:uid="{00000000-0005-0000-0000-0000421B0000}"/>
    <cellStyle name="Note 2 20 2 6 5" xfId="10962" xr:uid="{00000000-0005-0000-0000-0000431B0000}"/>
    <cellStyle name="Note 2 20 2 6 5 2" xfId="28397" xr:uid="{00000000-0005-0000-0000-0000441B0000}"/>
    <cellStyle name="Note 2 20 2 6 5 3" xfId="42850" xr:uid="{00000000-0005-0000-0000-0000451B0000}"/>
    <cellStyle name="Note 2 20 2 6 6" xfId="17969" xr:uid="{00000000-0005-0000-0000-0000461B0000}"/>
    <cellStyle name="Note 2 20 2 7" xfId="1129" xr:uid="{00000000-0005-0000-0000-0000471B0000}"/>
    <cellStyle name="Note 2 20 2 7 2" xfId="3640" xr:uid="{00000000-0005-0000-0000-0000481B0000}"/>
    <cellStyle name="Note 2 20 2 7 2 2" xfId="21076" xr:uid="{00000000-0005-0000-0000-0000491B0000}"/>
    <cellStyle name="Note 2 20 2 7 2 3" xfId="35529" xr:uid="{00000000-0005-0000-0000-00004A1B0000}"/>
    <cellStyle name="Note 2 20 2 7 3" xfId="6102" xr:uid="{00000000-0005-0000-0000-00004B1B0000}"/>
    <cellStyle name="Note 2 20 2 7 3 2" xfId="23537" xr:uid="{00000000-0005-0000-0000-00004C1B0000}"/>
    <cellStyle name="Note 2 20 2 7 3 3" xfId="37990" xr:uid="{00000000-0005-0000-0000-00004D1B0000}"/>
    <cellStyle name="Note 2 20 2 7 4" xfId="8543" xr:uid="{00000000-0005-0000-0000-00004E1B0000}"/>
    <cellStyle name="Note 2 20 2 7 4 2" xfId="25978" xr:uid="{00000000-0005-0000-0000-00004F1B0000}"/>
    <cellStyle name="Note 2 20 2 7 4 3" xfId="40431" xr:uid="{00000000-0005-0000-0000-0000501B0000}"/>
    <cellStyle name="Note 2 20 2 7 5" xfId="10963" xr:uid="{00000000-0005-0000-0000-0000511B0000}"/>
    <cellStyle name="Note 2 20 2 7 5 2" xfId="28398" xr:uid="{00000000-0005-0000-0000-0000521B0000}"/>
    <cellStyle name="Note 2 20 2 7 5 3" xfId="42851" xr:uid="{00000000-0005-0000-0000-0000531B0000}"/>
    <cellStyle name="Note 2 20 2 7 6" xfId="15052" xr:uid="{00000000-0005-0000-0000-0000541B0000}"/>
    <cellStyle name="Note 2 20 2 7 6 2" xfId="32487" xr:uid="{00000000-0005-0000-0000-0000551B0000}"/>
    <cellStyle name="Note 2 20 2 7 6 3" xfId="46940" xr:uid="{00000000-0005-0000-0000-0000561B0000}"/>
    <cellStyle name="Note 2 20 2 7 7" xfId="17970" xr:uid="{00000000-0005-0000-0000-0000571B0000}"/>
    <cellStyle name="Note 2 20 2 7 8" xfId="20214" xr:uid="{00000000-0005-0000-0000-0000581B0000}"/>
    <cellStyle name="Note 2 20 2 8" xfId="3625" xr:uid="{00000000-0005-0000-0000-0000591B0000}"/>
    <cellStyle name="Note 2 20 2 8 2" xfId="13344" xr:uid="{00000000-0005-0000-0000-00005A1B0000}"/>
    <cellStyle name="Note 2 20 2 8 2 2" xfId="30779" xr:uid="{00000000-0005-0000-0000-00005B1B0000}"/>
    <cellStyle name="Note 2 20 2 8 2 3" xfId="45232" xr:uid="{00000000-0005-0000-0000-00005C1B0000}"/>
    <cellStyle name="Note 2 20 2 8 3" xfId="15805" xr:uid="{00000000-0005-0000-0000-00005D1B0000}"/>
    <cellStyle name="Note 2 20 2 8 3 2" xfId="33240" xr:uid="{00000000-0005-0000-0000-00005E1B0000}"/>
    <cellStyle name="Note 2 20 2 8 3 3" xfId="47693" xr:uid="{00000000-0005-0000-0000-00005F1B0000}"/>
    <cellStyle name="Note 2 20 2 8 4" xfId="21061" xr:uid="{00000000-0005-0000-0000-0000601B0000}"/>
    <cellStyle name="Note 2 20 2 8 5" xfId="35514" xr:uid="{00000000-0005-0000-0000-0000611B0000}"/>
    <cellStyle name="Note 2 20 2 9" xfId="6087" xr:uid="{00000000-0005-0000-0000-0000621B0000}"/>
    <cellStyle name="Note 2 20 2 9 2" xfId="23522" xr:uid="{00000000-0005-0000-0000-0000631B0000}"/>
    <cellStyle name="Note 2 20 2 9 3" xfId="37975" xr:uid="{00000000-0005-0000-0000-0000641B0000}"/>
    <cellStyle name="Note 2 20 3" xfId="1130" xr:uid="{00000000-0005-0000-0000-0000651B0000}"/>
    <cellStyle name="Note 2 20 3 2" xfId="3641" xr:uid="{00000000-0005-0000-0000-0000661B0000}"/>
    <cellStyle name="Note 2 20 3 2 2" xfId="13356" xr:uid="{00000000-0005-0000-0000-0000671B0000}"/>
    <cellStyle name="Note 2 20 3 2 2 2" xfId="30791" xr:uid="{00000000-0005-0000-0000-0000681B0000}"/>
    <cellStyle name="Note 2 20 3 2 2 3" xfId="45244" xr:uid="{00000000-0005-0000-0000-0000691B0000}"/>
    <cellStyle name="Note 2 20 3 2 3" xfId="15817" xr:uid="{00000000-0005-0000-0000-00006A1B0000}"/>
    <cellStyle name="Note 2 20 3 2 3 2" xfId="33252" xr:uid="{00000000-0005-0000-0000-00006B1B0000}"/>
    <cellStyle name="Note 2 20 3 2 3 3" xfId="47705" xr:uid="{00000000-0005-0000-0000-00006C1B0000}"/>
    <cellStyle name="Note 2 20 3 2 4" xfId="21077" xr:uid="{00000000-0005-0000-0000-00006D1B0000}"/>
    <cellStyle name="Note 2 20 3 2 5" xfId="35530" xr:uid="{00000000-0005-0000-0000-00006E1B0000}"/>
    <cellStyle name="Note 2 20 3 3" xfId="6103" xr:uid="{00000000-0005-0000-0000-00006F1B0000}"/>
    <cellStyle name="Note 2 20 3 3 2" xfId="23538" xr:uid="{00000000-0005-0000-0000-0000701B0000}"/>
    <cellStyle name="Note 2 20 3 3 3" xfId="37991" xr:uid="{00000000-0005-0000-0000-0000711B0000}"/>
    <cellStyle name="Note 2 20 3 4" xfId="8544" xr:uid="{00000000-0005-0000-0000-0000721B0000}"/>
    <cellStyle name="Note 2 20 3 4 2" xfId="25979" xr:uid="{00000000-0005-0000-0000-0000731B0000}"/>
    <cellStyle name="Note 2 20 3 4 3" xfId="40432" xr:uid="{00000000-0005-0000-0000-0000741B0000}"/>
    <cellStyle name="Note 2 20 3 5" xfId="10964" xr:uid="{00000000-0005-0000-0000-0000751B0000}"/>
    <cellStyle name="Note 2 20 3 5 2" xfId="28399" xr:uid="{00000000-0005-0000-0000-0000761B0000}"/>
    <cellStyle name="Note 2 20 3 5 3" xfId="42852" xr:uid="{00000000-0005-0000-0000-0000771B0000}"/>
    <cellStyle name="Note 2 20 3 6" xfId="17971" xr:uid="{00000000-0005-0000-0000-0000781B0000}"/>
    <cellStyle name="Note 2 20 4" xfId="1131" xr:uid="{00000000-0005-0000-0000-0000791B0000}"/>
    <cellStyle name="Note 2 20 4 2" xfId="3642" xr:uid="{00000000-0005-0000-0000-00007A1B0000}"/>
    <cellStyle name="Note 2 20 4 2 2" xfId="13357" xr:uid="{00000000-0005-0000-0000-00007B1B0000}"/>
    <cellStyle name="Note 2 20 4 2 2 2" xfId="30792" xr:uid="{00000000-0005-0000-0000-00007C1B0000}"/>
    <cellStyle name="Note 2 20 4 2 2 3" xfId="45245" xr:uid="{00000000-0005-0000-0000-00007D1B0000}"/>
    <cellStyle name="Note 2 20 4 2 3" xfId="15818" xr:uid="{00000000-0005-0000-0000-00007E1B0000}"/>
    <cellStyle name="Note 2 20 4 2 3 2" xfId="33253" xr:uid="{00000000-0005-0000-0000-00007F1B0000}"/>
    <cellStyle name="Note 2 20 4 2 3 3" xfId="47706" xr:uid="{00000000-0005-0000-0000-0000801B0000}"/>
    <cellStyle name="Note 2 20 4 2 4" xfId="21078" xr:uid="{00000000-0005-0000-0000-0000811B0000}"/>
    <cellStyle name="Note 2 20 4 2 5" xfId="35531" xr:uid="{00000000-0005-0000-0000-0000821B0000}"/>
    <cellStyle name="Note 2 20 4 3" xfId="6104" xr:uid="{00000000-0005-0000-0000-0000831B0000}"/>
    <cellStyle name="Note 2 20 4 3 2" xfId="23539" xr:uid="{00000000-0005-0000-0000-0000841B0000}"/>
    <cellStyle name="Note 2 20 4 3 3" xfId="37992" xr:uid="{00000000-0005-0000-0000-0000851B0000}"/>
    <cellStyle name="Note 2 20 4 4" xfId="8545" xr:uid="{00000000-0005-0000-0000-0000861B0000}"/>
    <cellStyle name="Note 2 20 4 4 2" xfId="25980" xr:uid="{00000000-0005-0000-0000-0000871B0000}"/>
    <cellStyle name="Note 2 20 4 4 3" xfId="40433" xr:uid="{00000000-0005-0000-0000-0000881B0000}"/>
    <cellStyle name="Note 2 20 4 5" xfId="10965" xr:uid="{00000000-0005-0000-0000-0000891B0000}"/>
    <cellStyle name="Note 2 20 4 5 2" xfId="28400" xr:uid="{00000000-0005-0000-0000-00008A1B0000}"/>
    <cellStyle name="Note 2 20 4 5 3" xfId="42853" xr:uid="{00000000-0005-0000-0000-00008B1B0000}"/>
    <cellStyle name="Note 2 20 4 6" xfId="17972" xr:uid="{00000000-0005-0000-0000-00008C1B0000}"/>
    <cellStyle name="Note 2 20 5" xfId="1132" xr:uid="{00000000-0005-0000-0000-00008D1B0000}"/>
    <cellStyle name="Note 2 20 5 2" xfId="3643" xr:uid="{00000000-0005-0000-0000-00008E1B0000}"/>
    <cellStyle name="Note 2 20 5 2 2" xfId="21079" xr:uid="{00000000-0005-0000-0000-00008F1B0000}"/>
    <cellStyle name="Note 2 20 5 2 3" xfId="35532" xr:uid="{00000000-0005-0000-0000-0000901B0000}"/>
    <cellStyle name="Note 2 20 5 3" xfId="6105" xr:uid="{00000000-0005-0000-0000-0000911B0000}"/>
    <cellStyle name="Note 2 20 5 3 2" xfId="23540" xr:uid="{00000000-0005-0000-0000-0000921B0000}"/>
    <cellStyle name="Note 2 20 5 3 3" xfId="37993" xr:uid="{00000000-0005-0000-0000-0000931B0000}"/>
    <cellStyle name="Note 2 20 5 4" xfId="8546" xr:uid="{00000000-0005-0000-0000-0000941B0000}"/>
    <cellStyle name="Note 2 20 5 4 2" xfId="25981" xr:uid="{00000000-0005-0000-0000-0000951B0000}"/>
    <cellStyle name="Note 2 20 5 4 3" xfId="40434" xr:uid="{00000000-0005-0000-0000-0000961B0000}"/>
    <cellStyle name="Note 2 20 5 5" xfId="10966" xr:uid="{00000000-0005-0000-0000-0000971B0000}"/>
    <cellStyle name="Note 2 20 5 5 2" xfId="28401" xr:uid="{00000000-0005-0000-0000-0000981B0000}"/>
    <cellStyle name="Note 2 20 5 5 3" xfId="42854" xr:uid="{00000000-0005-0000-0000-0000991B0000}"/>
    <cellStyle name="Note 2 20 5 6" xfId="15053" xr:uid="{00000000-0005-0000-0000-00009A1B0000}"/>
    <cellStyle name="Note 2 20 5 6 2" xfId="32488" xr:uid="{00000000-0005-0000-0000-00009B1B0000}"/>
    <cellStyle name="Note 2 20 5 6 3" xfId="46941" xr:uid="{00000000-0005-0000-0000-00009C1B0000}"/>
    <cellStyle name="Note 2 20 5 7" xfId="17973" xr:uid="{00000000-0005-0000-0000-00009D1B0000}"/>
    <cellStyle name="Note 2 20 5 8" xfId="20215" xr:uid="{00000000-0005-0000-0000-00009E1B0000}"/>
    <cellStyle name="Note 2 20 6" xfId="3624" xr:uid="{00000000-0005-0000-0000-00009F1B0000}"/>
    <cellStyle name="Note 2 20 6 2" xfId="13343" xr:uid="{00000000-0005-0000-0000-0000A01B0000}"/>
    <cellStyle name="Note 2 20 6 2 2" xfId="30778" xr:uid="{00000000-0005-0000-0000-0000A11B0000}"/>
    <cellStyle name="Note 2 20 6 2 3" xfId="45231" xr:uid="{00000000-0005-0000-0000-0000A21B0000}"/>
    <cellStyle name="Note 2 20 6 3" xfId="15804" xr:uid="{00000000-0005-0000-0000-0000A31B0000}"/>
    <cellStyle name="Note 2 20 6 3 2" xfId="33239" xr:uid="{00000000-0005-0000-0000-0000A41B0000}"/>
    <cellStyle name="Note 2 20 6 3 3" xfId="47692" xr:uid="{00000000-0005-0000-0000-0000A51B0000}"/>
    <cellStyle name="Note 2 20 6 4" xfId="21060" xr:uid="{00000000-0005-0000-0000-0000A61B0000}"/>
    <cellStyle name="Note 2 20 6 5" xfId="35513" xr:uid="{00000000-0005-0000-0000-0000A71B0000}"/>
    <cellStyle name="Note 2 20 7" xfId="6086" xr:uid="{00000000-0005-0000-0000-0000A81B0000}"/>
    <cellStyle name="Note 2 20 7 2" xfId="23521" xr:uid="{00000000-0005-0000-0000-0000A91B0000}"/>
    <cellStyle name="Note 2 20 7 3" xfId="37974" xr:uid="{00000000-0005-0000-0000-0000AA1B0000}"/>
    <cellStyle name="Note 2 20 8" xfId="8527" xr:uid="{00000000-0005-0000-0000-0000AB1B0000}"/>
    <cellStyle name="Note 2 20 8 2" xfId="25962" xr:uid="{00000000-0005-0000-0000-0000AC1B0000}"/>
    <cellStyle name="Note 2 20 8 3" xfId="40415" xr:uid="{00000000-0005-0000-0000-0000AD1B0000}"/>
    <cellStyle name="Note 2 20 9" xfId="10947" xr:uid="{00000000-0005-0000-0000-0000AE1B0000}"/>
    <cellStyle name="Note 2 20 9 2" xfId="28382" xr:uid="{00000000-0005-0000-0000-0000AF1B0000}"/>
    <cellStyle name="Note 2 20 9 3" xfId="42835" xr:uid="{00000000-0005-0000-0000-0000B01B0000}"/>
    <cellStyle name="Note 2 21" xfId="1133" xr:uid="{00000000-0005-0000-0000-0000B11B0000}"/>
    <cellStyle name="Note 2 21 10" xfId="8547" xr:uid="{00000000-0005-0000-0000-0000B21B0000}"/>
    <cellStyle name="Note 2 21 10 2" xfId="25982" xr:uid="{00000000-0005-0000-0000-0000B31B0000}"/>
    <cellStyle name="Note 2 21 10 3" xfId="40435" xr:uid="{00000000-0005-0000-0000-0000B41B0000}"/>
    <cellStyle name="Note 2 21 11" xfId="10967" xr:uid="{00000000-0005-0000-0000-0000B51B0000}"/>
    <cellStyle name="Note 2 21 11 2" xfId="28402" xr:uid="{00000000-0005-0000-0000-0000B61B0000}"/>
    <cellStyle name="Note 2 21 11 3" xfId="42855" xr:uid="{00000000-0005-0000-0000-0000B71B0000}"/>
    <cellStyle name="Note 2 21 12" xfId="17974" xr:uid="{00000000-0005-0000-0000-0000B81B0000}"/>
    <cellStyle name="Note 2 21 2" xfId="1134" xr:uid="{00000000-0005-0000-0000-0000B91B0000}"/>
    <cellStyle name="Note 2 21 2 2" xfId="1135" xr:uid="{00000000-0005-0000-0000-0000BA1B0000}"/>
    <cellStyle name="Note 2 21 2 2 2" xfId="3646" xr:uid="{00000000-0005-0000-0000-0000BB1B0000}"/>
    <cellStyle name="Note 2 21 2 2 2 2" xfId="13360" xr:uid="{00000000-0005-0000-0000-0000BC1B0000}"/>
    <cellStyle name="Note 2 21 2 2 2 2 2" xfId="30795" xr:uid="{00000000-0005-0000-0000-0000BD1B0000}"/>
    <cellStyle name="Note 2 21 2 2 2 2 3" xfId="45248" xr:uid="{00000000-0005-0000-0000-0000BE1B0000}"/>
    <cellStyle name="Note 2 21 2 2 2 3" xfId="15821" xr:uid="{00000000-0005-0000-0000-0000BF1B0000}"/>
    <cellStyle name="Note 2 21 2 2 2 3 2" xfId="33256" xr:uid="{00000000-0005-0000-0000-0000C01B0000}"/>
    <cellStyle name="Note 2 21 2 2 2 3 3" xfId="47709" xr:uid="{00000000-0005-0000-0000-0000C11B0000}"/>
    <cellStyle name="Note 2 21 2 2 2 4" xfId="21082" xr:uid="{00000000-0005-0000-0000-0000C21B0000}"/>
    <cellStyle name="Note 2 21 2 2 2 5" xfId="35535" xr:uid="{00000000-0005-0000-0000-0000C31B0000}"/>
    <cellStyle name="Note 2 21 2 2 3" xfId="6108" xr:uid="{00000000-0005-0000-0000-0000C41B0000}"/>
    <cellStyle name="Note 2 21 2 2 3 2" xfId="23543" xr:uid="{00000000-0005-0000-0000-0000C51B0000}"/>
    <cellStyle name="Note 2 21 2 2 3 3" xfId="37996" xr:uid="{00000000-0005-0000-0000-0000C61B0000}"/>
    <cellStyle name="Note 2 21 2 2 4" xfId="8549" xr:uid="{00000000-0005-0000-0000-0000C71B0000}"/>
    <cellStyle name="Note 2 21 2 2 4 2" xfId="25984" xr:uid="{00000000-0005-0000-0000-0000C81B0000}"/>
    <cellStyle name="Note 2 21 2 2 4 3" xfId="40437" xr:uid="{00000000-0005-0000-0000-0000C91B0000}"/>
    <cellStyle name="Note 2 21 2 2 5" xfId="10969" xr:uid="{00000000-0005-0000-0000-0000CA1B0000}"/>
    <cellStyle name="Note 2 21 2 2 5 2" xfId="28404" xr:uid="{00000000-0005-0000-0000-0000CB1B0000}"/>
    <cellStyle name="Note 2 21 2 2 5 3" xfId="42857" xr:uid="{00000000-0005-0000-0000-0000CC1B0000}"/>
    <cellStyle name="Note 2 21 2 2 6" xfId="17976" xr:uid="{00000000-0005-0000-0000-0000CD1B0000}"/>
    <cellStyle name="Note 2 21 2 3" xfId="1136" xr:uid="{00000000-0005-0000-0000-0000CE1B0000}"/>
    <cellStyle name="Note 2 21 2 3 2" xfId="3647" xr:uid="{00000000-0005-0000-0000-0000CF1B0000}"/>
    <cellStyle name="Note 2 21 2 3 2 2" xfId="13361" xr:uid="{00000000-0005-0000-0000-0000D01B0000}"/>
    <cellStyle name="Note 2 21 2 3 2 2 2" xfId="30796" xr:uid="{00000000-0005-0000-0000-0000D11B0000}"/>
    <cellStyle name="Note 2 21 2 3 2 2 3" xfId="45249" xr:uid="{00000000-0005-0000-0000-0000D21B0000}"/>
    <cellStyle name="Note 2 21 2 3 2 3" xfId="15822" xr:uid="{00000000-0005-0000-0000-0000D31B0000}"/>
    <cellStyle name="Note 2 21 2 3 2 3 2" xfId="33257" xr:uid="{00000000-0005-0000-0000-0000D41B0000}"/>
    <cellStyle name="Note 2 21 2 3 2 3 3" xfId="47710" xr:uid="{00000000-0005-0000-0000-0000D51B0000}"/>
    <cellStyle name="Note 2 21 2 3 2 4" xfId="21083" xr:uid="{00000000-0005-0000-0000-0000D61B0000}"/>
    <cellStyle name="Note 2 21 2 3 2 5" xfId="35536" xr:uid="{00000000-0005-0000-0000-0000D71B0000}"/>
    <cellStyle name="Note 2 21 2 3 3" xfId="6109" xr:uid="{00000000-0005-0000-0000-0000D81B0000}"/>
    <cellStyle name="Note 2 21 2 3 3 2" xfId="23544" xr:uid="{00000000-0005-0000-0000-0000D91B0000}"/>
    <cellStyle name="Note 2 21 2 3 3 3" xfId="37997" xr:uid="{00000000-0005-0000-0000-0000DA1B0000}"/>
    <cellStyle name="Note 2 21 2 3 4" xfId="8550" xr:uid="{00000000-0005-0000-0000-0000DB1B0000}"/>
    <cellStyle name="Note 2 21 2 3 4 2" xfId="25985" xr:uid="{00000000-0005-0000-0000-0000DC1B0000}"/>
    <cellStyle name="Note 2 21 2 3 4 3" xfId="40438" xr:uid="{00000000-0005-0000-0000-0000DD1B0000}"/>
    <cellStyle name="Note 2 21 2 3 5" xfId="10970" xr:uid="{00000000-0005-0000-0000-0000DE1B0000}"/>
    <cellStyle name="Note 2 21 2 3 5 2" xfId="28405" xr:uid="{00000000-0005-0000-0000-0000DF1B0000}"/>
    <cellStyle name="Note 2 21 2 3 5 3" xfId="42858" xr:uid="{00000000-0005-0000-0000-0000E01B0000}"/>
    <cellStyle name="Note 2 21 2 3 6" xfId="17977" xr:uid="{00000000-0005-0000-0000-0000E11B0000}"/>
    <cellStyle name="Note 2 21 2 4" xfId="1137" xr:uid="{00000000-0005-0000-0000-0000E21B0000}"/>
    <cellStyle name="Note 2 21 2 4 2" xfId="3648" xr:uid="{00000000-0005-0000-0000-0000E31B0000}"/>
    <cellStyle name="Note 2 21 2 4 2 2" xfId="21084" xr:uid="{00000000-0005-0000-0000-0000E41B0000}"/>
    <cellStyle name="Note 2 21 2 4 2 3" xfId="35537" xr:uid="{00000000-0005-0000-0000-0000E51B0000}"/>
    <cellStyle name="Note 2 21 2 4 3" xfId="6110" xr:uid="{00000000-0005-0000-0000-0000E61B0000}"/>
    <cellStyle name="Note 2 21 2 4 3 2" xfId="23545" xr:uid="{00000000-0005-0000-0000-0000E71B0000}"/>
    <cellStyle name="Note 2 21 2 4 3 3" xfId="37998" xr:uid="{00000000-0005-0000-0000-0000E81B0000}"/>
    <cellStyle name="Note 2 21 2 4 4" xfId="8551" xr:uid="{00000000-0005-0000-0000-0000E91B0000}"/>
    <cellStyle name="Note 2 21 2 4 4 2" xfId="25986" xr:uid="{00000000-0005-0000-0000-0000EA1B0000}"/>
    <cellStyle name="Note 2 21 2 4 4 3" xfId="40439" xr:uid="{00000000-0005-0000-0000-0000EB1B0000}"/>
    <cellStyle name="Note 2 21 2 4 5" xfId="10971" xr:uid="{00000000-0005-0000-0000-0000EC1B0000}"/>
    <cellStyle name="Note 2 21 2 4 5 2" xfId="28406" xr:uid="{00000000-0005-0000-0000-0000ED1B0000}"/>
    <cellStyle name="Note 2 21 2 4 5 3" xfId="42859" xr:uid="{00000000-0005-0000-0000-0000EE1B0000}"/>
    <cellStyle name="Note 2 21 2 4 6" xfId="15054" xr:uid="{00000000-0005-0000-0000-0000EF1B0000}"/>
    <cellStyle name="Note 2 21 2 4 6 2" xfId="32489" xr:uid="{00000000-0005-0000-0000-0000F01B0000}"/>
    <cellStyle name="Note 2 21 2 4 6 3" xfId="46942" xr:uid="{00000000-0005-0000-0000-0000F11B0000}"/>
    <cellStyle name="Note 2 21 2 4 7" xfId="17978" xr:uid="{00000000-0005-0000-0000-0000F21B0000}"/>
    <cellStyle name="Note 2 21 2 4 8" xfId="20216" xr:uid="{00000000-0005-0000-0000-0000F31B0000}"/>
    <cellStyle name="Note 2 21 2 5" xfId="3645" xr:uid="{00000000-0005-0000-0000-0000F41B0000}"/>
    <cellStyle name="Note 2 21 2 5 2" xfId="13359" xr:uid="{00000000-0005-0000-0000-0000F51B0000}"/>
    <cellStyle name="Note 2 21 2 5 2 2" xfId="30794" xr:uid="{00000000-0005-0000-0000-0000F61B0000}"/>
    <cellStyle name="Note 2 21 2 5 2 3" xfId="45247" xr:uid="{00000000-0005-0000-0000-0000F71B0000}"/>
    <cellStyle name="Note 2 21 2 5 3" xfId="15820" xr:uid="{00000000-0005-0000-0000-0000F81B0000}"/>
    <cellStyle name="Note 2 21 2 5 3 2" xfId="33255" xr:uid="{00000000-0005-0000-0000-0000F91B0000}"/>
    <cellStyle name="Note 2 21 2 5 3 3" xfId="47708" xr:uid="{00000000-0005-0000-0000-0000FA1B0000}"/>
    <cellStyle name="Note 2 21 2 5 4" xfId="21081" xr:uid="{00000000-0005-0000-0000-0000FB1B0000}"/>
    <cellStyle name="Note 2 21 2 5 5" xfId="35534" xr:uid="{00000000-0005-0000-0000-0000FC1B0000}"/>
    <cellStyle name="Note 2 21 2 6" xfId="6107" xr:uid="{00000000-0005-0000-0000-0000FD1B0000}"/>
    <cellStyle name="Note 2 21 2 6 2" xfId="23542" xr:uid="{00000000-0005-0000-0000-0000FE1B0000}"/>
    <cellStyle name="Note 2 21 2 6 3" xfId="37995" xr:uid="{00000000-0005-0000-0000-0000FF1B0000}"/>
    <cellStyle name="Note 2 21 2 7" xfId="8548" xr:uid="{00000000-0005-0000-0000-0000001C0000}"/>
    <cellStyle name="Note 2 21 2 7 2" xfId="25983" xr:uid="{00000000-0005-0000-0000-0000011C0000}"/>
    <cellStyle name="Note 2 21 2 7 3" xfId="40436" xr:uid="{00000000-0005-0000-0000-0000021C0000}"/>
    <cellStyle name="Note 2 21 2 8" xfId="10968" xr:uid="{00000000-0005-0000-0000-0000031C0000}"/>
    <cellStyle name="Note 2 21 2 8 2" xfId="28403" xr:uid="{00000000-0005-0000-0000-0000041C0000}"/>
    <cellStyle name="Note 2 21 2 8 3" xfId="42856" xr:uid="{00000000-0005-0000-0000-0000051C0000}"/>
    <cellStyle name="Note 2 21 2 9" xfId="17975" xr:uid="{00000000-0005-0000-0000-0000061C0000}"/>
    <cellStyle name="Note 2 21 3" xfId="1138" xr:uid="{00000000-0005-0000-0000-0000071C0000}"/>
    <cellStyle name="Note 2 21 3 2" xfId="1139" xr:uid="{00000000-0005-0000-0000-0000081C0000}"/>
    <cellStyle name="Note 2 21 3 2 2" xfId="3650" xr:uid="{00000000-0005-0000-0000-0000091C0000}"/>
    <cellStyle name="Note 2 21 3 2 2 2" xfId="13363" xr:uid="{00000000-0005-0000-0000-00000A1C0000}"/>
    <cellStyle name="Note 2 21 3 2 2 2 2" xfId="30798" xr:uid="{00000000-0005-0000-0000-00000B1C0000}"/>
    <cellStyle name="Note 2 21 3 2 2 2 3" xfId="45251" xr:uid="{00000000-0005-0000-0000-00000C1C0000}"/>
    <cellStyle name="Note 2 21 3 2 2 3" xfId="15824" xr:uid="{00000000-0005-0000-0000-00000D1C0000}"/>
    <cellStyle name="Note 2 21 3 2 2 3 2" xfId="33259" xr:uid="{00000000-0005-0000-0000-00000E1C0000}"/>
    <cellStyle name="Note 2 21 3 2 2 3 3" xfId="47712" xr:uid="{00000000-0005-0000-0000-00000F1C0000}"/>
    <cellStyle name="Note 2 21 3 2 2 4" xfId="21086" xr:uid="{00000000-0005-0000-0000-0000101C0000}"/>
    <cellStyle name="Note 2 21 3 2 2 5" xfId="35539" xr:uid="{00000000-0005-0000-0000-0000111C0000}"/>
    <cellStyle name="Note 2 21 3 2 3" xfId="6112" xr:uid="{00000000-0005-0000-0000-0000121C0000}"/>
    <cellStyle name="Note 2 21 3 2 3 2" xfId="23547" xr:uid="{00000000-0005-0000-0000-0000131C0000}"/>
    <cellStyle name="Note 2 21 3 2 3 3" xfId="38000" xr:uid="{00000000-0005-0000-0000-0000141C0000}"/>
    <cellStyle name="Note 2 21 3 2 4" xfId="8553" xr:uid="{00000000-0005-0000-0000-0000151C0000}"/>
    <cellStyle name="Note 2 21 3 2 4 2" xfId="25988" xr:uid="{00000000-0005-0000-0000-0000161C0000}"/>
    <cellStyle name="Note 2 21 3 2 4 3" xfId="40441" xr:uid="{00000000-0005-0000-0000-0000171C0000}"/>
    <cellStyle name="Note 2 21 3 2 5" xfId="10973" xr:uid="{00000000-0005-0000-0000-0000181C0000}"/>
    <cellStyle name="Note 2 21 3 2 5 2" xfId="28408" xr:uid="{00000000-0005-0000-0000-0000191C0000}"/>
    <cellStyle name="Note 2 21 3 2 5 3" xfId="42861" xr:uid="{00000000-0005-0000-0000-00001A1C0000}"/>
    <cellStyle name="Note 2 21 3 2 6" xfId="17980" xr:uid="{00000000-0005-0000-0000-00001B1C0000}"/>
    <cellStyle name="Note 2 21 3 3" xfId="1140" xr:uid="{00000000-0005-0000-0000-00001C1C0000}"/>
    <cellStyle name="Note 2 21 3 3 2" xfId="3651" xr:uid="{00000000-0005-0000-0000-00001D1C0000}"/>
    <cellStyle name="Note 2 21 3 3 2 2" xfId="13364" xr:uid="{00000000-0005-0000-0000-00001E1C0000}"/>
    <cellStyle name="Note 2 21 3 3 2 2 2" xfId="30799" xr:uid="{00000000-0005-0000-0000-00001F1C0000}"/>
    <cellStyle name="Note 2 21 3 3 2 2 3" xfId="45252" xr:uid="{00000000-0005-0000-0000-0000201C0000}"/>
    <cellStyle name="Note 2 21 3 3 2 3" xfId="15825" xr:uid="{00000000-0005-0000-0000-0000211C0000}"/>
    <cellStyle name="Note 2 21 3 3 2 3 2" xfId="33260" xr:uid="{00000000-0005-0000-0000-0000221C0000}"/>
    <cellStyle name="Note 2 21 3 3 2 3 3" xfId="47713" xr:uid="{00000000-0005-0000-0000-0000231C0000}"/>
    <cellStyle name="Note 2 21 3 3 2 4" xfId="21087" xr:uid="{00000000-0005-0000-0000-0000241C0000}"/>
    <cellStyle name="Note 2 21 3 3 2 5" xfId="35540" xr:uid="{00000000-0005-0000-0000-0000251C0000}"/>
    <cellStyle name="Note 2 21 3 3 3" xfId="6113" xr:uid="{00000000-0005-0000-0000-0000261C0000}"/>
    <cellStyle name="Note 2 21 3 3 3 2" xfId="23548" xr:uid="{00000000-0005-0000-0000-0000271C0000}"/>
    <cellStyle name="Note 2 21 3 3 3 3" xfId="38001" xr:uid="{00000000-0005-0000-0000-0000281C0000}"/>
    <cellStyle name="Note 2 21 3 3 4" xfId="8554" xr:uid="{00000000-0005-0000-0000-0000291C0000}"/>
    <cellStyle name="Note 2 21 3 3 4 2" xfId="25989" xr:uid="{00000000-0005-0000-0000-00002A1C0000}"/>
    <cellStyle name="Note 2 21 3 3 4 3" xfId="40442" xr:uid="{00000000-0005-0000-0000-00002B1C0000}"/>
    <cellStyle name="Note 2 21 3 3 5" xfId="10974" xr:uid="{00000000-0005-0000-0000-00002C1C0000}"/>
    <cellStyle name="Note 2 21 3 3 5 2" xfId="28409" xr:uid="{00000000-0005-0000-0000-00002D1C0000}"/>
    <cellStyle name="Note 2 21 3 3 5 3" xfId="42862" xr:uid="{00000000-0005-0000-0000-00002E1C0000}"/>
    <cellStyle name="Note 2 21 3 3 6" xfId="17981" xr:uid="{00000000-0005-0000-0000-00002F1C0000}"/>
    <cellStyle name="Note 2 21 3 4" xfId="1141" xr:uid="{00000000-0005-0000-0000-0000301C0000}"/>
    <cellStyle name="Note 2 21 3 4 2" xfId="3652" xr:uid="{00000000-0005-0000-0000-0000311C0000}"/>
    <cellStyle name="Note 2 21 3 4 2 2" xfId="21088" xr:uid="{00000000-0005-0000-0000-0000321C0000}"/>
    <cellStyle name="Note 2 21 3 4 2 3" xfId="35541" xr:uid="{00000000-0005-0000-0000-0000331C0000}"/>
    <cellStyle name="Note 2 21 3 4 3" xfId="6114" xr:uid="{00000000-0005-0000-0000-0000341C0000}"/>
    <cellStyle name="Note 2 21 3 4 3 2" xfId="23549" xr:uid="{00000000-0005-0000-0000-0000351C0000}"/>
    <cellStyle name="Note 2 21 3 4 3 3" xfId="38002" xr:uid="{00000000-0005-0000-0000-0000361C0000}"/>
    <cellStyle name="Note 2 21 3 4 4" xfId="8555" xr:uid="{00000000-0005-0000-0000-0000371C0000}"/>
    <cellStyle name="Note 2 21 3 4 4 2" xfId="25990" xr:uid="{00000000-0005-0000-0000-0000381C0000}"/>
    <cellStyle name="Note 2 21 3 4 4 3" xfId="40443" xr:uid="{00000000-0005-0000-0000-0000391C0000}"/>
    <cellStyle name="Note 2 21 3 4 5" xfId="10975" xr:uid="{00000000-0005-0000-0000-00003A1C0000}"/>
    <cellStyle name="Note 2 21 3 4 5 2" xfId="28410" xr:uid="{00000000-0005-0000-0000-00003B1C0000}"/>
    <cellStyle name="Note 2 21 3 4 5 3" xfId="42863" xr:uid="{00000000-0005-0000-0000-00003C1C0000}"/>
    <cellStyle name="Note 2 21 3 4 6" xfId="15055" xr:uid="{00000000-0005-0000-0000-00003D1C0000}"/>
    <cellStyle name="Note 2 21 3 4 6 2" xfId="32490" xr:uid="{00000000-0005-0000-0000-00003E1C0000}"/>
    <cellStyle name="Note 2 21 3 4 6 3" xfId="46943" xr:uid="{00000000-0005-0000-0000-00003F1C0000}"/>
    <cellStyle name="Note 2 21 3 4 7" xfId="17982" xr:uid="{00000000-0005-0000-0000-0000401C0000}"/>
    <cellStyle name="Note 2 21 3 4 8" xfId="20217" xr:uid="{00000000-0005-0000-0000-0000411C0000}"/>
    <cellStyle name="Note 2 21 3 5" xfId="3649" xr:uid="{00000000-0005-0000-0000-0000421C0000}"/>
    <cellStyle name="Note 2 21 3 5 2" xfId="13362" xr:uid="{00000000-0005-0000-0000-0000431C0000}"/>
    <cellStyle name="Note 2 21 3 5 2 2" xfId="30797" xr:uid="{00000000-0005-0000-0000-0000441C0000}"/>
    <cellStyle name="Note 2 21 3 5 2 3" xfId="45250" xr:uid="{00000000-0005-0000-0000-0000451C0000}"/>
    <cellStyle name="Note 2 21 3 5 3" xfId="15823" xr:uid="{00000000-0005-0000-0000-0000461C0000}"/>
    <cellStyle name="Note 2 21 3 5 3 2" xfId="33258" xr:uid="{00000000-0005-0000-0000-0000471C0000}"/>
    <cellStyle name="Note 2 21 3 5 3 3" xfId="47711" xr:uid="{00000000-0005-0000-0000-0000481C0000}"/>
    <cellStyle name="Note 2 21 3 5 4" xfId="21085" xr:uid="{00000000-0005-0000-0000-0000491C0000}"/>
    <cellStyle name="Note 2 21 3 5 5" xfId="35538" xr:uid="{00000000-0005-0000-0000-00004A1C0000}"/>
    <cellStyle name="Note 2 21 3 6" xfId="6111" xr:uid="{00000000-0005-0000-0000-00004B1C0000}"/>
    <cellStyle name="Note 2 21 3 6 2" xfId="23546" xr:uid="{00000000-0005-0000-0000-00004C1C0000}"/>
    <cellStyle name="Note 2 21 3 6 3" xfId="37999" xr:uid="{00000000-0005-0000-0000-00004D1C0000}"/>
    <cellStyle name="Note 2 21 3 7" xfId="8552" xr:uid="{00000000-0005-0000-0000-00004E1C0000}"/>
    <cellStyle name="Note 2 21 3 7 2" xfId="25987" xr:uid="{00000000-0005-0000-0000-00004F1C0000}"/>
    <cellStyle name="Note 2 21 3 7 3" xfId="40440" xr:uid="{00000000-0005-0000-0000-0000501C0000}"/>
    <cellStyle name="Note 2 21 3 8" xfId="10972" xr:uid="{00000000-0005-0000-0000-0000511C0000}"/>
    <cellStyle name="Note 2 21 3 8 2" xfId="28407" xr:uid="{00000000-0005-0000-0000-0000521C0000}"/>
    <cellStyle name="Note 2 21 3 8 3" xfId="42860" xr:uid="{00000000-0005-0000-0000-0000531C0000}"/>
    <cellStyle name="Note 2 21 3 9" xfId="17979" xr:uid="{00000000-0005-0000-0000-0000541C0000}"/>
    <cellStyle name="Note 2 21 4" xfId="1142" xr:uid="{00000000-0005-0000-0000-0000551C0000}"/>
    <cellStyle name="Note 2 21 4 2" xfId="1143" xr:uid="{00000000-0005-0000-0000-0000561C0000}"/>
    <cellStyle name="Note 2 21 4 2 2" xfId="3654" xr:uid="{00000000-0005-0000-0000-0000571C0000}"/>
    <cellStyle name="Note 2 21 4 2 2 2" xfId="13366" xr:uid="{00000000-0005-0000-0000-0000581C0000}"/>
    <cellStyle name="Note 2 21 4 2 2 2 2" xfId="30801" xr:uid="{00000000-0005-0000-0000-0000591C0000}"/>
    <cellStyle name="Note 2 21 4 2 2 2 3" xfId="45254" xr:uid="{00000000-0005-0000-0000-00005A1C0000}"/>
    <cellStyle name="Note 2 21 4 2 2 3" xfId="15827" xr:uid="{00000000-0005-0000-0000-00005B1C0000}"/>
    <cellStyle name="Note 2 21 4 2 2 3 2" xfId="33262" xr:uid="{00000000-0005-0000-0000-00005C1C0000}"/>
    <cellStyle name="Note 2 21 4 2 2 3 3" xfId="47715" xr:uid="{00000000-0005-0000-0000-00005D1C0000}"/>
    <cellStyle name="Note 2 21 4 2 2 4" xfId="21090" xr:uid="{00000000-0005-0000-0000-00005E1C0000}"/>
    <cellStyle name="Note 2 21 4 2 2 5" xfId="35543" xr:uid="{00000000-0005-0000-0000-00005F1C0000}"/>
    <cellStyle name="Note 2 21 4 2 3" xfId="6116" xr:uid="{00000000-0005-0000-0000-0000601C0000}"/>
    <cellStyle name="Note 2 21 4 2 3 2" xfId="23551" xr:uid="{00000000-0005-0000-0000-0000611C0000}"/>
    <cellStyle name="Note 2 21 4 2 3 3" xfId="38004" xr:uid="{00000000-0005-0000-0000-0000621C0000}"/>
    <cellStyle name="Note 2 21 4 2 4" xfId="8557" xr:uid="{00000000-0005-0000-0000-0000631C0000}"/>
    <cellStyle name="Note 2 21 4 2 4 2" xfId="25992" xr:uid="{00000000-0005-0000-0000-0000641C0000}"/>
    <cellStyle name="Note 2 21 4 2 4 3" xfId="40445" xr:uid="{00000000-0005-0000-0000-0000651C0000}"/>
    <cellStyle name="Note 2 21 4 2 5" xfId="10977" xr:uid="{00000000-0005-0000-0000-0000661C0000}"/>
    <cellStyle name="Note 2 21 4 2 5 2" xfId="28412" xr:uid="{00000000-0005-0000-0000-0000671C0000}"/>
    <cellStyle name="Note 2 21 4 2 5 3" xfId="42865" xr:uid="{00000000-0005-0000-0000-0000681C0000}"/>
    <cellStyle name="Note 2 21 4 2 6" xfId="17984" xr:uid="{00000000-0005-0000-0000-0000691C0000}"/>
    <cellStyle name="Note 2 21 4 3" xfId="1144" xr:uid="{00000000-0005-0000-0000-00006A1C0000}"/>
    <cellStyle name="Note 2 21 4 3 2" xfId="3655" xr:uid="{00000000-0005-0000-0000-00006B1C0000}"/>
    <cellStyle name="Note 2 21 4 3 2 2" xfId="13367" xr:uid="{00000000-0005-0000-0000-00006C1C0000}"/>
    <cellStyle name="Note 2 21 4 3 2 2 2" xfId="30802" xr:uid="{00000000-0005-0000-0000-00006D1C0000}"/>
    <cellStyle name="Note 2 21 4 3 2 2 3" xfId="45255" xr:uid="{00000000-0005-0000-0000-00006E1C0000}"/>
    <cellStyle name="Note 2 21 4 3 2 3" xfId="15828" xr:uid="{00000000-0005-0000-0000-00006F1C0000}"/>
    <cellStyle name="Note 2 21 4 3 2 3 2" xfId="33263" xr:uid="{00000000-0005-0000-0000-0000701C0000}"/>
    <cellStyle name="Note 2 21 4 3 2 3 3" xfId="47716" xr:uid="{00000000-0005-0000-0000-0000711C0000}"/>
    <cellStyle name="Note 2 21 4 3 2 4" xfId="21091" xr:uid="{00000000-0005-0000-0000-0000721C0000}"/>
    <cellStyle name="Note 2 21 4 3 2 5" xfId="35544" xr:uid="{00000000-0005-0000-0000-0000731C0000}"/>
    <cellStyle name="Note 2 21 4 3 3" xfId="6117" xr:uid="{00000000-0005-0000-0000-0000741C0000}"/>
    <cellStyle name="Note 2 21 4 3 3 2" xfId="23552" xr:uid="{00000000-0005-0000-0000-0000751C0000}"/>
    <cellStyle name="Note 2 21 4 3 3 3" xfId="38005" xr:uid="{00000000-0005-0000-0000-0000761C0000}"/>
    <cellStyle name="Note 2 21 4 3 4" xfId="8558" xr:uid="{00000000-0005-0000-0000-0000771C0000}"/>
    <cellStyle name="Note 2 21 4 3 4 2" xfId="25993" xr:uid="{00000000-0005-0000-0000-0000781C0000}"/>
    <cellStyle name="Note 2 21 4 3 4 3" xfId="40446" xr:uid="{00000000-0005-0000-0000-0000791C0000}"/>
    <cellStyle name="Note 2 21 4 3 5" xfId="10978" xr:uid="{00000000-0005-0000-0000-00007A1C0000}"/>
    <cellStyle name="Note 2 21 4 3 5 2" xfId="28413" xr:uid="{00000000-0005-0000-0000-00007B1C0000}"/>
    <cellStyle name="Note 2 21 4 3 5 3" xfId="42866" xr:uid="{00000000-0005-0000-0000-00007C1C0000}"/>
    <cellStyle name="Note 2 21 4 3 6" xfId="17985" xr:uid="{00000000-0005-0000-0000-00007D1C0000}"/>
    <cellStyle name="Note 2 21 4 4" xfId="1145" xr:uid="{00000000-0005-0000-0000-00007E1C0000}"/>
    <cellStyle name="Note 2 21 4 4 2" xfId="3656" xr:uid="{00000000-0005-0000-0000-00007F1C0000}"/>
    <cellStyle name="Note 2 21 4 4 2 2" xfId="21092" xr:uid="{00000000-0005-0000-0000-0000801C0000}"/>
    <cellStyle name="Note 2 21 4 4 2 3" xfId="35545" xr:uid="{00000000-0005-0000-0000-0000811C0000}"/>
    <cellStyle name="Note 2 21 4 4 3" xfId="6118" xr:uid="{00000000-0005-0000-0000-0000821C0000}"/>
    <cellStyle name="Note 2 21 4 4 3 2" xfId="23553" xr:uid="{00000000-0005-0000-0000-0000831C0000}"/>
    <cellStyle name="Note 2 21 4 4 3 3" xfId="38006" xr:uid="{00000000-0005-0000-0000-0000841C0000}"/>
    <cellStyle name="Note 2 21 4 4 4" xfId="8559" xr:uid="{00000000-0005-0000-0000-0000851C0000}"/>
    <cellStyle name="Note 2 21 4 4 4 2" xfId="25994" xr:uid="{00000000-0005-0000-0000-0000861C0000}"/>
    <cellStyle name="Note 2 21 4 4 4 3" xfId="40447" xr:uid="{00000000-0005-0000-0000-0000871C0000}"/>
    <cellStyle name="Note 2 21 4 4 5" xfId="10979" xr:uid="{00000000-0005-0000-0000-0000881C0000}"/>
    <cellStyle name="Note 2 21 4 4 5 2" xfId="28414" xr:uid="{00000000-0005-0000-0000-0000891C0000}"/>
    <cellStyle name="Note 2 21 4 4 5 3" xfId="42867" xr:uid="{00000000-0005-0000-0000-00008A1C0000}"/>
    <cellStyle name="Note 2 21 4 4 6" xfId="15056" xr:uid="{00000000-0005-0000-0000-00008B1C0000}"/>
    <cellStyle name="Note 2 21 4 4 6 2" xfId="32491" xr:uid="{00000000-0005-0000-0000-00008C1C0000}"/>
    <cellStyle name="Note 2 21 4 4 6 3" xfId="46944" xr:uid="{00000000-0005-0000-0000-00008D1C0000}"/>
    <cellStyle name="Note 2 21 4 4 7" xfId="17986" xr:uid="{00000000-0005-0000-0000-00008E1C0000}"/>
    <cellStyle name="Note 2 21 4 4 8" xfId="20218" xr:uid="{00000000-0005-0000-0000-00008F1C0000}"/>
    <cellStyle name="Note 2 21 4 5" xfId="3653" xr:uid="{00000000-0005-0000-0000-0000901C0000}"/>
    <cellStyle name="Note 2 21 4 5 2" xfId="13365" xr:uid="{00000000-0005-0000-0000-0000911C0000}"/>
    <cellStyle name="Note 2 21 4 5 2 2" xfId="30800" xr:uid="{00000000-0005-0000-0000-0000921C0000}"/>
    <cellStyle name="Note 2 21 4 5 2 3" xfId="45253" xr:uid="{00000000-0005-0000-0000-0000931C0000}"/>
    <cellStyle name="Note 2 21 4 5 3" xfId="15826" xr:uid="{00000000-0005-0000-0000-0000941C0000}"/>
    <cellStyle name="Note 2 21 4 5 3 2" xfId="33261" xr:uid="{00000000-0005-0000-0000-0000951C0000}"/>
    <cellStyle name="Note 2 21 4 5 3 3" xfId="47714" xr:uid="{00000000-0005-0000-0000-0000961C0000}"/>
    <cellStyle name="Note 2 21 4 5 4" xfId="21089" xr:uid="{00000000-0005-0000-0000-0000971C0000}"/>
    <cellStyle name="Note 2 21 4 5 5" xfId="35542" xr:uid="{00000000-0005-0000-0000-0000981C0000}"/>
    <cellStyle name="Note 2 21 4 6" xfId="6115" xr:uid="{00000000-0005-0000-0000-0000991C0000}"/>
    <cellStyle name="Note 2 21 4 6 2" xfId="23550" xr:uid="{00000000-0005-0000-0000-00009A1C0000}"/>
    <cellStyle name="Note 2 21 4 6 3" xfId="38003" xr:uid="{00000000-0005-0000-0000-00009B1C0000}"/>
    <cellStyle name="Note 2 21 4 7" xfId="8556" xr:uid="{00000000-0005-0000-0000-00009C1C0000}"/>
    <cellStyle name="Note 2 21 4 7 2" xfId="25991" xr:uid="{00000000-0005-0000-0000-00009D1C0000}"/>
    <cellStyle name="Note 2 21 4 7 3" xfId="40444" xr:uid="{00000000-0005-0000-0000-00009E1C0000}"/>
    <cellStyle name="Note 2 21 4 8" xfId="10976" xr:uid="{00000000-0005-0000-0000-00009F1C0000}"/>
    <cellStyle name="Note 2 21 4 8 2" xfId="28411" xr:uid="{00000000-0005-0000-0000-0000A01C0000}"/>
    <cellStyle name="Note 2 21 4 8 3" xfId="42864" xr:uid="{00000000-0005-0000-0000-0000A11C0000}"/>
    <cellStyle name="Note 2 21 4 9" xfId="17983" xr:uid="{00000000-0005-0000-0000-0000A21C0000}"/>
    <cellStyle name="Note 2 21 5" xfId="1146" xr:uid="{00000000-0005-0000-0000-0000A31C0000}"/>
    <cellStyle name="Note 2 21 5 2" xfId="3657" xr:uid="{00000000-0005-0000-0000-0000A41C0000}"/>
    <cellStyle name="Note 2 21 5 2 2" xfId="13368" xr:uid="{00000000-0005-0000-0000-0000A51C0000}"/>
    <cellStyle name="Note 2 21 5 2 2 2" xfId="30803" xr:uid="{00000000-0005-0000-0000-0000A61C0000}"/>
    <cellStyle name="Note 2 21 5 2 2 3" xfId="45256" xr:uid="{00000000-0005-0000-0000-0000A71C0000}"/>
    <cellStyle name="Note 2 21 5 2 3" xfId="15829" xr:uid="{00000000-0005-0000-0000-0000A81C0000}"/>
    <cellStyle name="Note 2 21 5 2 3 2" xfId="33264" xr:uid="{00000000-0005-0000-0000-0000A91C0000}"/>
    <cellStyle name="Note 2 21 5 2 3 3" xfId="47717" xr:uid="{00000000-0005-0000-0000-0000AA1C0000}"/>
    <cellStyle name="Note 2 21 5 2 4" xfId="21093" xr:uid="{00000000-0005-0000-0000-0000AB1C0000}"/>
    <cellStyle name="Note 2 21 5 2 5" xfId="35546" xr:uid="{00000000-0005-0000-0000-0000AC1C0000}"/>
    <cellStyle name="Note 2 21 5 3" xfId="6119" xr:uid="{00000000-0005-0000-0000-0000AD1C0000}"/>
    <cellStyle name="Note 2 21 5 3 2" xfId="23554" xr:uid="{00000000-0005-0000-0000-0000AE1C0000}"/>
    <cellStyle name="Note 2 21 5 3 3" xfId="38007" xr:uid="{00000000-0005-0000-0000-0000AF1C0000}"/>
    <cellStyle name="Note 2 21 5 4" xfId="8560" xr:uid="{00000000-0005-0000-0000-0000B01C0000}"/>
    <cellStyle name="Note 2 21 5 4 2" xfId="25995" xr:uid="{00000000-0005-0000-0000-0000B11C0000}"/>
    <cellStyle name="Note 2 21 5 4 3" xfId="40448" xr:uid="{00000000-0005-0000-0000-0000B21C0000}"/>
    <cellStyle name="Note 2 21 5 5" xfId="10980" xr:uid="{00000000-0005-0000-0000-0000B31C0000}"/>
    <cellStyle name="Note 2 21 5 5 2" xfId="28415" xr:uid="{00000000-0005-0000-0000-0000B41C0000}"/>
    <cellStyle name="Note 2 21 5 5 3" xfId="42868" xr:uid="{00000000-0005-0000-0000-0000B51C0000}"/>
    <cellStyle name="Note 2 21 5 6" xfId="17987" xr:uid="{00000000-0005-0000-0000-0000B61C0000}"/>
    <cellStyle name="Note 2 21 6" xfId="1147" xr:uid="{00000000-0005-0000-0000-0000B71C0000}"/>
    <cellStyle name="Note 2 21 6 2" xfId="3658" xr:uid="{00000000-0005-0000-0000-0000B81C0000}"/>
    <cellStyle name="Note 2 21 6 2 2" xfId="13369" xr:uid="{00000000-0005-0000-0000-0000B91C0000}"/>
    <cellStyle name="Note 2 21 6 2 2 2" xfId="30804" xr:uid="{00000000-0005-0000-0000-0000BA1C0000}"/>
    <cellStyle name="Note 2 21 6 2 2 3" xfId="45257" xr:uid="{00000000-0005-0000-0000-0000BB1C0000}"/>
    <cellStyle name="Note 2 21 6 2 3" xfId="15830" xr:uid="{00000000-0005-0000-0000-0000BC1C0000}"/>
    <cellStyle name="Note 2 21 6 2 3 2" xfId="33265" xr:uid="{00000000-0005-0000-0000-0000BD1C0000}"/>
    <cellStyle name="Note 2 21 6 2 3 3" xfId="47718" xr:uid="{00000000-0005-0000-0000-0000BE1C0000}"/>
    <cellStyle name="Note 2 21 6 2 4" xfId="21094" xr:uid="{00000000-0005-0000-0000-0000BF1C0000}"/>
    <cellStyle name="Note 2 21 6 2 5" xfId="35547" xr:uid="{00000000-0005-0000-0000-0000C01C0000}"/>
    <cellStyle name="Note 2 21 6 3" xfId="6120" xr:uid="{00000000-0005-0000-0000-0000C11C0000}"/>
    <cellStyle name="Note 2 21 6 3 2" xfId="23555" xr:uid="{00000000-0005-0000-0000-0000C21C0000}"/>
    <cellStyle name="Note 2 21 6 3 3" xfId="38008" xr:uid="{00000000-0005-0000-0000-0000C31C0000}"/>
    <cellStyle name="Note 2 21 6 4" xfId="8561" xr:uid="{00000000-0005-0000-0000-0000C41C0000}"/>
    <cellStyle name="Note 2 21 6 4 2" xfId="25996" xr:uid="{00000000-0005-0000-0000-0000C51C0000}"/>
    <cellStyle name="Note 2 21 6 4 3" xfId="40449" xr:uid="{00000000-0005-0000-0000-0000C61C0000}"/>
    <cellStyle name="Note 2 21 6 5" xfId="10981" xr:uid="{00000000-0005-0000-0000-0000C71C0000}"/>
    <cellStyle name="Note 2 21 6 5 2" xfId="28416" xr:uid="{00000000-0005-0000-0000-0000C81C0000}"/>
    <cellStyle name="Note 2 21 6 5 3" xfId="42869" xr:uid="{00000000-0005-0000-0000-0000C91C0000}"/>
    <cellStyle name="Note 2 21 6 6" xfId="17988" xr:uid="{00000000-0005-0000-0000-0000CA1C0000}"/>
    <cellStyle name="Note 2 21 7" xfId="1148" xr:uid="{00000000-0005-0000-0000-0000CB1C0000}"/>
    <cellStyle name="Note 2 21 7 2" xfId="3659" xr:uid="{00000000-0005-0000-0000-0000CC1C0000}"/>
    <cellStyle name="Note 2 21 7 2 2" xfId="21095" xr:uid="{00000000-0005-0000-0000-0000CD1C0000}"/>
    <cellStyle name="Note 2 21 7 2 3" xfId="35548" xr:uid="{00000000-0005-0000-0000-0000CE1C0000}"/>
    <cellStyle name="Note 2 21 7 3" xfId="6121" xr:uid="{00000000-0005-0000-0000-0000CF1C0000}"/>
    <cellStyle name="Note 2 21 7 3 2" xfId="23556" xr:uid="{00000000-0005-0000-0000-0000D01C0000}"/>
    <cellStyle name="Note 2 21 7 3 3" xfId="38009" xr:uid="{00000000-0005-0000-0000-0000D11C0000}"/>
    <cellStyle name="Note 2 21 7 4" xfId="8562" xr:uid="{00000000-0005-0000-0000-0000D21C0000}"/>
    <cellStyle name="Note 2 21 7 4 2" xfId="25997" xr:uid="{00000000-0005-0000-0000-0000D31C0000}"/>
    <cellStyle name="Note 2 21 7 4 3" xfId="40450" xr:uid="{00000000-0005-0000-0000-0000D41C0000}"/>
    <cellStyle name="Note 2 21 7 5" xfId="10982" xr:uid="{00000000-0005-0000-0000-0000D51C0000}"/>
    <cellStyle name="Note 2 21 7 5 2" xfId="28417" xr:uid="{00000000-0005-0000-0000-0000D61C0000}"/>
    <cellStyle name="Note 2 21 7 5 3" xfId="42870" xr:uid="{00000000-0005-0000-0000-0000D71C0000}"/>
    <cellStyle name="Note 2 21 7 6" xfId="15057" xr:uid="{00000000-0005-0000-0000-0000D81C0000}"/>
    <cellStyle name="Note 2 21 7 6 2" xfId="32492" xr:uid="{00000000-0005-0000-0000-0000D91C0000}"/>
    <cellStyle name="Note 2 21 7 6 3" xfId="46945" xr:uid="{00000000-0005-0000-0000-0000DA1C0000}"/>
    <cellStyle name="Note 2 21 7 7" xfId="17989" xr:uid="{00000000-0005-0000-0000-0000DB1C0000}"/>
    <cellStyle name="Note 2 21 7 8" xfId="20219" xr:uid="{00000000-0005-0000-0000-0000DC1C0000}"/>
    <cellStyle name="Note 2 21 8" xfId="3644" xr:uid="{00000000-0005-0000-0000-0000DD1C0000}"/>
    <cellStyle name="Note 2 21 8 2" xfId="13358" xr:uid="{00000000-0005-0000-0000-0000DE1C0000}"/>
    <cellStyle name="Note 2 21 8 2 2" xfId="30793" xr:uid="{00000000-0005-0000-0000-0000DF1C0000}"/>
    <cellStyle name="Note 2 21 8 2 3" xfId="45246" xr:uid="{00000000-0005-0000-0000-0000E01C0000}"/>
    <cellStyle name="Note 2 21 8 3" xfId="15819" xr:uid="{00000000-0005-0000-0000-0000E11C0000}"/>
    <cellStyle name="Note 2 21 8 3 2" xfId="33254" xr:uid="{00000000-0005-0000-0000-0000E21C0000}"/>
    <cellStyle name="Note 2 21 8 3 3" xfId="47707" xr:uid="{00000000-0005-0000-0000-0000E31C0000}"/>
    <cellStyle name="Note 2 21 8 4" xfId="21080" xr:uid="{00000000-0005-0000-0000-0000E41C0000}"/>
    <cellStyle name="Note 2 21 8 5" xfId="35533" xr:uid="{00000000-0005-0000-0000-0000E51C0000}"/>
    <cellStyle name="Note 2 21 9" xfId="6106" xr:uid="{00000000-0005-0000-0000-0000E61C0000}"/>
    <cellStyle name="Note 2 21 9 2" xfId="23541" xr:uid="{00000000-0005-0000-0000-0000E71C0000}"/>
    <cellStyle name="Note 2 21 9 3" xfId="37994" xr:uid="{00000000-0005-0000-0000-0000E81C0000}"/>
    <cellStyle name="Note 2 22" xfId="1149" xr:uid="{00000000-0005-0000-0000-0000E91C0000}"/>
    <cellStyle name="Note 2 22 10" xfId="8563" xr:uid="{00000000-0005-0000-0000-0000EA1C0000}"/>
    <cellStyle name="Note 2 22 10 2" xfId="25998" xr:uid="{00000000-0005-0000-0000-0000EB1C0000}"/>
    <cellStyle name="Note 2 22 10 3" xfId="40451" xr:uid="{00000000-0005-0000-0000-0000EC1C0000}"/>
    <cellStyle name="Note 2 22 11" xfId="10983" xr:uid="{00000000-0005-0000-0000-0000ED1C0000}"/>
    <cellStyle name="Note 2 22 11 2" xfId="28418" xr:uid="{00000000-0005-0000-0000-0000EE1C0000}"/>
    <cellStyle name="Note 2 22 11 3" xfId="42871" xr:uid="{00000000-0005-0000-0000-0000EF1C0000}"/>
    <cellStyle name="Note 2 22 12" xfId="17990" xr:uid="{00000000-0005-0000-0000-0000F01C0000}"/>
    <cellStyle name="Note 2 22 2" xfId="1150" xr:uid="{00000000-0005-0000-0000-0000F11C0000}"/>
    <cellStyle name="Note 2 22 2 2" xfId="1151" xr:uid="{00000000-0005-0000-0000-0000F21C0000}"/>
    <cellStyle name="Note 2 22 2 2 2" xfId="3662" xr:uid="{00000000-0005-0000-0000-0000F31C0000}"/>
    <cellStyle name="Note 2 22 2 2 2 2" xfId="13372" xr:uid="{00000000-0005-0000-0000-0000F41C0000}"/>
    <cellStyle name="Note 2 22 2 2 2 2 2" xfId="30807" xr:uid="{00000000-0005-0000-0000-0000F51C0000}"/>
    <cellStyle name="Note 2 22 2 2 2 2 3" xfId="45260" xr:uid="{00000000-0005-0000-0000-0000F61C0000}"/>
    <cellStyle name="Note 2 22 2 2 2 3" xfId="15833" xr:uid="{00000000-0005-0000-0000-0000F71C0000}"/>
    <cellStyle name="Note 2 22 2 2 2 3 2" xfId="33268" xr:uid="{00000000-0005-0000-0000-0000F81C0000}"/>
    <cellStyle name="Note 2 22 2 2 2 3 3" xfId="47721" xr:uid="{00000000-0005-0000-0000-0000F91C0000}"/>
    <cellStyle name="Note 2 22 2 2 2 4" xfId="21098" xr:uid="{00000000-0005-0000-0000-0000FA1C0000}"/>
    <cellStyle name="Note 2 22 2 2 2 5" xfId="35551" xr:uid="{00000000-0005-0000-0000-0000FB1C0000}"/>
    <cellStyle name="Note 2 22 2 2 3" xfId="6124" xr:uid="{00000000-0005-0000-0000-0000FC1C0000}"/>
    <cellStyle name="Note 2 22 2 2 3 2" xfId="23559" xr:uid="{00000000-0005-0000-0000-0000FD1C0000}"/>
    <cellStyle name="Note 2 22 2 2 3 3" xfId="38012" xr:uid="{00000000-0005-0000-0000-0000FE1C0000}"/>
    <cellStyle name="Note 2 22 2 2 4" xfId="8565" xr:uid="{00000000-0005-0000-0000-0000FF1C0000}"/>
    <cellStyle name="Note 2 22 2 2 4 2" xfId="26000" xr:uid="{00000000-0005-0000-0000-0000001D0000}"/>
    <cellStyle name="Note 2 22 2 2 4 3" xfId="40453" xr:uid="{00000000-0005-0000-0000-0000011D0000}"/>
    <cellStyle name="Note 2 22 2 2 5" xfId="10985" xr:uid="{00000000-0005-0000-0000-0000021D0000}"/>
    <cellStyle name="Note 2 22 2 2 5 2" xfId="28420" xr:uid="{00000000-0005-0000-0000-0000031D0000}"/>
    <cellStyle name="Note 2 22 2 2 5 3" xfId="42873" xr:uid="{00000000-0005-0000-0000-0000041D0000}"/>
    <cellStyle name="Note 2 22 2 2 6" xfId="17992" xr:uid="{00000000-0005-0000-0000-0000051D0000}"/>
    <cellStyle name="Note 2 22 2 3" xfId="1152" xr:uid="{00000000-0005-0000-0000-0000061D0000}"/>
    <cellStyle name="Note 2 22 2 3 2" xfId="3663" xr:uid="{00000000-0005-0000-0000-0000071D0000}"/>
    <cellStyle name="Note 2 22 2 3 2 2" xfId="13373" xr:uid="{00000000-0005-0000-0000-0000081D0000}"/>
    <cellStyle name="Note 2 22 2 3 2 2 2" xfId="30808" xr:uid="{00000000-0005-0000-0000-0000091D0000}"/>
    <cellStyle name="Note 2 22 2 3 2 2 3" xfId="45261" xr:uid="{00000000-0005-0000-0000-00000A1D0000}"/>
    <cellStyle name="Note 2 22 2 3 2 3" xfId="15834" xr:uid="{00000000-0005-0000-0000-00000B1D0000}"/>
    <cellStyle name="Note 2 22 2 3 2 3 2" xfId="33269" xr:uid="{00000000-0005-0000-0000-00000C1D0000}"/>
    <cellStyle name="Note 2 22 2 3 2 3 3" xfId="47722" xr:uid="{00000000-0005-0000-0000-00000D1D0000}"/>
    <cellStyle name="Note 2 22 2 3 2 4" xfId="21099" xr:uid="{00000000-0005-0000-0000-00000E1D0000}"/>
    <cellStyle name="Note 2 22 2 3 2 5" xfId="35552" xr:uid="{00000000-0005-0000-0000-00000F1D0000}"/>
    <cellStyle name="Note 2 22 2 3 3" xfId="6125" xr:uid="{00000000-0005-0000-0000-0000101D0000}"/>
    <cellStyle name="Note 2 22 2 3 3 2" xfId="23560" xr:uid="{00000000-0005-0000-0000-0000111D0000}"/>
    <cellStyle name="Note 2 22 2 3 3 3" xfId="38013" xr:uid="{00000000-0005-0000-0000-0000121D0000}"/>
    <cellStyle name="Note 2 22 2 3 4" xfId="8566" xr:uid="{00000000-0005-0000-0000-0000131D0000}"/>
    <cellStyle name="Note 2 22 2 3 4 2" xfId="26001" xr:uid="{00000000-0005-0000-0000-0000141D0000}"/>
    <cellStyle name="Note 2 22 2 3 4 3" xfId="40454" xr:uid="{00000000-0005-0000-0000-0000151D0000}"/>
    <cellStyle name="Note 2 22 2 3 5" xfId="10986" xr:uid="{00000000-0005-0000-0000-0000161D0000}"/>
    <cellStyle name="Note 2 22 2 3 5 2" xfId="28421" xr:uid="{00000000-0005-0000-0000-0000171D0000}"/>
    <cellStyle name="Note 2 22 2 3 5 3" xfId="42874" xr:uid="{00000000-0005-0000-0000-0000181D0000}"/>
    <cellStyle name="Note 2 22 2 3 6" xfId="17993" xr:uid="{00000000-0005-0000-0000-0000191D0000}"/>
    <cellStyle name="Note 2 22 2 4" xfId="1153" xr:uid="{00000000-0005-0000-0000-00001A1D0000}"/>
    <cellStyle name="Note 2 22 2 4 2" xfId="3664" xr:uid="{00000000-0005-0000-0000-00001B1D0000}"/>
    <cellStyle name="Note 2 22 2 4 2 2" xfId="21100" xr:uid="{00000000-0005-0000-0000-00001C1D0000}"/>
    <cellStyle name="Note 2 22 2 4 2 3" xfId="35553" xr:uid="{00000000-0005-0000-0000-00001D1D0000}"/>
    <cellStyle name="Note 2 22 2 4 3" xfId="6126" xr:uid="{00000000-0005-0000-0000-00001E1D0000}"/>
    <cellStyle name="Note 2 22 2 4 3 2" xfId="23561" xr:uid="{00000000-0005-0000-0000-00001F1D0000}"/>
    <cellStyle name="Note 2 22 2 4 3 3" xfId="38014" xr:uid="{00000000-0005-0000-0000-0000201D0000}"/>
    <cellStyle name="Note 2 22 2 4 4" xfId="8567" xr:uid="{00000000-0005-0000-0000-0000211D0000}"/>
    <cellStyle name="Note 2 22 2 4 4 2" xfId="26002" xr:uid="{00000000-0005-0000-0000-0000221D0000}"/>
    <cellStyle name="Note 2 22 2 4 4 3" xfId="40455" xr:uid="{00000000-0005-0000-0000-0000231D0000}"/>
    <cellStyle name="Note 2 22 2 4 5" xfId="10987" xr:uid="{00000000-0005-0000-0000-0000241D0000}"/>
    <cellStyle name="Note 2 22 2 4 5 2" xfId="28422" xr:uid="{00000000-0005-0000-0000-0000251D0000}"/>
    <cellStyle name="Note 2 22 2 4 5 3" xfId="42875" xr:uid="{00000000-0005-0000-0000-0000261D0000}"/>
    <cellStyle name="Note 2 22 2 4 6" xfId="15058" xr:uid="{00000000-0005-0000-0000-0000271D0000}"/>
    <cellStyle name="Note 2 22 2 4 6 2" xfId="32493" xr:uid="{00000000-0005-0000-0000-0000281D0000}"/>
    <cellStyle name="Note 2 22 2 4 6 3" xfId="46946" xr:uid="{00000000-0005-0000-0000-0000291D0000}"/>
    <cellStyle name="Note 2 22 2 4 7" xfId="17994" xr:uid="{00000000-0005-0000-0000-00002A1D0000}"/>
    <cellStyle name="Note 2 22 2 4 8" xfId="20220" xr:uid="{00000000-0005-0000-0000-00002B1D0000}"/>
    <cellStyle name="Note 2 22 2 5" xfId="3661" xr:uid="{00000000-0005-0000-0000-00002C1D0000}"/>
    <cellStyle name="Note 2 22 2 5 2" xfId="13371" xr:uid="{00000000-0005-0000-0000-00002D1D0000}"/>
    <cellStyle name="Note 2 22 2 5 2 2" xfId="30806" xr:uid="{00000000-0005-0000-0000-00002E1D0000}"/>
    <cellStyle name="Note 2 22 2 5 2 3" xfId="45259" xr:uid="{00000000-0005-0000-0000-00002F1D0000}"/>
    <cellStyle name="Note 2 22 2 5 3" xfId="15832" xr:uid="{00000000-0005-0000-0000-0000301D0000}"/>
    <cellStyle name="Note 2 22 2 5 3 2" xfId="33267" xr:uid="{00000000-0005-0000-0000-0000311D0000}"/>
    <cellStyle name="Note 2 22 2 5 3 3" xfId="47720" xr:uid="{00000000-0005-0000-0000-0000321D0000}"/>
    <cellStyle name="Note 2 22 2 5 4" xfId="21097" xr:uid="{00000000-0005-0000-0000-0000331D0000}"/>
    <cellStyle name="Note 2 22 2 5 5" xfId="35550" xr:uid="{00000000-0005-0000-0000-0000341D0000}"/>
    <cellStyle name="Note 2 22 2 6" xfId="6123" xr:uid="{00000000-0005-0000-0000-0000351D0000}"/>
    <cellStyle name="Note 2 22 2 6 2" xfId="23558" xr:uid="{00000000-0005-0000-0000-0000361D0000}"/>
    <cellStyle name="Note 2 22 2 6 3" xfId="38011" xr:uid="{00000000-0005-0000-0000-0000371D0000}"/>
    <cellStyle name="Note 2 22 2 7" xfId="8564" xr:uid="{00000000-0005-0000-0000-0000381D0000}"/>
    <cellStyle name="Note 2 22 2 7 2" xfId="25999" xr:uid="{00000000-0005-0000-0000-0000391D0000}"/>
    <cellStyle name="Note 2 22 2 7 3" xfId="40452" xr:uid="{00000000-0005-0000-0000-00003A1D0000}"/>
    <cellStyle name="Note 2 22 2 8" xfId="10984" xr:uid="{00000000-0005-0000-0000-00003B1D0000}"/>
    <cellStyle name="Note 2 22 2 8 2" xfId="28419" xr:uid="{00000000-0005-0000-0000-00003C1D0000}"/>
    <cellStyle name="Note 2 22 2 8 3" xfId="42872" xr:uid="{00000000-0005-0000-0000-00003D1D0000}"/>
    <cellStyle name="Note 2 22 2 9" xfId="17991" xr:uid="{00000000-0005-0000-0000-00003E1D0000}"/>
    <cellStyle name="Note 2 22 3" xfId="1154" xr:uid="{00000000-0005-0000-0000-00003F1D0000}"/>
    <cellStyle name="Note 2 22 3 2" xfId="1155" xr:uid="{00000000-0005-0000-0000-0000401D0000}"/>
    <cellStyle name="Note 2 22 3 2 2" xfId="3666" xr:uid="{00000000-0005-0000-0000-0000411D0000}"/>
    <cellStyle name="Note 2 22 3 2 2 2" xfId="13375" xr:uid="{00000000-0005-0000-0000-0000421D0000}"/>
    <cellStyle name="Note 2 22 3 2 2 2 2" xfId="30810" xr:uid="{00000000-0005-0000-0000-0000431D0000}"/>
    <cellStyle name="Note 2 22 3 2 2 2 3" xfId="45263" xr:uid="{00000000-0005-0000-0000-0000441D0000}"/>
    <cellStyle name="Note 2 22 3 2 2 3" xfId="15836" xr:uid="{00000000-0005-0000-0000-0000451D0000}"/>
    <cellStyle name="Note 2 22 3 2 2 3 2" xfId="33271" xr:uid="{00000000-0005-0000-0000-0000461D0000}"/>
    <cellStyle name="Note 2 22 3 2 2 3 3" xfId="47724" xr:uid="{00000000-0005-0000-0000-0000471D0000}"/>
    <cellStyle name="Note 2 22 3 2 2 4" xfId="21102" xr:uid="{00000000-0005-0000-0000-0000481D0000}"/>
    <cellStyle name="Note 2 22 3 2 2 5" xfId="35555" xr:uid="{00000000-0005-0000-0000-0000491D0000}"/>
    <cellStyle name="Note 2 22 3 2 3" xfId="6128" xr:uid="{00000000-0005-0000-0000-00004A1D0000}"/>
    <cellStyle name="Note 2 22 3 2 3 2" xfId="23563" xr:uid="{00000000-0005-0000-0000-00004B1D0000}"/>
    <cellStyle name="Note 2 22 3 2 3 3" xfId="38016" xr:uid="{00000000-0005-0000-0000-00004C1D0000}"/>
    <cellStyle name="Note 2 22 3 2 4" xfId="8569" xr:uid="{00000000-0005-0000-0000-00004D1D0000}"/>
    <cellStyle name="Note 2 22 3 2 4 2" xfId="26004" xr:uid="{00000000-0005-0000-0000-00004E1D0000}"/>
    <cellStyle name="Note 2 22 3 2 4 3" xfId="40457" xr:uid="{00000000-0005-0000-0000-00004F1D0000}"/>
    <cellStyle name="Note 2 22 3 2 5" xfId="10989" xr:uid="{00000000-0005-0000-0000-0000501D0000}"/>
    <cellStyle name="Note 2 22 3 2 5 2" xfId="28424" xr:uid="{00000000-0005-0000-0000-0000511D0000}"/>
    <cellStyle name="Note 2 22 3 2 5 3" xfId="42877" xr:uid="{00000000-0005-0000-0000-0000521D0000}"/>
    <cellStyle name="Note 2 22 3 2 6" xfId="17996" xr:uid="{00000000-0005-0000-0000-0000531D0000}"/>
    <cellStyle name="Note 2 22 3 3" xfId="1156" xr:uid="{00000000-0005-0000-0000-0000541D0000}"/>
    <cellStyle name="Note 2 22 3 3 2" xfId="3667" xr:uid="{00000000-0005-0000-0000-0000551D0000}"/>
    <cellStyle name="Note 2 22 3 3 2 2" xfId="13376" xr:uid="{00000000-0005-0000-0000-0000561D0000}"/>
    <cellStyle name="Note 2 22 3 3 2 2 2" xfId="30811" xr:uid="{00000000-0005-0000-0000-0000571D0000}"/>
    <cellStyle name="Note 2 22 3 3 2 2 3" xfId="45264" xr:uid="{00000000-0005-0000-0000-0000581D0000}"/>
    <cellStyle name="Note 2 22 3 3 2 3" xfId="15837" xr:uid="{00000000-0005-0000-0000-0000591D0000}"/>
    <cellStyle name="Note 2 22 3 3 2 3 2" xfId="33272" xr:uid="{00000000-0005-0000-0000-00005A1D0000}"/>
    <cellStyle name="Note 2 22 3 3 2 3 3" xfId="47725" xr:uid="{00000000-0005-0000-0000-00005B1D0000}"/>
    <cellStyle name="Note 2 22 3 3 2 4" xfId="21103" xr:uid="{00000000-0005-0000-0000-00005C1D0000}"/>
    <cellStyle name="Note 2 22 3 3 2 5" xfId="35556" xr:uid="{00000000-0005-0000-0000-00005D1D0000}"/>
    <cellStyle name="Note 2 22 3 3 3" xfId="6129" xr:uid="{00000000-0005-0000-0000-00005E1D0000}"/>
    <cellStyle name="Note 2 22 3 3 3 2" xfId="23564" xr:uid="{00000000-0005-0000-0000-00005F1D0000}"/>
    <cellStyle name="Note 2 22 3 3 3 3" xfId="38017" xr:uid="{00000000-0005-0000-0000-0000601D0000}"/>
    <cellStyle name="Note 2 22 3 3 4" xfId="8570" xr:uid="{00000000-0005-0000-0000-0000611D0000}"/>
    <cellStyle name="Note 2 22 3 3 4 2" xfId="26005" xr:uid="{00000000-0005-0000-0000-0000621D0000}"/>
    <cellStyle name="Note 2 22 3 3 4 3" xfId="40458" xr:uid="{00000000-0005-0000-0000-0000631D0000}"/>
    <cellStyle name="Note 2 22 3 3 5" xfId="10990" xr:uid="{00000000-0005-0000-0000-0000641D0000}"/>
    <cellStyle name="Note 2 22 3 3 5 2" xfId="28425" xr:uid="{00000000-0005-0000-0000-0000651D0000}"/>
    <cellStyle name="Note 2 22 3 3 5 3" xfId="42878" xr:uid="{00000000-0005-0000-0000-0000661D0000}"/>
    <cellStyle name="Note 2 22 3 3 6" xfId="17997" xr:uid="{00000000-0005-0000-0000-0000671D0000}"/>
    <cellStyle name="Note 2 22 3 4" xfId="1157" xr:uid="{00000000-0005-0000-0000-0000681D0000}"/>
    <cellStyle name="Note 2 22 3 4 2" xfId="3668" xr:uid="{00000000-0005-0000-0000-0000691D0000}"/>
    <cellStyle name="Note 2 22 3 4 2 2" xfId="21104" xr:uid="{00000000-0005-0000-0000-00006A1D0000}"/>
    <cellStyle name="Note 2 22 3 4 2 3" xfId="35557" xr:uid="{00000000-0005-0000-0000-00006B1D0000}"/>
    <cellStyle name="Note 2 22 3 4 3" xfId="6130" xr:uid="{00000000-0005-0000-0000-00006C1D0000}"/>
    <cellStyle name="Note 2 22 3 4 3 2" xfId="23565" xr:uid="{00000000-0005-0000-0000-00006D1D0000}"/>
    <cellStyle name="Note 2 22 3 4 3 3" xfId="38018" xr:uid="{00000000-0005-0000-0000-00006E1D0000}"/>
    <cellStyle name="Note 2 22 3 4 4" xfId="8571" xr:uid="{00000000-0005-0000-0000-00006F1D0000}"/>
    <cellStyle name="Note 2 22 3 4 4 2" xfId="26006" xr:uid="{00000000-0005-0000-0000-0000701D0000}"/>
    <cellStyle name="Note 2 22 3 4 4 3" xfId="40459" xr:uid="{00000000-0005-0000-0000-0000711D0000}"/>
    <cellStyle name="Note 2 22 3 4 5" xfId="10991" xr:uid="{00000000-0005-0000-0000-0000721D0000}"/>
    <cellStyle name="Note 2 22 3 4 5 2" xfId="28426" xr:uid="{00000000-0005-0000-0000-0000731D0000}"/>
    <cellStyle name="Note 2 22 3 4 5 3" xfId="42879" xr:uid="{00000000-0005-0000-0000-0000741D0000}"/>
    <cellStyle name="Note 2 22 3 4 6" xfId="15059" xr:uid="{00000000-0005-0000-0000-0000751D0000}"/>
    <cellStyle name="Note 2 22 3 4 6 2" xfId="32494" xr:uid="{00000000-0005-0000-0000-0000761D0000}"/>
    <cellStyle name="Note 2 22 3 4 6 3" xfId="46947" xr:uid="{00000000-0005-0000-0000-0000771D0000}"/>
    <cellStyle name="Note 2 22 3 4 7" xfId="17998" xr:uid="{00000000-0005-0000-0000-0000781D0000}"/>
    <cellStyle name="Note 2 22 3 4 8" xfId="20221" xr:uid="{00000000-0005-0000-0000-0000791D0000}"/>
    <cellStyle name="Note 2 22 3 5" xfId="3665" xr:uid="{00000000-0005-0000-0000-00007A1D0000}"/>
    <cellStyle name="Note 2 22 3 5 2" xfId="13374" xr:uid="{00000000-0005-0000-0000-00007B1D0000}"/>
    <cellStyle name="Note 2 22 3 5 2 2" xfId="30809" xr:uid="{00000000-0005-0000-0000-00007C1D0000}"/>
    <cellStyle name="Note 2 22 3 5 2 3" xfId="45262" xr:uid="{00000000-0005-0000-0000-00007D1D0000}"/>
    <cellStyle name="Note 2 22 3 5 3" xfId="15835" xr:uid="{00000000-0005-0000-0000-00007E1D0000}"/>
    <cellStyle name="Note 2 22 3 5 3 2" xfId="33270" xr:uid="{00000000-0005-0000-0000-00007F1D0000}"/>
    <cellStyle name="Note 2 22 3 5 3 3" xfId="47723" xr:uid="{00000000-0005-0000-0000-0000801D0000}"/>
    <cellStyle name="Note 2 22 3 5 4" xfId="21101" xr:uid="{00000000-0005-0000-0000-0000811D0000}"/>
    <cellStyle name="Note 2 22 3 5 5" xfId="35554" xr:uid="{00000000-0005-0000-0000-0000821D0000}"/>
    <cellStyle name="Note 2 22 3 6" xfId="6127" xr:uid="{00000000-0005-0000-0000-0000831D0000}"/>
    <cellStyle name="Note 2 22 3 6 2" xfId="23562" xr:uid="{00000000-0005-0000-0000-0000841D0000}"/>
    <cellStyle name="Note 2 22 3 6 3" xfId="38015" xr:uid="{00000000-0005-0000-0000-0000851D0000}"/>
    <cellStyle name="Note 2 22 3 7" xfId="8568" xr:uid="{00000000-0005-0000-0000-0000861D0000}"/>
    <cellStyle name="Note 2 22 3 7 2" xfId="26003" xr:uid="{00000000-0005-0000-0000-0000871D0000}"/>
    <cellStyle name="Note 2 22 3 7 3" xfId="40456" xr:uid="{00000000-0005-0000-0000-0000881D0000}"/>
    <cellStyle name="Note 2 22 3 8" xfId="10988" xr:uid="{00000000-0005-0000-0000-0000891D0000}"/>
    <cellStyle name="Note 2 22 3 8 2" xfId="28423" xr:uid="{00000000-0005-0000-0000-00008A1D0000}"/>
    <cellStyle name="Note 2 22 3 8 3" xfId="42876" xr:uid="{00000000-0005-0000-0000-00008B1D0000}"/>
    <cellStyle name="Note 2 22 3 9" xfId="17995" xr:uid="{00000000-0005-0000-0000-00008C1D0000}"/>
    <cellStyle name="Note 2 22 4" xfId="1158" xr:uid="{00000000-0005-0000-0000-00008D1D0000}"/>
    <cellStyle name="Note 2 22 4 2" xfId="1159" xr:uid="{00000000-0005-0000-0000-00008E1D0000}"/>
    <cellStyle name="Note 2 22 4 2 2" xfId="3670" xr:uid="{00000000-0005-0000-0000-00008F1D0000}"/>
    <cellStyle name="Note 2 22 4 2 2 2" xfId="13378" xr:uid="{00000000-0005-0000-0000-0000901D0000}"/>
    <cellStyle name="Note 2 22 4 2 2 2 2" xfId="30813" xr:uid="{00000000-0005-0000-0000-0000911D0000}"/>
    <cellStyle name="Note 2 22 4 2 2 2 3" xfId="45266" xr:uid="{00000000-0005-0000-0000-0000921D0000}"/>
    <cellStyle name="Note 2 22 4 2 2 3" xfId="15839" xr:uid="{00000000-0005-0000-0000-0000931D0000}"/>
    <cellStyle name="Note 2 22 4 2 2 3 2" xfId="33274" xr:uid="{00000000-0005-0000-0000-0000941D0000}"/>
    <cellStyle name="Note 2 22 4 2 2 3 3" xfId="47727" xr:uid="{00000000-0005-0000-0000-0000951D0000}"/>
    <cellStyle name="Note 2 22 4 2 2 4" xfId="21106" xr:uid="{00000000-0005-0000-0000-0000961D0000}"/>
    <cellStyle name="Note 2 22 4 2 2 5" xfId="35559" xr:uid="{00000000-0005-0000-0000-0000971D0000}"/>
    <cellStyle name="Note 2 22 4 2 3" xfId="6132" xr:uid="{00000000-0005-0000-0000-0000981D0000}"/>
    <cellStyle name="Note 2 22 4 2 3 2" xfId="23567" xr:uid="{00000000-0005-0000-0000-0000991D0000}"/>
    <cellStyle name="Note 2 22 4 2 3 3" xfId="38020" xr:uid="{00000000-0005-0000-0000-00009A1D0000}"/>
    <cellStyle name="Note 2 22 4 2 4" xfId="8573" xr:uid="{00000000-0005-0000-0000-00009B1D0000}"/>
    <cellStyle name="Note 2 22 4 2 4 2" xfId="26008" xr:uid="{00000000-0005-0000-0000-00009C1D0000}"/>
    <cellStyle name="Note 2 22 4 2 4 3" xfId="40461" xr:uid="{00000000-0005-0000-0000-00009D1D0000}"/>
    <cellStyle name="Note 2 22 4 2 5" xfId="10993" xr:uid="{00000000-0005-0000-0000-00009E1D0000}"/>
    <cellStyle name="Note 2 22 4 2 5 2" xfId="28428" xr:uid="{00000000-0005-0000-0000-00009F1D0000}"/>
    <cellStyle name="Note 2 22 4 2 5 3" xfId="42881" xr:uid="{00000000-0005-0000-0000-0000A01D0000}"/>
    <cellStyle name="Note 2 22 4 2 6" xfId="18000" xr:uid="{00000000-0005-0000-0000-0000A11D0000}"/>
    <cellStyle name="Note 2 22 4 3" xfId="1160" xr:uid="{00000000-0005-0000-0000-0000A21D0000}"/>
    <cellStyle name="Note 2 22 4 3 2" xfId="3671" xr:uid="{00000000-0005-0000-0000-0000A31D0000}"/>
    <cellStyle name="Note 2 22 4 3 2 2" xfId="13379" xr:uid="{00000000-0005-0000-0000-0000A41D0000}"/>
    <cellStyle name="Note 2 22 4 3 2 2 2" xfId="30814" xr:uid="{00000000-0005-0000-0000-0000A51D0000}"/>
    <cellStyle name="Note 2 22 4 3 2 2 3" xfId="45267" xr:uid="{00000000-0005-0000-0000-0000A61D0000}"/>
    <cellStyle name="Note 2 22 4 3 2 3" xfId="15840" xr:uid="{00000000-0005-0000-0000-0000A71D0000}"/>
    <cellStyle name="Note 2 22 4 3 2 3 2" xfId="33275" xr:uid="{00000000-0005-0000-0000-0000A81D0000}"/>
    <cellStyle name="Note 2 22 4 3 2 3 3" xfId="47728" xr:uid="{00000000-0005-0000-0000-0000A91D0000}"/>
    <cellStyle name="Note 2 22 4 3 2 4" xfId="21107" xr:uid="{00000000-0005-0000-0000-0000AA1D0000}"/>
    <cellStyle name="Note 2 22 4 3 2 5" xfId="35560" xr:uid="{00000000-0005-0000-0000-0000AB1D0000}"/>
    <cellStyle name="Note 2 22 4 3 3" xfId="6133" xr:uid="{00000000-0005-0000-0000-0000AC1D0000}"/>
    <cellStyle name="Note 2 22 4 3 3 2" xfId="23568" xr:uid="{00000000-0005-0000-0000-0000AD1D0000}"/>
    <cellStyle name="Note 2 22 4 3 3 3" xfId="38021" xr:uid="{00000000-0005-0000-0000-0000AE1D0000}"/>
    <cellStyle name="Note 2 22 4 3 4" xfId="8574" xr:uid="{00000000-0005-0000-0000-0000AF1D0000}"/>
    <cellStyle name="Note 2 22 4 3 4 2" xfId="26009" xr:uid="{00000000-0005-0000-0000-0000B01D0000}"/>
    <cellStyle name="Note 2 22 4 3 4 3" xfId="40462" xr:uid="{00000000-0005-0000-0000-0000B11D0000}"/>
    <cellStyle name="Note 2 22 4 3 5" xfId="10994" xr:uid="{00000000-0005-0000-0000-0000B21D0000}"/>
    <cellStyle name="Note 2 22 4 3 5 2" xfId="28429" xr:uid="{00000000-0005-0000-0000-0000B31D0000}"/>
    <cellStyle name="Note 2 22 4 3 5 3" xfId="42882" xr:uid="{00000000-0005-0000-0000-0000B41D0000}"/>
    <cellStyle name="Note 2 22 4 3 6" xfId="18001" xr:uid="{00000000-0005-0000-0000-0000B51D0000}"/>
    <cellStyle name="Note 2 22 4 4" xfId="1161" xr:uid="{00000000-0005-0000-0000-0000B61D0000}"/>
    <cellStyle name="Note 2 22 4 4 2" xfId="3672" xr:uid="{00000000-0005-0000-0000-0000B71D0000}"/>
    <cellStyle name="Note 2 22 4 4 2 2" xfId="21108" xr:uid="{00000000-0005-0000-0000-0000B81D0000}"/>
    <cellStyle name="Note 2 22 4 4 2 3" xfId="35561" xr:uid="{00000000-0005-0000-0000-0000B91D0000}"/>
    <cellStyle name="Note 2 22 4 4 3" xfId="6134" xr:uid="{00000000-0005-0000-0000-0000BA1D0000}"/>
    <cellStyle name="Note 2 22 4 4 3 2" xfId="23569" xr:uid="{00000000-0005-0000-0000-0000BB1D0000}"/>
    <cellStyle name="Note 2 22 4 4 3 3" xfId="38022" xr:uid="{00000000-0005-0000-0000-0000BC1D0000}"/>
    <cellStyle name="Note 2 22 4 4 4" xfId="8575" xr:uid="{00000000-0005-0000-0000-0000BD1D0000}"/>
    <cellStyle name="Note 2 22 4 4 4 2" xfId="26010" xr:uid="{00000000-0005-0000-0000-0000BE1D0000}"/>
    <cellStyle name="Note 2 22 4 4 4 3" xfId="40463" xr:uid="{00000000-0005-0000-0000-0000BF1D0000}"/>
    <cellStyle name="Note 2 22 4 4 5" xfId="10995" xr:uid="{00000000-0005-0000-0000-0000C01D0000}"/>
    <cellStyle name="Note 2 22 4 4 5 2" xfId="28430" xr:uid="{00000000-0005-0000-0000-0000C11D0000}"/>
    <cellStyle name="Note 2 22 4 4 5 3" xfId="42883" xr:uid="{00000000-0005-0000-0000-0000C21D0000}"/>
    <cellStyle name="Note 2 22 4 4 6" xfId="15060" xr:uid="{00000000-0005-0000-0000-0000C31D0000}"/>
    <cellStyle name="Note 2 22 4 4 6 2" xfId="32495" xr:uid="{00000000-0005-0000-0000-0000C41D0000}"/>
    <cellStyle name="Note 2 22 4 4 6 3" xfId="46948" xr:uid="{00000000-0005-0000-0000-0000C51D0000}"/>
    <cellStyle name="Note 2 22 4 4 7" xfId="18002" xr:uid="{00000000-0005-0000-0000-0000C61D0000}"/>
    <cellStyle name="Note 2 22 4 4 8" xfId="20222" xr:uid="{00000000-0005-0000-0000-0000C71D0000}"/>
    <cellStyle name="Note 2 22 4 5" xfId="3669" xr:uid="{00000000-0005-0000-0000-0000C81D0000}"/>
    <cellStyle name="Note 2 22 4 5 2" xfId="13377" xr:uid="{00000000-0005-0000-0000-0000C91D0000}"/>
    <cellStyle name="Note 2 22 4 5 2 2" xfId="30812" xr:uid="{00000000-0005-0000-0000-0000CA1D0000}"/>
    <cellStyle name="Note 2 22 4 5 2 3" xfId="45265" xr:uid="{00000000-0005-0000-0000-0000CB1D0000}"/>
    <cellStyle name="Note 2 22 4 5 3" xfId="15838" xr:uid="{00000000-0005-0000-0000-0000CC1D0000}"/>
    <cellStyle name="Note 2 22 4 5 3 2" xfId="33273" xr:uid="{00000000-0005-0000-0000-0000CD1D0000}"/>
    <cellStyle name="Note 2 22 4 5 3 3" xfId="47726" xr:uid="{00000000-0005-0000-0000-0000CE1D0000}"/>
    <cellStyle name="Note 2 22 4 5 4" xfId="21105" xr:uid="{00000000-0005-0000-0000-0000CF1D0000}"/>
    <cellStyle name="Note 2 22 4 5 5" xfId="35558" xr:uid="{00000000-0005-0000-0000-0000D01D0000}"/>
    <cellStyle name="Note 2 22 4 6" xfId="6131" xr:uid="{00000000-0005-0000-0000-0000D11D0000}"/>
    <cellStyle name="Note 2 22 4 6 2" xfId="23566" xr:uid="{00000000-0005-0000-0000-0000D21D0000}"/>
    <cellStyle name="Note 2 22 4 6 3" xfId="38019" xr:uid="{00000000-0005-0000-0000-0000D31D0000}"/>
    <cellStyle name="Note 2 22 4 7" xfId="8572" xr:uid="{00000000-0005-0000-0000-0000D41D0000}"/>
    <cellStyle name="Note 2 22 4 7 2" xfId="26007" xr:uid="{00000000-0005-0000-0000-0000D51D0000}"/>
    <cellStyle name="Note 2 22 4 7 3" xfId="40460" xr:uid="{00000000-0005-0000-0000-0000D61D0000}"/>
    <cellStyle name="Note 2 22 4 8" xfId="10992" xr:uid="{00000000-0005-0000-0000-0000D71D0000}"/>
    <cellStyle name="Note 2 22 4 8 2" xfId="28427" xr:uid="{00000000-0005-0000-0000-0000D81D0000}"/>
    <cellStyle name="Note 2 22 4 8 3" xfId="42880" xr:uid="{00000000-0005-0000-0000-0000D91D0000}"/>
    <cellStyle name="Note 2 22 4 9" xfId="17999" xr:uid="{00000000-0005-0000-0000-0000DA1D0000}"/>
    <cellStyle name="Note 2 22 5" xfId="1162" xr:uid="{00000000-0005-0000-0000-0000DB1D0000}"/>
    <cellStyle name="Note 2 22 5 2" xfId="3673" xr:uid="{00000000-0005-0000-0000-0000DC1D0000}"/>
    <cellStyle name="Note 2 22 5 2 2" xfId="13380" xr:uid="{00000000-0005-0000-0000-0000DD1D0000}"/>
    <cellStyle name="Note 2 22 5 2 2 2" xfId="30815" xr:uid="{00000000-0005-0000-0000-0000DE1D0000}"/>
    <cellStyle name="Note 2 22 5 2 2 3" xfId="45268" xr:uid="{00000000-0005-0000-0000-0000DF1D0000}"/>
    <cellStyle name="Note 2 22 5 2 3" xfId="15841" xr:uid="{00000000-0005-0000-0000-0000E01D0000}"/>
    <cellStyle name="Note 2 22 5 2 3 2" xfId="33276" xr:uid="{00000000-0005-0000-0000-0000E11D0000}"/>
    <cellStyle name="Note 2 22 5 2 3 3" xfId="47729" xr:uid="{00000000-0005-0000-0000-0000E21D0000}"/>
    <cellStyle name="Note 2 22 5 2 4" xfId="21109" xr:uid="{00000000-0005-0000-0000-0000E31D0000}"/>
    <cellStyle name="Note 2 22 5 2 5" xfId="35562" xr:uid="{00000000-0005-0000-0000-0000E41D0000}"/>
    <cellStyle name="Note 2 22 5 3" xfId="6135" xr:uid="{00000000-0005-0000-0000-0000E51D0000}"/>
    <cellStyle name="Note 2 22 5 3 2" xfId="23570" xr:uid="{00000000-0005-0000-0000-0000E61D0000}"/>
    <cellStyle name="Note 2 22 5 3 3" xfId="38023" xr:uid="{00000000-0005-0000-0000-0000E71D0000}"/>
    <cellStyle name="Note 2 22 5 4" xfId="8576" xr:uid="{00000000-0005-0000-0000-0000E81D0000}"/>
    <cellStyle name="Note 2 22 5 4 2" xfId="26011" xr:uid="{00000000-0005-0000-0000-0000E91D0000}"/>
    <cellStyle name="Note 2 22 5 4 3" xfId="40464" xr:uid="{00000000-0005-0000-0000-0000EA1D0000}"/>
    <cellStyle name="Note 2 22 5 5" xfId="10996" xr:uid="{00000000-0005-0000-0000-0000EB1D0000}"/>
    <cellStyle name="Note 2 22 5 5 2" xfId="28431" xr:uid="{00000000-0005-0000-0000-0000EC1D0000}"/>
    <cellStyle name="Note 2 22 5 5 3" xfId="42884" xr:uid="{00000000-0005-0000-0000-0000ED1D0000}"/>
    <cellStyle name="Note 2 22 5 6" xfId="18003" xr:uid="{00000000-0005-0000-0000-0000EE1D0000}"/>
    <cellStyle name="Note 2 22 6" xfId="1163" xr:uid="{00000000-0005-0000-0000-0000EF1D0000}"/>
    <cellStyle name="Note 2 22 6 2" xfId="3674" xr:uid="{00000000-0005-0000-0000-0000F01D0000}"/>
    <cellStyle name="Note 2 22 6 2 2" xfId="13381" xr:uid="{00000000-0005-0000-0000-0000F11D0000}"/>
    <cellStyle name="Note 2 22 6 2 2 2" xfId="30816" xr:uid="{00000000-0005-0000-0000-0000F21D0000}"/>
    <cellStyle name="Note 2 22 6 2 2 3" xfId="45269" xr:uid="{00000000-0005-0000-0000-0000F31D0000}"/>
    <cellStyle name="Note 2 22 6 2 3" xfId="15842" xr:uid="{00000000-0005-0000-0000-0000F41D0000}"/>
    <cellStyle name="Note 2 22 6 2 3 2" xfId="33277" xr:uid="{00000000-0005-0000-0000-0000F51D0000}"/>
    <cellStyle name="Note 2 22 6 2 3 3" xfId="47730" xr:uid="{00000000-0005-0000-0000-0000F61D0000}"/>
    <cellStyle name="Note 2 22 6 2 4" xfId="21110" xr:uid="{00000000-0005-0000-0000-0000F71D0000}"/>
    <cellStyle name="Note 2 22 6 2 5" xfId="35563" xr:uid="{00000000-0005-0000-0000-0000F81D0000}"/>
    <cellStyle name="Note 2 22 6 3" xfId="6136" xr:uid="{00000000-0005-0000-0000-0000F91D0000}"/>
    <cellStyle name="Note 2 22 6 3 2" xfId="23571" xr:uid="{00000000-0005-0000-0000-0000FA1D0000}"/>
    <cellStyle name="Note 2 22 6 3 3" xfId="38024" xr:uid="{00000000-0005-0000-0000-0000FB1D0000}"/>
    <cellStyle name="Note 2 22 6 4" xfId="8577" xr:uid="{00000000-0005-0000-0000-0000FC1D0000}"/>
    <cellStyle name="Note 2 22 6 4 2" xfId="26012" xr:uid="{00000000-0005-0000-0000-0000FD1D0000}"/>
    <cellStyle name="Note 2 22 6 4 3" xfId="40465" xr:uid="{00000000-0005-0000-0000-0000FE1D0000}"/>
    <cellStyle name="Note 2 22 6 5" xfId="10997" xr:uid="{00000000-0005-0000-0000-0000FF1D0000}"/>
    <cellStyle name="Note 2 22 6 5 2" xfId="28432" xr:uid="{00000000-0005-0000-0000-0000001E0000}"/>
    <cellStyle name="Note 2 22 6 5 3" xfId="42885" xr:uid="{00000000-0005-0000-0000-0000011E0000}"/>
    <cellStyle name="Note 2 22 6 6" xfId="18004" xr:uid="{00000000-0005-0000-0000-0000021E0000}"/>
    <cellStyle name="Note 2 22 7" xfId="1164" xr:uid="{00000000-0005-0000-0000-0000031E0000}"/>
    <cellStyle name="Note 2 22 7 2" xfId="3675" xr:uid="{00000000-0005-0000-0000-0000041E0000}"/>
    <cellStyle name="Note 2 22 7 2 2" xfId="21111" xr:uid="{00000000-0005-0000-0000-0000051E0000}"/>
    <cellStyle name="Note 2 22 7 2 3" xfId="35564" xr:uid="{00000000-0005-0000-0000-0000061E0000}"/>
    <cellStyle name="Note 2 22 7 3" xfId="6137" xr:uid="{00000000-0005-0000-0000-0000071E0000}"/>
    <cellStyle name="Note 2 22 7 3 2" xfId="23572" xr:uid="{00000000-0005-0000-0000-0000081E0000}"/>
    <cellStyle name="Note 2 22 7 3 3" xfId="38025" xr:uid="{00000000-0005-0000-0000-0000091E0000}"/>
    <cellStyle name="Note 2 22 7 4" xfId="8578" xr:uid="{00000000-0005-0000-0000-00000A1E0000}"/>
    <cellStyle name="Note 2 22 7 4 2" xfId="26013" xr:uid="{00000000-0005-0000-0000-00000B1E0000}"/>
    <cellStyle name="Note 2 22 7 4 3" xfId="40466" xr:uid="{00000000-0005-0000-0000-00000C1E0000}"/>
    <cellStyle name="Note 2 22 7 5" xfId="10998" xr:uid="{00000000-0005-0000-0000-00000D1E0000}"/>
    <cellStyle name="Note 2 22 7 5 2" xfId="28433" xr:uid="{00000000-0005-0000-0000-00000E1E0000}"/>
    <cellStyle name="Note 2 22 7 5 3" xfId="42886" xr:uid="{00000000-0005-0000-0000-00000F1E0000}"/>
    <cellStyle name="Note 2 22 7 6" xfId="15061" xr:uid="{00000000-0005-0000-0000-0000101E0000}"/>
    <cellStyle name="Note 2 22 7 6 2" xfId="32496" xr:uid="{00000000-0005-0000-0000-0000111E0000}"/>
    <cellStyle name="Note 2 22 7 6 3" xfId="46949" xr:uid="{00000000-0005-0000-0000-0000121E0000}"/>
    <cellStyle name="Note 2 22 7 7" xfId="18005" xr:uid="{00000000-0005-0000-0000-0000131E0000}"/>
    <cellStyle name="Note 2 22 7 8" xfId="20223" xr:uid="{00000000-0005-0000-0000-0000141E0000}"/>
    <cellStyle name="Note 2 22 8" xfId="3660" xr:uid="{00000000-0005-0000-0000-0000151E0000}"/>
    <cellStyle name="Note 2 22 8 2" xfId="13370" xr:uid="{00000000-0005-0000-0000-0000161E0000}"/>
    <cellStyle name="Note 2 22 8 2 2" xfId="30805" xr:uid="{00000000-0005-0000-0000-0000171E0000}"/>
    <cellStyle name="Note 2 22 8 2 3" xfId="45258" xr:uid="{00000000-0005-0000-0000-0000181E0000}"/>
    <cellStyle name="Note 2 22 8 3" xfId="15831" xr:uid="{00000000-0005-0000-0000-0000191E0000}"/>
    <cellStyle name="Note 2 22 8 3 2" xfId="33266" xr:uid="{00000000-0005-0000-0000-00001A1E0000}"/>
    <cellStyle name="Note 2 22 8 3 3" xfId="47719" xr:uid="{00000000-0005-0000-0000-00001B1E0000}"/>
    <cellStyle name="Note 2 22 8 4" xfId="21096" xr:uid="{00000000-0005-0000-0000-00001C1E0000}"/>
    <cellStyle name="Note 2 22 8 5" xfId="35549" xr:uid="{00000000-0005-0000-0000-00001D1E0000}"/>
    <cellStyle name="Note 2 22 9" xfId="6122" xr:uid="{00000000-0005-0000-0000-00001E1E0000}"/>
    <cellStyle name="Note 2 22 9 2" xfId="23557" xr:uid="{00000000-0005-0000-0000-00001F1E0000}"/>
    <cellStyle name="Note 2 22 9 3" xfId="38010" xr:uid="{00000000-0005-0000-0000-0000201E0000}"/>
    <cellStyle name="Note 2 23" xfId="1165" xr:uid="{00000000-0005-0000-0000-0000211E0000}"/>
    <cellStyle name="Note 2 23 10" xfId="8579" xr:uid="{00000000-0005-0000-0000-0000221E0000}"/>
    <cellStyle name="Note 2 23 10 2" xfId="26014" xr:uid="{00000000-0005-0000-0000-0000231E0000}"/>
    <cellStyle name="Note 2 23 10 3" xfId="40467" xr:uid="{00000000-0005-0000-0000-0000241E0000}"/>
    <cellStyle name="Note 2 23 11" xfId="10999" xr:uid="{00000000-0005-0000-0000-0000251E0000}"/>
    <cellStyle name="Note 2 23 11 2" xfId="28434" xr:uid="{00000000-0005-0000-0000-0000261E0000}"/>
    <cellStyle name="Note 2 23 11 3" xfId="42887" xr:uid="{00000000-0005-0000-0000-0000271E0000}"/>
    <cellStyle name="Note 2 23 12" xfId="18006" xr:uid="{00000000-0005-0000-0000-0000281E0000}"/>
    <cellStyle name="Note 2 23 2" xfId="1166" xr:uid="{00000000-0005-0000-0000-0000291E0000}"/>
    <cellStyle name="Note 2 23 2 2" xfId="1167" xr:uid="{00000000-0005-0000-0000-00002A1E0000}"/>
    <cellStyle name="Note 2 23 2 2 2" xfId="3678" xr:uid="{00000000-0005-0000-0000-00002B1E0000}"/>
    <cellStyle name="Note 2 23 2 2 2 2" xfId="13384" xr:uid="{00000000-0005-0000-0000-00002C1E0000}"/>
    <cellStyle name="Note 2 23 2 2 2 2 2" xfId="30819" xr:uid="{00000000-0005-0000-0000-00002D1E0000}"/>
    <cellStyle name="Note 2 23 2 2 2 2 3" xfId="45272" xr:uid="{00000000-0005-0000-0000-00002E1E0000}"/>
    <cellStyle name="Note 2 23 2 2 2 3" xfId="15845" xr:uid="{00000000-0005-0000-0000-00002F1E0000}"/>
    <cellStyle name="Note 2 23 2 2 2 3 2" xfId="33280" xr:uid="{00000000-0005-0000-0000-0000301E0000}"/>
    <cellStyle name="Note 2 23 2 2 2 3 3" xfId="47733" xr:uid="{00000000-0005-0000-0000-0000311E0000}"/>
    <cellStyle name="Note 2 23 2 2 2 4" xfId="21114" xr:uid="{00000000-0005-0000-0000-0000321E0000}"/>
    <cellStyle name="Note 2 23 2 2 2 5" xfId="35567" xr:uid="{00000000-0005-0000-0000-0000331E0000}"/>
    <cellStyle name="Note 2 23 2 2 3" xfId="6140" xr:uid="{00000000-0005-0000-0000-0000341E0000}"/>
    <cellStyle name="Note 2 23 2 2 3 2" xfId="23575" xr:uid="{00000000-0005-0000-0000-0000351E0000}"/>
    <cellStyle name="Note 2 23 2 2 3 3" xfId="38028" xr:uid="{00000000-0005-0000-0000-0000361E0000}"/>
    <cellStyle name="Note 2 23 2 2 4" xfId="8581" xr:uid="{00000000-0005-0000-0000-0000371E0000}"/>
    <cellStyle name="Note 2 23 2 2 4 2" xfId="26016" xr:uid="{00000000-0005-0000-0000-0000381E0000}"/>
    <cellStyle name="Note 2 23 2 2 4 3" xfId="40469" xr:uid="{00000000-0005-0000-0000-0000391E0000}"/>
    <cellStyle name="Note 2 23 2 2 5" xfId="11001" xr:uid="{00000000-0005-0000-0000-00003A1E0000}"/>
    <cellStyle name="Note 2 23 2 2 5 2" xfId="28436" xr:uid="{00000000-0005-0000-0000-00003B1E0000}"/>
    <cellStyle name="Note 2 23 2 2 5 3" xfId="42889" xr:uid="{00000000-0005-0000-0000-00003C1E0000}"/>
    <cellStyle name="Note 2 23 2 2 6" xfId="18008" xr:uid="{00000000-0005-0000-0000-00003D1E0000}"/>
    <cellStyle name="Note 2 23 2 3" xfId="1168" xr:uid="{00000000-0005-0000-0000-00003E1E0000}"/>
    <cellStyle name="Note 2 23 2 3 2" xfId="3679" xr:uid="{00000000-0005-0000-0000-00003F1E0000}"/>
    <cellStyle name="Note 2 23 2 3 2 2" xfId="13385" xr:uid="{00000000-0005-0000-0000-0000401E0000}"/>
    <cellStyle name="Note 2 23 2 3 2 2 2" xfId="30820" xr:uid="{00000000-0005-0000-0000-0000411E0000}"/>
    <cellStyle name="Note 2 23 2 3 2 2 3" xfId="45273" xr:uid="{00000000-0005-0000-0000-0000421E0000}"/>
    <cellStyle name="Note 2 23 2 3 2 3" xfId="15846" xr:uid="{00000000-0005-0000-0000-0000431E0000}"/>
    <cellStyle name="Note 2 23 2 3 2 3 2" xfId="33281" xr:uid="{00000000-0005-0000-0000-0000441E0000}"/>
    <cellStyle name="Note 2 23 2 3 2 3 3" xfId="47734" xr:uid="{00000000-0005-0000-0000-0000451E0000}"/>
    <cellStyle name="Note 2 23 2 3 2 4" xfId="21115" xr:uid="{00000000-0005-0000-0000-0000461E0000}"/>
    <cellStyle name="Note 2 23 2 3 2 5" xfId="35568" xr:uid="{00000000-0005-0000-0000-0000471E0000}"/>
    <cellStyle name="Note 2 23 2 3 3" xfId="6141" xr:uid="{00000000-0005-0000-0000-0000481E0000}"/>
    <cellStyle name="Note 2 23 2 3 3 2" xfId="23576" xr:uid="{00000000-0005-0000-0000-0000491E0000}"/>
    <cellStyle name="Note 2 23 2 3 3 3" xfId="38029" xr:uid="{00000000-0005-0000-0000-00004A1E0000}"/>
    <cellStyle name="Note 2 23 2 3 4" xfId="8582" xr:uid="{00000000-0005-0000-0000-00004B1E0000}"/>
    <cellStyle name="Note 2 23 2 3 4 2" xfId="26017" xr:uid="{00000000-0005-0000-0000-00004C1E0000}"/>
    <cellStyle name="Note 2 23 2 3 4 3" xfId="40470" xr:uid="{00000000-0005-0000-0000-00004D1E0000}"/>
    <cellStyle name="Note 2 23 2 3 5" xfId="11002" xr:uid="{00000000-0005-0000-0000-00004E1E0000}"/>
    <cellStyle name="Note 2 23 2 3 5 2" xfId="28437" xr:uid="{00000000-0005-0000-0000-00004F1E0000}"/>
    <cellStyle name="Note 2 23 2 3 5 3" xfId="42890" xr:uid="{00000000-0005-0000-0000-0000501E0000}"/>
    <cellStyle name="Note 2 23 2 3 6" xfId="18009" xr:uid="{00000000-0005-0000-0000-0000511E0000}"/>
    <cellStyle name="Note 2 23 2 4" xfId="1169" xr:uid="{00000000-0005-0000-0000-0000521E0000}"/>
    <cellStyle name="Note 2 23 2 4 2" xfId="3680" xr:uid="{00000000-0005-0000-0000-0000531E0000}"/>
    <cellStyle name="Note 2 23 2 4 2 2" xfId="21116" xr:uid="{00000000-0005-0000-0000-0000541E0000}"/>
    <cellStyle name="Note 2 23 2 4 2 3" xfId="35569" xr:uid="{00000000-0005-0000-0000-0000551E0000}"/>
    <cellStyle name="Note 2 23 2 4 3" xfId="6142" xr:uid="{00000000-0005-0000-0000-0000561E0000}"/>
    <cellStyle name="Note 2 23 2 4 3 2" xfId="23577" xr:uid="{00000000-0005-0000-0000-0000571E0000}"/>
    <cellStyle name="Note 2 23 2 4 3 3" xfId="38030" xr:uid="{00000000-0005-0000-0000-0000581E0000}"/>
    <cellStyle name="Note 2 23 2 4 4" xfId="8583" xr:uid="{00000000-0005-0000-0000-0000591E0000}"/>
    <cellStyle name="Note 2 23 2 4 4 2" xfId="26018" xr:uid="{00000000-0005-0000-0000-00005A1E0000}"/>
    <cellStyle name="Note 2 23 2 4 4 3" xfId="40471" xr:uid="{00000000-0005-0000-0000-00005B1E0000}"/>
    <cellStyle name="Note 2 23 2 4 5" xfId="11003" xr:uid="{00000000-0005-0000-0000-00005C1E0000}"/>
    <cellStyle name="Note 2 23 2 4 5 2" xfId="28438" xr:uid="{00000000-0005-0000-0000-00005D1E0000}"/>
    <cellStyle name="Note 2 23 2 4 5 3" xfId="42891" xr:uid="{00000000-0005-0000-0000-00005E1E0000}"/>
    <cellStyle name="Note 2 23 2 4 6" xfId="15062" xr:uid="{00000000-0005-0000-0000-00005F1E0000}"/>
    <cellStyle name="Note 2 23 2 4 6 2" xfId="32497" xr:uid="{00000000-0005-0000-0000-0000601E0000}"/>
    <cellStyle name="Note 2 23 2 4 6 3" xfId="46950" xr:uid="{00000000-0005-0000-0000-0000611E0000}"/>
    <cellStyle name="Note 2 23 2 4 7" xfId="18010" xr:uid="{00000000-0005-0000-0000-0000621E0000}"/>
    <cellStyle name="Note 2 23 2 4 8" xfId="20224" xr:uid="{00000000-0005-0000-0000-0000631E0000}"/>
    <cellStyle name="Note 2 23 2 5" xfId="3677" xr:uid="{00000000-0005-0000-0000-0000641E0000}"/>
    <cellStyle name="Note 2 23 2 5 2" xfId="13383" xr:uid="{00000000-0005-0000-0000-0000651E0000}"/>
    <cellStyle name="Note 2 23 2 5 2 2" xfId="30818" xr:uid="{00000000-0005-0000-0000-0000661E0000}"/>
    <cellStyle name="Note 2 23 2 5 2 3" xfId="45271" xr:uid="{00000000-0005-0000-0000-0000671E0000}"/>
    <cellStyle name="Note 2 23 2 5 3" xfId="15844" xr:uid="{00000000-0005-0000-0000-0000681E0000}"/>
    <cellStyle name="Note 2 23 2 5 3 2" xfId="33279" xr:uid="{00000000-0005-0000-0000-0000691E0000}"/>
    <cellStyle name="Note 2 23 2 5 3 3" xfId="47732" xr:uid="{00000000-0005-0000-0000-00006A1E0000}"/>
    <cellStyle name="Note 2 23 2 5 4" xfId="21113" xr:uid="{00000000-0005-0000-0000-00006B1E0000}"/>
    <cellStyle name="Note 2 23 2 5 5" xfId="35566" xr:uid="{00000000-0005-0000-0000-00006C1E0000}"/>
    <cellStyle name="Note 2 23 2 6" xfId="6139" xr:uid="{00000000-0005-0000-0000-00006D1E0000}"/>
    <cellStyle name="Note 2 23 2 6 2" xfId="23574" xr:uid="{00000000-0005-0000-0000-00006E1E0000}"/>
    <cellStyle name="Note 2 23 2 6 3" xfId="38027" xr:uid="{00000000-0005-0000-0000-00006F1E0000}"/>
    <cellStyle name="Note 2 23 2 7" xfId="8580" xr:uid="{00000000-0005-0000-0000-0000701E0000}"/>
    <cellStyle name="Note 2 23 2 7 2" xfId="26015" xr:uid="{00000000-0005-0000-0000-0000711E0000}"/>
    <cellStyle name="Note 2 23 2 7 3" xfId="40468" xr:uid="{00000000-0005-0000-0000-0000721E0000}"/>
    <cellStyle name="Note 2 23 2 8" xfId="11000" xr:uid="{00000000-0005-0000-0000-0000731E0000}"/>
    <cellStyle name="Note 2 23 2 8 2" xfId="28435" xr:uid="{00000000-0005-0000-0000-0000741E0000}"/>
    <cellStyle name="Note 2 23 2 8 3" xfId="42888" xr:uid="{00000000-0005-0000-0000-0000751E0000}"/>
    <cellStyle name="Note 2 23 2 9" xfId="18007" xr:uid="{00000000-0005-0000-0000-0000761E0000}"/>
    <cellStyle name="Note 2 23 3" xfId="1170" xr:uid="{00000000-0005-0000-0000-0000771E0000}"/>
    <cellStyle name="Note 2 23 3 2" xfId="1171" xr:uid="{00000000-0005-0000-0000-0000781E0000}"/>
    <cellStyle name="Note 2 23 3 2 2" xfId="3682" xr:uid="{00000000-0005-0000-0000-0000791E0000}"/>
    <cellStyle name="Note 2 23 3 2 2 2" xfId="13387" xr:uid="{00000000-0005-0000-0000-00007A1E0000}"/>
    <cellStyle name="Note 2 23 3 2 2 2 2" xfId="30822" xr:uid="{00000000-0005-0000-0000-00007B1E0000}"/>
    <cellStyle name="Note 2 23 3 2 2 2 3" xfId="45275" xr:uid="{00000000-0005-0000-0000-00007C1E0000}"/>
    <cellStyle name="Note 2 23 3 2 2 3" xfId="15848" xr:uid="{00000000-0005-0000-0000-00007D1E0000}"/>
    <cellStyle name="Note 2 23 3 2 2 3 2" xfId="33283" xr:uid="{00000000-0005-0000-0000-00007E1E0000}"/>
    <cellStyle name="Note 2 23 3 2 2 3 3" xfId="47736" xr:uid="{00000000-0005-0000-0000-00007F1E0000}"/>
    <cellStyle name="Note 2 23 3 2 2 4" xfId="21118" xr:uid="{00000000-0005-0000-0000-0000801E0000}"/>
    <cellStyle name="Note 2 23 3 2 2 5" xfId="35571" xr:uid="{00000000-0005-0000-0000-0000811E0000}"/>
    <cellStyle name="Note 2 23 3 2 3" xfId="6144" xr:uid="{00000000-0005-0000-0000-0000821E0000}"/>
    <cellStyle name="Note 2 23 3 2 3 2" xfId="23579" xr:uid="{00000000-0005-0000-0000-0000831E0000}"/>
    <cellStyle name="Note 2 23 3 2 3 3" xfId="38032" xr:uid="{00000000-0005-0000-0000-0000841E0000}"/>
    <cellStyle name="Note 2 23 3 2 4" xfId="8585" xr:uid="{00000000-0005-0000-0000-0000851E0000}"/>
    <cellStyle name="Note 2 23 3 2 4 2" xfId="26020" xr:uid="{00000000-0005-0000-0000-0000861E0000}"/>
    <cellStyle name="Note 2 23 3 2 4 3" xfId="40473" xr:uid="{00000000-0005-0000-0000-0000871E0000}"/>
    <cellStyle name="Note 2 23 3 2 5" xfId="11005" xr:uid="{00000000-0005-0000-0000-0000881E0000}"/>
    <cellStyle name="Note 2 23 3 2 5 2" xfId="28440" xr:uid="{00000000-0005-0000-0000-0000891E0000}"/>
    <cellStyle name="Note 2 23 3 2 5 3" xfId="42893" xr:uid="{00000000-0005-0000-0000-00008A1E0000}"/>
    <cellStyle name="Note 2 23 3 2 6" xfId="18012" xr:uid="{00000000-0005-0000-0000-00008B1E0000}"/>
    <cellStyle name="Note 2 23 3 3" xfId="1172" xr:uid="{00000000-0005-0000-0000-00008C1E0000}"/>
    <cellStyle name="Note 2 23 3 3 2" xfId="3683" xr:uid="{00000000-0005-0000-0000-00008D1E0000}"/>
    <cellStyle name="Note 2 23 3 3 2 2" xfId="13388" xr:uid="{00000000-0005-0000-0000-00008E1E0000}"/>
    <cellStyle name="Note 2 23 3 3 2 2 2" xfId="30823" xr:uid="{00000000-0005-0000-0000-00008F1E0000}"/>
    <cellStyle name="Note 2 23 3 3 2 2 3" xfId="45276" xr:uid="{00000000-0005-0000-0000-0000901E0000}"/>
    <cellStyle name="Note 2 23 3 3 2 3" xfId="15849" xr:uid="{00000000-0005-0000-0000-0000911E0000}"/>
    <cellStyle name="Note 2 23 3 3 2 3 2" xfId="33284" xr:uid="{00000000-0005-0000-0000-0000921E0000}"/>
    <cellStyle name="Note 2 23 3 3 2 3 3" xfId="47737" xr:uid="{00000000-0005-0000-0000-0000931E0000}"/>
    <cellStyle name="Note 2 23 3 3 2 4" xfId="21119" xr:uid="{00000000-0005-0000-0000-0000941E0000}"/>
    <cellStyle name="Note 2 23 3 3 2 5" xfId="35572" xr:uid="{00000000-0005-0000-0000-0000951E0000}"/>
    <cellStyle name="Note 2 23 3 3 3" xfId="6145" xr:uid="{00000000-0005-0000-0000-0000961E0000}"/>
    <cellStyle name="Note 2 23 3 3 3 2" xfId="23580" xr:uid="{00000000-0005-0000-0000-0000971E0000}"/>
    <cellStyle name="Note 2 23 3 3 3 3" xfId="38033" xr:uid="{00000000-0005-0000-0000-0000981E0000}"/>
    <cellStyle name="Note 2 23 3 3 4" xfId="8586" xr:uid="{00000000-0005-0000-0000-0000991E0000}"/>
    <cellStyle name="Note 2 23 3 3 4 2" xfId="26021" xr:uid="{00000000-0005-0000-0000-00009A1E0000}"/>
    <cellStyle name="Note 2 23 3 3 4 3" xfId="40474" xr:uid="{00000000-0005-0000-0000-00009B1E0000}"/>
    <cellStyle name="Note 2 23 3 3 5" xfId="11006" xr:uid="{00000000-0005-0000-0000-00009C1E0000}"/>
    <cellStyle name="Note 2 23 3 3 5 2" xfId="28441" xr:uid="{00000000-0005-0000-0000-00009D1E0000}"/>
    <cellStyle name="Note 2 23 3 3 5 3" xfId="42894" xr:uid="{00000000-0005-0000-0000-00009E1E0000}"/>
    <cellStyle name="Note 2 23 3 3 6" xfId="18013" xr:uid="{00000000-0005-0000-0000-00009F1E0000}"/>
    <cellStyle name="Note 2 23 3 4" xfId="1173" xr:uid="{00000000-0005-0000-0000-0000A01E0000}"/>
    <cellStyle name="Note 2 23 3 4 2" xfId="3684" xr:uid="{00000000-0005-0000-0000-0000A11E0000}"/>
    <cellStyle name="Note 2 23 3 4 2 2" xfId="21120" xr:uid="{00000000-0005-0000-0000-0000A21E0000}"/>
    <cellStyle name="Note 2 23 3 4 2 3" xfId="35573" xr:uid="{00000000-0005-0000-0000-0000A31E0000}"/>
    <cellStyle name="Note 2 23 3 4 3" xfId="6146" xr:uid="{00000000-0005-0000-0000-0000A41E0000}"/>
    <cellStyle name="Note 2 23 3 4 3 2" xfId="23581" xr:uid="{00000000-0005-0000-0000-0000A51E0000}"/>
    <cellStyle name="Note 2 23 3 4 3 3" xfId="38034" xr:uid="{00000000-0005-0000-0000-0000A61E0000}"/>
    <cellStyle name="Note 2 23 3 4 4" xfId="8587" xr:uid="{00000000-0005-0000-0000-0000A71E0000}"/>
    <cellStyle name="Note 2 23 3 4 4 2" xfId="26022" xr:uid="{00000000-0005-0000-0000-0000A81E0000}"/>
    <cellStyle name="Note 2 23 3 4 4 3" xfId="40475" xr:uid="{00000000-0005-0000-0000-0000A91E0000}"/>
    <cellStyle name="Note 2 23 3 4 5" xfId="11007" xr:uid="{00000000-0005-0000-0000-0000AA1E0000}"/>
    <cellStyle name="Note 2 23 3 4 5 2" xfId="28442" xr:uid="{00000000-0005-0000-0000-0000AB1E0000}"/>
    <cellStyle name="Note 2 23 3 4 5 3" xfId="42895" xr:uid="{00000000-0005-0000-0000-0000AC1E0000}"/>
    <cellStyle name="Note 2 23 3 4 6" xfId="15063" xr:uid="{00000000-0005-0000-0000-0000AD1E0000}"/>
    <cellStyle name="Note 2 23 3 4 6 2" xfId="32498" xr:uid="{00000000-0005-0000-0000-0000AE1E0000}"/>
    <cellStyle name="Note 2 23 3 4 6 3" xfId="46951" xr:uid="{00000000-0005-0000-0000-0000AF1E0000}"/>
    <cellStyle name="Note 2 23 3 4 7" xfId="18014" xr:uid="{00000000-0005-0000-0000-0000B01E0000}"/>
    <cellStyle name="Note 2 23 3 4 8" xfId="20225" xr:uid="{00000000-0005-0000-0000-0000B11E0000}"/>
    <cellStyle name="Note 2 23 3 5" xfId="3681" xr:uid="{00000000-0005-0000-0000-0000B21E0000}"/>
    <cellStyle name="Note 2 23 3 5 2" xfId="13386" xr:uid="{00000000-0005-0000-0000-0000B31E0000}"/>
    <cellStyle name="Note 2 23 3 5 2 2" xfId="30821" xr:uid="{00000000-0005-0000-0000-0000B41E0000}"/>
    <cellStyle name="Note 2 23 3 5 2 3" xfId="45274" xr:uid="{00000000-0005-0000-0000-0000B51E0000}"/>
    <cellStyle name="Note 2 23 3 5 3" xfId="15847" xr:uid="{00000000-0005-0000-0000-0000B61E0000}"/>
    <cellStyle name="Note 2 23 3 5 3 2" xfId="33282" xr:uid="{00000000-0005-0000-0000-0000B71E0000}"/>
    <cellStyle name="Note 2 23 3 5 3 3" xfId="47735" xr:uid="{00000000-0005-0000-0000-0000B81E0000}"/>
    <cellStyle name="Note 2 23 3 5 4" xfId="21117" xr:uid="{00000000-0005-0000-0000-0000B91E0000}"/>
    <cellStyle name="Note 2 23 3 5 5" xfId="35570" xr:uid="{00000000-0005-0000-0000-0000BA1E0000}"/>
    <cellStyle name="Note 2 23 3 6" xfId="6143" xr:uid="{00000000-0005-0000-0000-0000BB1E0000}"/>
    <cellStyle name="Note 2 23 3 6 2" xfId="23578" xr:uid="{00000000-0005-0000-0000-0000BC1E0000}"/>
    <cellStyle name="Note 2 23 3 6 3" xfId="38031" xr:uid="{00000000-0005-0000-0000-0000BD1E0000}"/>
    <cellStyle name="Note 2 23 3 7" xfId="8584" xr:uid="{00000000-0005-0000-0000-0000BE1E0000}"/>
    <cellStyle name="Note 2 23 3 7 2" xfId="26019" xr:uid="{00000000-0005-0000-0000-0000BF1E0000}"/>
    <cellStyle name="Note 2 23 3 7 3" xfId="40472" xr:uid="{00000000-0005-0000-0000-0000C01E0000}"/>
    <cellStyle name="Note 2 23 3 8" xfId="11004" xr:uid="{00000000-0005-0000-0000-0000C11E0000}"/>
    <cellStyle name="Note 2 23 3 8 2" xfId="28439" xr:uid="{00000000-0005-0000-0000-0000C21E0000}"/>
    <cellStyle name="Note 2 23 3 8 3" xfId="42892" xr:uid="{00000000-0005-0000-0000-0000C31E0000}"/>
    <cellStyle name="Note 2 23 3 9" xfId="18011" xr:uid="{00000000-0005-0000-0000-0000C41E0000}"/>
    <cellStyle name="Note 2 23 4" xfId="1174" xr:uid="{00000000-0005-0000-0000-0000C51E0000}"/>
    <cellStyle name="Note 2 23 4 2" xfId="1175" xr:uid="{00000000-0005-0000-0000-0000C61E0000}"/>
    <cellStyle name="Note 2 23 4 2 2" xfId="3686" xr:uid="{00000000-0005-0000-0000-0000C71E0000}"/>
    <cellStyle name="Note 2 23 4 2 2 2" xfId="13390" xr:uid="{00000000-0005-0000-0000-0000C81E0000}"/>
    <cellStyle name="Note 2 23 4 2 2 2 2" xfId="30825" xr:uid="{00000000-0005-0000-0000-0000C91E0000}"/>
    <cellStyle name="Note 2 23 4 2 2 2 3" xfId="45278" xr:uid="{00000000-0005-0000-0000-0000CA1E0000}"/>
    <cellStyle name="Note 2 23 4 2 2 3" xfId="15851" xr:uid="{00000000-0005-0000-0000-0000CB1E0000}"/>
    <cellStyle name="Note 2 23 4 2 2 3 2" xfId="33286" xr:uid="{00000000-0005-0000-0000-0000CC1E0000}"/>
    <cellStyle name="Note 2 23 4 2 2 3 3" xfId="47739" xr:uid="{00000000-0005-0000-0000-0000CD1E0000}"/>
    <cellStyle name="Note 2 23 4 2 2 4" xfId="21122" xr:uid="{00000000-0005-0000-0000-0000CE1E0000}"/>
    <cellStyle name="Note 2 23 4 2 2 5" xfId="35575" xr:uid="{00000000-0005-0000-0000-0000CF1E0000}"/>
    <cellStyle name="Note 2 23 4 2 3" xfId="6148" xr:uid="{00000000-0005-0000-0000-0000D01E0000}"/>
    <cellStyle name="Note 2 23 4 2 3 2" xfId="23583" xr:uid="{00000000-0005-0000-0000-0000D11E0000}"/>
    <cellStyle name="Note 2 23 4 2 3 3" xfId="38036" xr:uid="{00000000-0005-0000-0000-0000D21E0000}"/>
    <cellStyle name="Note 2 23 4 2 4" xfId="8589" xr:uid="{00000000-0005-0000-0000-0000D31E0000}"/>
    <cellStyle name="Note 2 23 4 2 4 2" xfId="26024" xr:uid="{00000000-0005-0000-0000-0000D41E0000}"/>
    <cellStyle name="Note 2 23 4 2 4 3" xfId="40477" xr:uid="{00000000-0005-0000-0000-0000D51E0000}"/>
    <cellStyle name="Note 2 23 4 2 5" xfId="11009" xr:uid="{00000000-0005-0000-0000-0000D61E0000}"/>
    <cellStyle name="Note 2 23 4 2 5 2" xfId="28444" xr:uid="{00000000-0005-0000-0000-0000D71E0000}"/>
    <cellStyle name="Note 2 23 4 2 5 3" xfId="42897" xr:uid="{00000000-0005-0000-0000-0000D81E0000}"/>
    <cellStyle name="Note 2 23 4 2 6" xfId="18016" xr:uid="{00000000-0005-0000-0000-0000D91E0000}"/>
    <cellStyle name="Note 2 23 4 3" xfId="1176" xr:uid="{00000000-0005-0000-0000-0000DA1E0000}"/>
    <cellStyle name="Note 2 23 4 3 2" xfId="3687" xr:uid="{00000000-0005-0000-0000-0000DB1E0000}"/>
    <cellStyle name="Note 2 23 4 3 2 2" xfId="13391" xr:uid="{00000000-0005-0000-0000-0000DC1E0000}"/>
    <cellStyle name="Note 2 23 4 3 2 2 2" xfId="30826" xr:uid="{00000000-0005-0000-0000-0000DD1E0000}"/>
    <cellStyle name="Note 2 23 4 3 2 2 3" xfId="45279" xr:uid="{00000000-0005-0000-0000-0000DE1E0000}"/>
    <cellStyle name="Note 2 23 4 3 2 3" xfId="15852" xr:uid="{00000000-0005-0000-0000-0000DF1E0000}"/>
    <cellStyle name="Note 2 23 4 3 2 3 2" xfId="33287" xr:uid="{00000000-0005-0000-0000-0000E01E0000}"/>
    <cellStyle name="Note 2 23 4 3 2 3 3" xfId="47740" xr:uid="{00000000-0005-0000-0000-0000E11E0000}"/>
    <cellStyle name="Note 2 23 4 3 2 4" xfId="21123" xr:uid="{00000000-0005-0000-0000-0000E21E0000}"/>
    <cellStyle name="Note 2 23 4 3 2 5" xfId="35576" xr:uid="{00000000-0005-0000-0000-0000E31E0000}"/>
    <cellStyle name="Note 2 23 4 3 3" xfId="6149" xr:uid="{00000000-0005-0000-0000-0000E41E0000}"/>
    <cellStyle name="Note 2 23 4 3 3 2" xfId="23584" xr:uid="{00000000-0005-0000-0000-0000E51E0000}"/>
    <cellStyle name="Note 2 23 4 3 3 3" xfId="38037" xr:uid="{00000000-0005-0000-0000-0000E61E0000}"/>
    <cellStyle name="Note 2 23 4 3 4" xfId="8590" xr:uid="{00000000-0005-0000-0000-0000E71E0000}"/>
    <cellStyle name="Note 2 23 4 3 4 2" xfId="26025" xr:uid="{00000000-0005-0000-0000-0000E81E0000}"/>
    <cellStyle name="Note 2 23 4 3 4 3" xfId="40478" xr:uid="{00000000-0005-0000-0000-0000E91E0000}"/>
    <cellStyle name="Note 2 23 4 3 5" xfId="11010" xr:uid="{00000000-0005-0000-0000-0000EA1E0000}"/>
    <cellStyle name="Note 2 23 4 3 5 2" xfId="28445" xr:uid="{00000000-0005-0000-0000-0000EB1E0000}"/>
    <cellStyle name="Note 2 23 4 3 5 3" xfId="42898" xr:uid="{00000000-0005-0000-0000-0000EC1E0000}"/>
    <cellStyle name="Note 2 23 4 3 6" xfId="18017" xr:uid="{00000000-0005-0000-0000-0000ED1E0000}"/>
    <cellStyle name="Note 2 23 4 4" xfId="1177" xr:uid="{00000000-0005-0000-0000-0000EE1E0000}"/>
    <cellStyle name="Note 2 23 4 4 2" xfId="3688" xr:uid="{00000000-0005-0000-0000-0000EF1E0000}"/>
    <cellStyle name="Note 2 23 4 4 2 2" xfId="21124" xr:uid="{00000000-0005-0000-0000-0000F01E0000}"/>
    <cellStyle name="Note 2 23 4 4 2 3" xfId="35577" xr:uid="{00000000-0005-0000-0000-0000F11E0000}"/>
    <cellStyle name="Note 2 23 4 4 3" xfId="6150" xr:uid="{00000000-0005-0000-0000-0000F21E0000}"/>
    <cellStyle name="Note 2 23 4 4 3 2" xfId="23585" xr:uid="{00000000-0005-0000-0000-0000F31E0000}"/>
    <cellStyle name="Note 2 23 4 4 3 3" xfId="38038" xr:uid="{00000000-0005-0000-0000-0000F41E0000}"/>
    <cellStyle name="Note 2 23 4 4 4" xfId="8591" xr:uid="{00000000-0005-0000-0000-0000F51E0000}"/>
    <cellStyle name="Note 2 23 4 4 4 2" xfId="26026" xr:uid="{00000000-0005-0000-0000-0000F61E0000}"/>
    <cellStyle name="Note 2 23 4 4 4 3" xfId="40479" xr:uid="{00000000-0005-0000-0000-0000F71E0000}"/>
    <cellStyle name="Note 2 23 4 4 5" xfId="11011" xr:uid="{00000000-0005-0000-0000-0000F81E0000}"/>
    <cellStyle name="Note 2 23 4 4 5 2" xfId="28446" xr:uid="{00000000-0005-0000-0000-0000F91E0000}"/>
    <cellStyle name="Note 2 23 4 4 5 3" xfId="42899" xr:uid="{00000000-0005-0000-0000-0000FA1E0000}"/>
    <cellStyle name="Note 2 23 4 4 6" xfId="15064" xr:uid="{00000000-0005-0000-0000-0000FB1E0000}"/>
    <cellStyle name="Note 2 23 4 4 6 2" xfId="32499" xr:uid="{00000000-0005-0000-0000-0000FC1E0000}"/>
    <cellStyle name="Note 2 23 4 4 6 3" xfId="46952" xr:uid="{00000000-0005-0000-0000-0000FD1E0000}"/>
    <cellStyle name="Note 2 23 4 4 7" xfId="18018" xr:uid="{00000000-0005-0000-0000-0000FE1E0000}"/>
    <cellStyle name="Note 2 23 4 4 8" xfId="20226" xr:uid="{00000000-0005-0000-0000-0000FF1E0000}"/>
    <cellStyle name="Note 2 23 4 5" xfId="3685" xr:uid="{00000000-0005-0000-0000-0000001F0000}"/>
    <cellStyle name="Note 2 23 4 5 2" xfId="13389" xr:uid="{00000000-0005-0000-0000-0000011F0000}"/>
    <cellStyle name="Note 2 23 4 5 2 2" xfId="30824" xr:uid="{00000000-0005-0000-0000-0000021F0000}"/>
    <cellStyle name="Note 2 23 4 5 2 3" xfId="45277" xr:uid="{00000000-0005-0000-0000-0000031F0000}"/>
    <cellStyle name="Note 2 23 4 5 3" xfId="15850" xr:uid="{00000000-0005-0000-0000-0000041F0000}"/>
    <cellStyle name="Note 2 23 4 5 3 2" xfId="33285" xr:uid="{00000000-0005-0000-0000-0000051F0000}"/>
    <cellStyle name="Note 2 23 4 5 3 3" xfId="47738" xr:uid="{00000000-0005-0000-0000-0000061F0000}"/>
    <cellStyle name="Note 2 23 4 5 4" xfId="21121" xr:uid="{00000000-0005-0000-0000-0000071F0000}"/>
    <cellStyle name="Note 2 23 4 5 5" xfId="35574" xr:uid="{00000000-0005-0000-0000-0000081F0000}"/>
    <cellStyle name="Note 2 23 4 6" xfId="6147" xr:uid="{00000000-0005-0000-0000-0000091F0000}"/>
    <cellStyle name="Note 2 23 4 6 2" xfId="23582" xr:uid="{00000000-0005-0000-0000-00000A1F0000}"/>
    <cellStyle name="Note 2 23 4 6 3" xfId="38035" xr:uid="{00000000-0005-0000-0000-00000B1F0000}"/>
    <cellStyle name="Note 2 23 4 7" xfId="8588" xr:uid="{00000000-0005-0000-0000-00000C1F0000}"/>
    <cellStyle name="Note 2 23 4 7 2" xfId="26023" xr:uid="{00000000-0005-0000-0000-00000D1F0000}"/>
    <cellStyle name="Note 2 23 4 7 3" xfId="40476" xr:uid="{00000000-0005-0000-0000-00000E1F0000}"/>
    <cellStyle name="Note 2 23 4 8" xfId="11008" xr:uid="{00000000-0005-0000-0000-00000F1F0000}"/>
    <cellStyle name="Note 2 23 4 8 2" xfId="28443" xr:uid="{00000000-0005-0000-0000-0000101F0000}"/>
    <cellStyle name="Note 2 23 4 8 3" xfId="42896" xr:uid="{00000000-0005-0000-0000-0000111F0000}"/>
    <cellStyle name="Note 2 23 4 9" xfId="18015" xr:uid="{00000000-0005-0000-0000-0000121F0000}"/>
    <cellStyle name="Note 2 23 5" xfId="1178" xr:uid="{00000000-0005-0000-0000-0000131F0000}"/>
    <cellStyle name="Note 2 23 5 2" xfId="3689" xr:uid="{00000000-0005-0000-0000-0000141F0000}"/>
    <cellStyle name="Note 2 23 5 2 2" xfId="13392" xr:uid="{00000000-0005-0000-0000-0000151F0000}"/>
    <cellStyle name="Note 2 23 5 2 2 2" xfId="30827" xr:uid="{00000000-0005-0000-0000-0000161F0000}"/>
    <cellStyle name="Note 2 23 5 2 2 3" xfId="45280" xr:uid="{00000000-0005-0000-0000-0000171F0000}"/>
    <cellStyle name="Note 2 23 5 2 3" xfId="15853" xr:uid="{00000000-0005-0000-0000-0000181F0000}"/>
    <cellStyle name="Note 2 23 5 2 3 2" xfId="33288" xr:uid="{00000000-0005-0000-0000-0000191F0000}"/>
    <cellStyle name="Note 2 23 5 2 3 3" xfId="47741" xr:uid="{00000000-0005-0000-0000-00001A1F0000}"/>
    <cellStyle name="Note 2 23 5 2 4" xfId="21125" xr:uid="{00000000-0005-0000-0000-00001B1F0000}"/>
    <cellStyle name="Note 2 23 5 2 5" xfId="35578" xr:uid="{00000000-0005-0000-0000-00001C1F0000}"/>
    <cellStyle name="Note 2 23 5 3" xfId="6151" xr:uid="{00000000-0005-0000-0000-00001D1F0000}"/>
    <cellStyle name="Note 2 23 5 3 2" xfId="23586" xr:uid="{00000000-0005-0000-0000-00001E1F0000}"/>
    <cellStyle name="Note 2 23 5 3 3" xfId="38039" xr:uid="{00000000-0005-0000-0000-00001F1F0000}"/>
    <cellStyle name="Note 2 23 5 4" xfId="8592" xr:uid="{00000000-0005-0000-0000-0000201F0000}"/>
    <cellStyle name="Note 2 23 5 4 2" xfId="26027" xr:uid="{00000000-0005-0000-0000-0000211F0000}"/>
    <cellStyle name="Note 2 23 5 4 3" xfId="40480" xr:uid="{00000000-0005-0000-0000-0000221F0000}"/>
    <cellStyle name="Note 2 23 5 5" xfId="11012" xr:uid="{00000000-0005-0000-0000-0000231F0000}"/>
    <cellStyle name="Note 2 23 5 5 2" xfId="28447" xr:uid="{00000000-0005-0000-0000-0000241F0000}"/>
    <cellStyle name="Note 2 23 5 5 3" xfId="42900" xr:uid="{00000000-0005-0000-0000-0000251F0000}"/>
    <cellStyle name="Note 2 23 5 6" xfId="18019" xr:uid="{00000000-0005-0000-0000-0000261F0000}"/>
    <cellStyle name="Note 2 23 6" xfId="1179" xr:uid="{00000000-0005-0000-0000-0000271F0000}"/>
    <cellStyle name="Note 2 23 6 2" xfId="3690" xr:uid="{00000000-0005-0000-0000-0000281F0000}"/>
    <cellStyle name="Note 2 23 6 2 2" xfId="13393" xr:uid="{00000000-0005-0000-0000-0000291F0000}"/>
    <cellStyle name="Note 2 23 6 2 2 2" xfId="30828" xr:uid="{00000000-0005-0000-0000-00002A1F0000}"/>
    <cellStyle name="Note 2 23 6 2 2 3" xfId="45281" xr:uid="{00000000-0005-0000-0000-00002B1F0000}"/>
    <cellStyle name="Note 2 23 6 2 3" xfId="15854" xr:uid="{00000000-0005-0000-0000-00002C1F0000}"/>
    <cellStyle name="Note 2 23 6 2 3 2" xfId="33289" xr:uid="{00000000-0005-0000-0000-00002D1F0000}"/>
    <cellStyle name="Note 2 23 6 2 3 3" xfId="47742" xr:uid="{00000000-0005-0000-0000-00002E1F0000}"/>
    <cellStyle name="Note 2 23 6 2 4" xfId="21126" xr:uid="{00000000-0005-0000-0000-00002F1F0000}"/>
    <cellStyle name="Note 2 23 6 2 5" xfId="35579" xr:uid="{00000000-0005-0000-0000-0000301F0000}"/>
    <cellStyle name="Note 2 23 6 3" xfId="6152" xr:uid="{00000000-0005-0000-0000-0000311F0000}"/>
    <cellStyle name="Note 2 23 6 3 2" xfId="23587" xr:uid="{00000000-0005-0000-0000-0000321F0000}"/>
    <cellStyle name="Note 2 23 6 3 3" xfId="38040" xr:uid="{00000000-0005-0000-0000-0000331F0000}"/>
    <cellStyle name="Note 2 23 6 4" xfId="8593" xr:uid="{00000000-0005-0000-0000-0000341F0000}"/>
    <cellStyle name="Note 2 23 6 4 2" xfId="26028" xr:uid="{00000000-0005-0000-0000-0000351F0000}"/>
    <cellStyle name="Note 2 23 6 4 3" xfId="40481" xr:uid="{00000000-0005-0000-0000-0000361F0000}"/>
    <cellStyle name="Note 2 23 6 5" xfId="11013" xr:uid="{00000000-0005-0000-0000-0000371F0000}"/>
    <cellStyle name="Note 2 23 6 5 2" xfId="28448" xr:uid="{00000000-0005-0000-0000-0000381F0000}"/>
    <cellStyle name="Note 2 23 6 5 3" xfId="42901" xr:uid="{00000000-0005-0000-0000-0000391F0000}"/>
    <cellStyle name="Note 2 23 6 6" xfId="18020" xr:uid="{00000000-0005-0000-0000-00003A1F0000}"/>
    <cellStyle name="Note 2 23 7" xfId="1180" xr:uid="{00000000-0005-0000-0000-00003B1F0000}"/>
    <cellStyle name="Note 2 23 7 2" xfId="3691" xr:uid="{00000000-0005-0000-0000-00003C1F0000}"/>
    <cellStyle name="Note 2 23 7 2 2" xfId="21127" xr:uid="{00000000-0005-0000-0000-00003D1F0000}"/>
    <cellStyle name="Note 2 23 7 2 3" xfId="35580" xr:uid="{00000000-0005-0000-0000-00003E1F0000}"/>
    <cellStyle name="Note 2 23 7 3" xfId="6153" xr:uid="{00000000-0005-0000-0000-00003F1F0000}"/>
    <cellStyle name="Note 2 23 7 3 2" xfId="23588" xr:uid="{00000000-0005-0000-0000-0000401F0000}"/>
    <cellStyle name="Note 2 23 7 3 3" xfId="38041" xr:uid="{00000000-0005-0000-0000-0000411F0000}"/>
    <cellStyle name="Note 2 23 7 4" xfId="8594" xr:uid="{00000000-0005-0000-0000-0000421F0000}"/>
    <cellStyle name="Note 2 23 7 4 2" xfId="26029" xr:uid="{00000000-0005-0000-0000-0000431F0000}"/>
    <cellStyle name="Note 2 23 7 4 3" xfId="40482" xr:uid="{00000000-0005-0000-0000-0000441F0000}"/>
    <cellStyle name="Note 2 23 7 5" xfId="11014" xr:uid="{00000000-0005-0000-0000-0000451F0000}"/>
    <cellStyle name="Note 2 23 7 5 2" xfId="28449" xr:uid="{00000000-0005-0000-0000-0000461F0000}"/>
    <cellStyle name="Note 2 23 7 5 3" xfId="42902" xr:uid="{00000000-0005-0000-0000-0000471F0000}"/>
    <cellStyle name="Note 2 23 7 6" xfId="15065" xr:uid="{00000000-0005-0000-0000-0000481F0000}"/>
    <cellStyle name="Note 2 23 7 6 2" xfId="32500" xr:uid="{00000000-0005-0000-0000-0000491F0000}"/>
    <cellStyle name="Note 2 23 7 6 3" xfId="46953" xr:uid="{00000000-0005-0000-0000-00004A1F0000}"/>
    <cellStyle name="Note 2 23 7 7" xfId="18021" xr:uid="{00000000-0005-0000-0000-00004B1F0000}"/>
    <cellStyle name="Note 2 23 7 8" xfId="20227" xr:uid="{00000000-0005-0000-0000-00004C1F0000}"/>
    <cellStyle name="Note 2 23 8" xfId="3676" xr:uid="{00000000-0005-0000-0000-00004D1F0000}"/>
    <cellStyle name="Note 2 23 8 2" xfId="13382" xr:uid="{00000000-0005-0000-0000-00004E1F0000}"/>
    <cellStyle name="Note 2 23 8 2 2" xfId="30817" xr:uid="{00000000-0005-0000-0000-00004F1F0000}"/>
    <cellStyle name="Note 2 23 8 2 3" xfId="45270" xr:uid="{00000000-0005-0000-0000-0000501F0000}"/>
    <cellStyle name="Note 2 23 8 3" xfId="15843" xr:uid="{00000000-0005-0000-0000-0000511F0000}"/>
    <cellStyle name="Note 2 23 8 3 2" xfId="33278" xr:uid="{00000000-0005-0000-0000-0000521F0000}"/>
    <cellStyle name="Note 2 23 8 3 3" xfId="47731" xr:uid="{00000000-0005-0000-0000-0000531F0000}"/>
    <cellStyle name="Note 2 23 8 4" xfId="21112" xr:uid="{00000000-0005-0000-0000-0000541F0000}"/>
    <cellStyle name="Note 2 23 8 5" xfId="35565" xr:uid="{00000000-0005-0000-0000-0000551F0000}"/>
    <cellStyle name="Note 2 23 9" xfId="6138" xr:uid="{00000000-0005-0000-0000-0000561F0000}"/>
    <cellStyle name="Note 2 23 9 2" xfId="23573" xr:uid="{00000000-0005-0000-0000-0000571F0000}"/>
    <cellStyle name="Note 2 23 9 3" xfId="38026" xr:uid="{00000000-0005-0000-0000-0000581F0000}"/>
    <cellStyle name="Note 2 24" xfId="1181" xr:uid="{00000000-0005-0000-0000-0000591F0000}"/>
    <cellStyle name="Note 2 24 10" xfId="8595" xr:uid="{00000000-0005-0000-0000-00005A1F0000}"/>
    <cellStyle name="Note 2 24 10 2" xfId="26030" xr:uid="{00000000-0005-0000-0000-00005B1F0000}"/>
    <cellStyle name="Note 2 24 10 3" xfId="40483" xr:uid="{00000000-0005-0000-0000-00005C1F0000}"/>
    <cellStyle name="Note 2 24 11" xfId="11015" xr:uid="{00000000-0005-0000-0000-00005D1F0000}"/>
    <cellStyle name="Note 2 24 11 2" xfId="28450" xr:uid="{00000000-0005-0000-0000-00005E1F0000}"/>
    <cellStyle name="Note 2 24 11 3" xfId="42903" xr:uid="{00000000-0005-0000-0000-00005F1F0000}"/>
    <cellStyle name="Note 2 24 12" xfId="18022" xr:uid="{00000000-0005-0000-0000-0000601F0000}"/>
    <cellStyle name="Note 2 24 2" xfId="1182" xr:uid="{00000000-0005-0000-0000-0000611F0000}"/>
    <cellStyle name="Note 2 24 2 2" xfId="1183" xr:uid="{00000000-0005-0000-0000-0000621F0000}"/>
    <cellStyle name="Note 2 24 2 2 2" xfId="3694" xr:uid="{00000000-0005-0000-0000-0000631F0000}"/>
    <cellStyle name="Note 2 24 2 2 2 2" xfId="13396" xr:uid="{00000000-0005-0000-0000-0000641F0000}"/>
    <cellStyle name="Note 2 24 2 2 2 2 2" xfId="30831" xr:uid="{00000000-0005-0000-0000-0000651F0000}"/>
    <cellStyle name="Note 2 24 2 2 2 2 3" xfId="45284" xr:uid="{00000000-0005-0000-0000-0000661F0000}"/>
    <cellStyle name="Note 2 24 2 2 2 3" xfId="15857" xr:uid="{00000000-0005-0000-0000-0000671F0000}"/>
    <cellStyle name="Note 2 24 2 2 2 3 2" xfId="33292" xr:uid="{00000000-0005-0000-0000-0000681F0000}"/>
    <cellStyle name="Note 2 24 2 2 2 3 3" xfId="47745" xr:uid="{00000000-0005-0000-0000-0000691F0000}"/>
    <cellStyle name="Note 2 24 2 2 2 4" xfId="21130" xr:uid="{00000000-0005-0000-0000-00006A1F0000}"/>
    <cellStyle name="Note 2 24 2 2 2 5" xfId="35583" xr:uid="{00000000-0005-0000-0000-00006B1F0000}"/>
    <cellStyle name="Note 2 24 2 2 3" xfId="6156" xr:uid="{00000000-0005-0000-0000-00006C1F0000}"/>
    <cellStyle name="Note 2 24 2 2 3 2" xfId="23591" xr:uid="{00000000-0005-0000-0000-00006D1F0000}"/>
    <cellStyle name="Note 2 24 2 2 3 3" xfId="38044" xr:uid="{00000000-0005-0000-0000-00006E1F0000}"/>
    <cellStyle name="Note 2 24 2 2 4" xfId="8597" xr:uid="{00000000-0005-0000-0000-00006F1F0000}"/>
    <cellStyle name="Note 2 24 2 2 4 2" xfId="26032" xr:uid="{00000000-0005-0000-0000-0000701F0000}"/>
    <cellStyle name="Note 2 24 2 2 4 3" xfId="40485" xr:uid="{00000000-0005-0000-0000-0000711F0000}"/>
    <cellStyle name="Note 2 24 2 2 5" xfId="11017" xr:uid="{00000000-0005-0000-0000-0000721F0000}"/>
    <cellStyle name="Note 2 24 2 2 5 2" xfId="28452" xr:uid="{00000000-0005-0000-0000-0000731F0000}"/>
    <cellStyle name="Note 2 24 2 2 5 3" xfId="42905" xr:uid="{00000000-0005-0000-0000-0000741F0000}"/>
    <cellStyle name="Note 2 24 2 2 6" xfId="18024" xr:uid="{00000000-0005-0000-0000-0000751F0000}"/>
    <cellStyle name="Note 2 24 2 3" xfId="1184" xr:uid="{00000000-0005-0000-0000-0000761F0000}"/>
    <cellStyle name="Note 2 24 2 3 2" xfId="3695" xr:uid="{00000000-0005-0000-0000-0000771F0000}"/>
    <cellStyle name="Note 2 24 2 3 2 2" xfId="13397" xr:uid="{00000000-0005-0000-0000-0000781F0000}"/>
    <cellStyle name="Note 2 24 2 3 2 2 2" xfId="30832" xr:uid="{00000000-0005-0000-0000-0000791F0000}"/>
    <cellStyle name="Note 2 24 2 3 2 2 3" xfId="45285" xr:uid="{00000000-0005-0000-0000-00007A1F0000}"/>
    <cellStyle name="Note 2 24 2 3 2 3" xfId="15858" xr:uid="{00000000-0005-0000-0000-00007B1F0000}"/>
    <cellStyle name="Note 2 24 2 3 2 3 2" xfId="33293" xr:uid="{00000000-0005-0000-0000-00007C1F0000}"/>
    <cellStyle name="Note 2 24 2 3 2 3 3" xfId="47746" xr:uid="{00000000-0005-0000-0000-00007D1F0000}"/>
    <cellStyle name="Note 2 24 2 3 2 4" xfId="21131" xr:uid="{00000000-0005-0000-0000-00007E1F0000}"/>
    <cellStyle name="Note 2 24 2 3 2 5" xfId="35584" xr:uid="{00000000-0005-0000-0000-00007F1F0000}"/>
    <cellStyle name="Note 2 24 2 3 3" xfId="6157" xr:uid="{00000000-0005-0000-0000-0000801F0000}"/>
    <cellStyle name="Note 2 24 2 3 3 2" xfId="23592" xr:uid="{00000000-0005-0000-0000-0000811F0000}"/>
    <cellStyle name="Note 2 24 2 3 3 3" xfId="38045" xr:uid="{00000000-0005-0000-0000-0000821F0000}"/>
    <cellStyle name="Note 2 24 2 3 4" xfId="8598" xr:uid="{00000000-0005-0000-0000-0000831F0000}"/>
    <cellStyle name="Note 2 24 2 3 4 2" xfId="26033" xr:uid="{00000000-0005-0000-0000-0000841F0000}"/>
    <cellStyle name="Note 2 24 2 3 4 3" xfId="40486" xr:uid="{00000000-0005-0000-0000-0000851F0000}"/>
    <cellStyle name="Note 2 24 2 3 5" xfId="11018" xr:uid="{00000000-0005-0000-0000-0000861F0000}"/>
    <cellStyle name="Note 2 24 2 3 5 2" xfId="28453" xr:uid="{00000000-0005-0000-0000-0000871F0000}"/>
    <cellStyle name="Note 2 24 2 3 5 3" xfId="42906" xr:uid="{00000000-0005-0000-0000-0000881F0000}"/>
    <cellStyle name="Note 2 24 2 3 6" xfId="18025" xr:uid="{00000000-0005-0000-0000-0000891F0000}"/>
    <cellStyle name="Note 2 24 2 4" xfId="1185" xr:uid="{00000000-0005-0000-0000-00008A1F0000}"/>
    <cellStyle name="Note 2 24 2 4 2" xfId="3696" xr:uid="{00000000-0005-0000-0000-00008B1F0000}"/>
    <cellStyle name="Note 2 24 2 4 2 2" xfId="21132" xr:uid="{00000000-0005-0000-0000-00008C1F0000}"/>
    <cellStyle name="Note 2 24 2 4 2 3" xfId="35585" xr:uid="{00000000-0005-0000-0000-00008D1F0000}"/>
    <cellStyle name="Note 2 24 2 4 3" xfId="6158" xr:uid="{00000000-0005-0000-0000-00008E1F0000}"/>
    <cellStyle name="Note 2 24 2 4 3 2" xfId="23593" xr:uid="{00000000-0005-0000-0000-00008F1F0000}"/>
    <cellStyle name="Note 2 24 2 4 3 3" xfId="38046" xr:uid="{00000000-0005-0000-0000-0000901F0000}"/>
    <cellStyle name="Note 2 24 2 4 4" xfId="8599" xr:uid="{00000000-0005-0000-0000-0000911F0000}"/>
    <cellStyle name="Note 2 24 2 4 4 2" xfId="26034" xr:uid="{00000000-0005-0000-0000-0000921F0000}"/>
    <cellStyle name="Note 2 24 2 4 4 3" xfId="40487" xr:uid="{00000000-0005-0000-0000-0000931F0000}"/>
    <cellStyle name="Note 2 24 2 4 5" xfId="11019" xr:uid="{00000000-0005-0000-0000-0000941F0000}"/>
    <cellStyle name="Note 2 24 2 4 5 2" xfId="28454" xr:uid="{00000000-0005-0000-0000-0000951F0000}"/>
    <cellStyle name="Note 2 24 2 4 5 3" xfId="42907" xr:uid="{00000000-0005-0000-0000-0000961F0000}"/>
    <cellStyle name="Note 2 24 2 4 6" xfId="15066" xr:uid="{00000000-0005-0000-0000-0000971F0000}"/>
    <cellStyle name="Note 2 24 2 4 6 2" xfId="32501" xr:uid="{00000000-0005-0000-0000-0000981F0000}"/>
    <cellStyle name="Note 2 24 2 4 6 3" xfId="46954" xr:uid="{00000000-0005-0000-0000-0000991F0000}"/>
    <cellStyle name="Note 2 24 2 4 7" xfId="18026" xr:uid="{00000000-0005-0000-0000-00009A1F0000}"/>
    <cellStyle name="Note 2 24 2 4 8" xfId="20228" xr:uid="{00000000-0005-0000-0000-00009B1F0000}"/>
    <cellStyle name="Note 2 24 2 5" xfId="3693" xr:uid="{00000000-0005-0000-0000-00009C1F0000}"/>
    <cellStyle name="Note 2 24 2 5 2" xfId="13395" xr:uid="{00000000-0005-0000-0000-00009D1F0000}"/>
    <cellStyle name="Note 2 24 2 5 2 2" xfId="30830" xr:uid="{00000000-0005-0000-0000-00009E1F0000}"/>
    <cellStyle name="Note 2 24 2 5 2 3" xfId="45283" xr:uid="{00000000-0005-0000-0000-00009F1F0000}"/>
    <cellStyle name="Note 2 24 2 5 3" xfId="15856" xr:uid="{00000000-0005-0000-0000-0000A01F0000}"/>
    <cellStyle name="Note 2 24 2 5 3 2" xfId="33291" xr:uid="{00000000-0005-0000-0000-0000A11F0000}"/>
    <cellStyle name="Note 2 24 2 5 3 3" xfId="47744" xr:uid="{00000000-0005-0000-0000-0000A21F0000}"/>
    <cellStyle name="Note 2 24 2 5 4" xfId="21129" xr:uid="{00000000-0005-0000-0000-0000A31F0000}"/>
    <cellStyle name="Note 2 24 2 5 5" xfId="35582" xr:uid="{00000000-0005-0000-0000-0000A41F0000}"/>
    <cellStyle name="Note 2 24 2 6" xfId="6155" xr:uid="{00000000-0005-0000-0000-0000A51F0000}"/>
    <cellStyle name="Note 2 24 2 6 2" xfId="23590" xr:uid="{00000000-0005-0000-0000-0000A61F0000}"/>
    <cellStyle name="Note 2 24 2 6 3" xfId="38043" xr:uid="{00000000-0005-0000-0000-0000A71F0000}"/>
    <cellStyle name="Note 2 24 2 7" xfId="8596" xr:uid="{00000000-0005-0000-0000-0000A81F0000}"/>
    <cellStyle name="Note 2 24 2 7 2" xfId="26031" xr:uid="{00000000-0005-0000-0000-0000A91F0000}"/>
    <cellStyle name="Note 2 24 2 7 3" xfId="40484" xr:uid="{00000000-0005-0000-0000-0000AA1F0000}"/>
    <cellStyle name="Note 2 24 2 8" xfId="11016" xr:uid="{00000000-0005-0000-0000-0000AB1F0000}"/>
    <cellStyle name="Note 2 24 2 8 2" xfId="28451" xr:uid="{00000000-0005-0000-0000-0000AC1F0000}"/>
    <cellStyle name="Note 2 24 2 8 3" xfId="42904" xr:uid="{00000000-0005-0000-0000-0000AD1F0000}"/>
    <cellStyle name="Note 2 24 2 9" xfId="18023" xr:uid="{00000000-0005-0000-0000-0000AE1F0000}"/>
    <cellStyle name="Note 2 24 3" xfId="1186" xr:uid="{00000000-0005-0000-0000-0000AF1F0000}"/>
    <cellStyle name="Note 2 24 3 2" xfId="1187" xr:uid="{00000000-0005-0000-0000-0000B01F0000}"/>
    <cellStyle name="Note 2 24 3 2 2" xfId="3698" xr:uid="{00000000-0005-0000-0000-0000B11F0000}"/>
    <cellStyle name="Note 2 24 3 2 2 2" xfId="13399" xr:uid="{00000000-0005-0000-0000-0000B21F0000}"/>
    <cellStyle name="Note 2 24 3 2 2 2 2" xfId="30834" xr:uid="{00000000-0005-0000-0000-0000B31F0000}"/>
    <cellStyle name="Note 2 24 3 2 2 2 3" xfId="45287" xr:uid="{00000000-0005-0000-0000-0000B41F0000}"/>
    <cellStyle name="Note 2 24 3 2 2 3" xfId="15860" xr:uid="{00000000-0005-0000-0000-0000B51F0000}"/>
    <cellStyle name="Note 2 24 3 2 2 3 2" xfId="33295" xr:uid="{00000000-0005-0000-0000-0000B61F0000}"/>
    <cellStyle name="Note 2 24 3 2 2 3 3" xfId="47748" xr:uid="{00000000-0005-0000-0000-0000B71F0000}"/>
    <cellStyle name="Note 2 24 3 2 2 4" xfId="21134" xr:uid="{00000000-0005-0000-0000-0000B81F0000}"/>
    <cellStyle name="Note 2 24 3 2 2 5" xfId="35587" xr:uid="{00000000-0005-0000-0000-0000B91F0000}"/>
    <cellStyle name="Note 2 24 3 2 3" xfId="6160" xr:uid="{00000000-0005-0000-0000-0000BA1F0000}"/>
    <cellStyle name="Note 2 24 3 2 3 2" xfId="23595" xr:uid="{00000000-0005-0000-0000-0000BB1F0000}"/>
    <cellStyle name="Note 2 24 3 2 3 3" xfId="38048" xr:uid="{00000000-0005-0000-0000-0000BC1F0000}"/>
    <cellStyle name="Note 2 24 3 2 4" xfId="8601" xr:uid="{00000000-0005-0000-0000-0000BD1F0000}"/>
    <cellStyle name="Note 2 24 3 2 4 2" xfId="26036" xr:uid="{00000000-0005-0000-0000-0000BE1F0000}"/>
    <cellStyle name="Note 2 24 3 2 4 3" xfId="40489" xr:uid="{00000000-0005-0000-0000-0000BF1F0000}"/>
    <cellStyle name="Note 2 24 3 2 5" xfId="11021" xr:uid="{00000000-0005-0000-0000-0000C01F0000}"/>
    <cellStyle name="Note 2 24 3 2 5 2" xfId="28456" xr:uid="{00000000-0005-0000-0000-0000C11F0000}"/>
    <cellStyle name="Note 2 24 3 2 5 3" xfId="42909" xr:uid="{00000000-0005-0000-0000-0000C21F0000}"/>
    <cellStyle name="Note 2 24 3 2 6" xfId="18028" xr:uid="{00000000-0005-0000-0000-0000C31F0000}"/>
    <cellStyle name="Note 2 24 3 3" xfId="1188" xr:uid="{00000000-0005-0000-0000-0000C41F0000}"/>
    <cellStyle name="Note 2 24 3 3 2" xfId="3699" xr:uid="{00000000-0005-0000-0000-0000C51F0000}"/>
    <cellStyle name="Note 2 24 3 3 2 2" xfId="13400" xr:uid="{00000000-0005-0000-0000-0000C61F0000}"/>
    <cellStyle name="Note 2 24 3 3 2 2 2" xfId="30835" xr:uid="{00000000-0005-0000-0000-0000C71F0000}"/>
    <cellStyle name="Note 2 24 3 3 2 2 3" xfId="45288" xr:uid="{00000000-0005-0000-0000-0000C81F0000}"/>
    <cellStyle name="Note 2 24 3 3 2 3" xfId="15861" xr:uid="{00000000-0005-0000-0000-0000C91F0000}"/>
    <cellStyle name="Note 2 24 3 3 2 3 2" xfId="33296" xr:uid="{00000000-0005-0000-0000-0000CA1F0000}"/>
    <cellStyle name="Note 2 24 3 3 2 3 3" xfId="47749" xr:uid="{00000000-0005-0000-0000-0000CB1F0000}"/>
    <cellStyle name="Note 2 24 3 3 2 4" xfId="21135" xr:uid="{00000000-0005-0000-0000-0000CC1F0000}"/>
    <cellStyle name="Note 2 24 3 3 2 5" xfId="35588" xr:uid="{00000000-0005-0000-0000-0000CD1F0000}"/>
    <cellStyle name="Note 2 24 3 3 3" xfId="6161" xr:uid="{00000000-0005-0000-0000-0000CE1F0000}"/>
    <cellStyle name="Note 2 24 3 3 3 2" xfId="23596" xr:uid="{00000000-0005-0000-0000-0000CF1F0000}"/>
    <cellStyle name="Note 2 24 3 3 3 3" xfId="38049" xr:uid="{00000000-0005-0000-0000-0000D01F0000}"/>
    <cellStyle name="Note 2 24 3 3 4" xfId="8602" xr:uid="{00000000-0005-0000-0000-0000D11F0000}"/>
    <cellStyle name="Note 2 24 3 3 4 2" xfId="26037" xr:uid="{00000000-0005-0000-0000-0000D21F0000}"/>
    <cellStyle name="Note 2 24 3 3 4 3" xfId="40490" xr:uid="{00000000-0005-0000-0000-0000D31F0000}"/>
    <cellStyle name="Note 2 24 3 3 5" xfId="11022" xr:uid="{00000000-0005-0000-0000-0000D41F0000}"/>
    <cellStyle name="Note 2 24 3 3 5 2" xfId="28457" xr:uid="{00000000-0005-0000-0000-0000D51F0000}"/>
    <cellStyle name="Note 2 24 3 3 5 3" xfId="42910" xr:uid="{00000000-0005-0000-0000-0000D61F0000}"/>
    <cellStyle name="Note 2 24 3 3 6" xfId="18029" xr:uid="{00000000-0005-0000-0000-0000D71F0000}"/>
    <cellStyle name="Note 2 24 3 4" xfId="1189" xr:uid="{00000000-0005-0000-0000-0000D81F0000}"/>
    <cellStyle name="Note 2 24 3 4 2" xfId="3700" xr:uid="{00000000-0005-0000-0000-0000D91F0000}"/>
    <cellStyle name="Note 2 24 3 4 2 2" xfId="21136" xr:uid="{00000000-0005-0000-0000-0000DA1F0000}"/>
    <cellStyle name="Note 2 24 3 4 2 3" xfId="35589" xr:uid="{00000000-0005-0000-0000-0000DB1F0000}"/>
    <cellStyle name="Note 2 24 3 4 3" xfId="6162" xr:uid="{00000000-0005-0000-0000-0000DC1F0000}"/>
    <cellStyle name="Note 2 24 3 4 3 2" xfId="23597" xr:uid="{00000000-0005-0000-0000-0000DD1F0000}"/>
    <cellStyle name="Note 2 24 3 4 3 3" xfId="38050" xr:uid="{00000000-0005-0000-0000-0000DE1F0000}"/>
    <cellStyle name="Note 2 24 3 4 4" xfId="8603" xr:uid="{00000000-0005-0000-0000-0000DF1F0000}"/>
    <cellStyle name="Note 2 24 3 4 4 2" xfId="26038" xr:uid="{00000000-0005-0000-0000-0000E01F0000}"/>
    <cellStyle name="Note 2 24 3 4 4 3" xfId="40491" xr:uid="{00000000-0005-0000-0000-0000E11F0000}"/>
    <cellStyle name="Note 2 24 3 4 5" xfId="11023" xr:uid="{00000000-0005-0000-0000-0000E21F0000}"/>
    <cellStyle name="Note 2 24 3 4 5 2" xfId="28458" xr:uid="{00000000-0005-0000-0000-0000E31F0000}"/>
    <cellStyle name="Note 2 24 3 4 5 3" xfId="42911" xr:uid="{00000000-0005-0000-0000-0000E41F0000}"/>
    <cellStyle name="Note 2 24 3 4 6" xfId="15067" xr:uid="{00000000-0005-0000-0000-0000E51F0000}"/>
    <cellStyle name="Note 2 24 3 4 6 2" xfId="32502" xr:uid="{00000000-0005-0000-0000-0000E61F0000}"/>
    <cellStyle name="Note 2 24 3 4 6 3" xfId="46955" xr:uid="{00000000-0005-0000-0000-0000E71F0000}"/>
    <cellStyle name="Note 2 24 3 4 7" xfId="18030" xr:uid="{00000000-0005-0000-0000-0000E81F0000}"/>
    <cellStyle name="Note 2 24 3 4 8" xfId="20229" xr:uid="{00000000-0005-0000-0000-0000E91F0000}"/>
    <cellStyle name="Note 2 24 3 5" xfId="3697" xr:uid="{00000000-0005-0000-0000-0000EA1F0000}"/>
    <cellStyle name="Note 2 24 3 5 2" xfId="13398" xr:uid="{00000000-0005-0000-0000-0000EB1F0000}"/>
    <cellStyle name="Note 2 24 3 5 2 2" xfId="30833" xr:uid="{00000000-0005-0000-0000-0000EC1F0000}"/>
    <cellStyle name="Note 2 24 3 5 2 3" xfId="45286" xr:uid="{00000000-0005-0000-0000-0000ED1F0000}"/>
    <cellStyle name="Note 2 24 3 5 3" xfId="15859" xr:uid="{00000000-0005-0000-0000-0000EE1F0000}"/>
    <cellStyle name="Note 2 24 3 5 3 2" xfId="33294" xr:uid="{00000000-0005-0000-0000-0000EF1F0000}"/>
    <cellStyle name="Note 2 24 3 5 3 3" xfId="47747" xr:uid="{00000000-0005-0000-0000-0000F01F0000}"/>
    <cellStyle name="Note 2 24 3 5 4" xfId="21133" xr:uid="{00000000-0005-0000-0000-0000F11F0000}"/>
    <cellStyle name="Note 2 24 3 5 5" xfId="35586" xr:uid="{00000000-0005-0000-0000-0000F21F0000}"/>
    <cellStyle name="Note 2 24 3 6" xfId="6159" xr:uid="{00000000-0005-0000-0000-0000F31F0000}"/>
    <cellStyle name="Note 2 24 3 6 2" xfId="23594" xr:uid="{00000000-0005-0000-0000-0000F41F0000}"/>
    <cellStyle name="Note 2 24 3 6 3" xfId="38047" xr:uid="{00000000-0005-0000-0000-0000F51F0000}"/>
    <cellStyle name="Note 2 24 3 7" xfId="8600" xr:uid="{00000000-0005-0000-0000-0000F61F0000}"/>
    <cellStyle name="Note 2 24 3 7 2" xfId="26035" xr:uid="{00000000-0005-0000-0000-0000F71F0000}"/>
    <cellStyle name="Note 2 24 3 7 3" xfId="40488" xr:uid="{00000000-0005-0000-0000-0000F81F0000}"/>
    <cellStyle name="Note 2 24 3 8" xfId="11020" xr:uid="{00000000-0005-0000-0000-0000F91F0000}"/>
    <cellStyle name="Note 2 24 3 8 2" xfId="28455" xr:uid="{00000000-0005-0000-0000-0000FA1F0000}"/>
    <cellStyle name="Note 2 24 3 8 3" xfId="42908" xr:uid="{00000000-0005-0000-0000-0000FB1F0000}"/>
    <cellStyle name="Note 2 24 3 9" xfId="18027" xr:uid="{00000000-0005-0000-0000-0000FC1F0000}"/>
    <cellStyle name="Note 2 24 4" xfId="1190" xr:uid="{00000000-0005-0000-0000-0000FD1F0000}"/>
    <cellStyle name="Note 2 24 4 2" xfId="1191" xr:uid="{00000000-0005-0000-0000-0000FE1F0000}"/>
    <cellStyle name="Note 2 24 4 2 2" xfId="3702" xr:uid="{00000000-0005-0000-0000-0000FF1F0000}"/>
    <cellStyle name="Note 2 24 4 2 2 2" xfId="13402" xr:uid="{00000000-0005-0000-0000-000000200000}"/>
    <cellStyle name="Note 2 24 4 2 2 2 2" xfId="30837" xr:uid="{00000000-0005-0000-0000-000001200000}"/>
    <cellStyle name="Note 2 24 4 2 2 2 3" xfId="45290" xr:uid="{00000000-0005-0000-0000-000002200000}"/>
    <cellStyle name="Note 2 24 4 2 2 3" xfId="15863" xr:uid="{00000000-0005-0000-0000-000003200000}"/>
    <cellStyle name="Note 2 24 4 2 2 3 2" xfId="33298" xr:uid="{00000000-0005-0000-0000-000004200000}"/>
    <cellStyle name="Note 2 24 4 2 2 3 3" xfId="47751" xr:uid="{00000000-0005-0000-0000-000005200000}"/>
    <cellStyle name="Note 2 24 4 2 2 4" xfId="21138" xr:uid="{00000000-0005-0000-0000-000006200000}"/>
    <cellStyle name="Note 2 24 4 2 2 5" xfId="35591" xr:uid="{00000000-0005-0000-0000-000007200000}"/>
    <cellStyle name="Note 2 24 4 2 3" xfId="6164" xr:uid="{00000000-0005-0000-0000-000008200000}"/>
    <cellStyle name="Note 2 24 4 2 3 2" xfId="23599" xr:uid="{00000000-0005-0000-0000-000009200000}"/>
    <cellStyle name="Note 2 24 4 2 3 3" xfId="38052" xr:uid="{00000000-0005-0000-0000-00000A200000}"/>
    <cellStyle name="Note 2 24 4 2 4" xfId="8605" xr:uid="{00000000-0005-0000-0000-00000B200000}"/>
    <cellStyle name="Note 2 24 4 2 4 2" xfId="26040" xr:uid="{00000000-0005-0000-0000-00000C200000}"/>
    <cellStyle name="Note 2 24 4 2 4 3" xfId="40493" xr:uid="{00000000-0005-0000-0000-00000D200000}"/>
    <cellStyle name="Note 2 24 4 2 5" xfId="11025" xr:uid="{00000000-0005-0000-0000-00000E200000}"/>
    <cellStyle name="Note 2 24 4 2 5 2" xfId="28460" xr:uid="{00000000-0005-0000-0000-00000F200000}"/>
    <cellStyle name="Note 2 24 4 2 5 3" xfId="42913" xr:uid="{00000000-0005-0000-0000-000010200000}"/>
    <cellStyle name="Note 2 24 4 2 6" xfId="18032" xr:uid="{00000000-0005-0000-0000-000011200000}"/>
    <cellStyle name="Note 2 24 4 3" xfId="1192" xr:uid="{00000000-0005-0000-0000-000012200000}"/>
    <cellStyle name="Note 2 24 4 3 2" xfId="3703" xr:uid="{00000000-0005-0000-0000-000013200000}"/>
    <cellStyle name="Note 2 24 4 3 2 2" xfId="13403" xr:uid="{00000000-0005-0000-0000-000014200000}"/>
    <cellStyle name="Note 2 24 4 3 2 2 2" xfId="30838" xr:uid="{00000000-0005-0000-0000-000015200000}"/>
    <cellStyle name="Note 2 24 4 3 2 2 3" xfId="45291" xr:uid="{00000000-0005-0000-0000-000016200000}"/>
    <cellStyle name="Note 2 24 4 3 2 3" xfId="15864" xr:uid="{00000000-0005-0000-0000-000017200000}"/>
    <cellStyle name="Note 2 24 4 3 2 3 2" xfId="33299" xr:uid="{00000000-0005-0000-0000-000018200000}"/>
    <cellStyle name="Note 2 24 4 3 2 3 3" xfId="47752" xr:uid="{00000000-0005-0000-0000-000019200000}"/>
    <cellStyle name="Note 2 24 4 3 2 4" xfId="21139" xr:uid="{00000000-0005-0000-0000-00001A200000}"/>
    <cellStyle name="Note 2 24 4 3 2 5" xfId="35592" xr:uid="{00000000-0005-0000-0000-00001B200000}"/>
    <cellStyle name="Note 2 24 4 3 3" xfId="6165" xr:uid="{00000000-0005-0000-0000-00001C200000}"/>
    <cellStyle name="Note 2 24 4 3 3 2" xfId="23600" xr:uid="{00000000-0005-0000-0000-00001D200000}"/>
    <cellStyle name="Note 2 24 4 3 3 3" xfId="38053" xr:uid="{00000000-0005-0000-0000-00001E200000}"/>
    <cellStyle name="Note 2 24 4 3 4" xfId="8606" xr:uid="{00000000-0005-0000-0000-00001F200000}"/>
    <cellStyle name="Note 2 24 4 3 4 2" xfId="26041" xr:uid="{00000000-0005-0000-0000-000020200000}"/>
    <cellStyle name="Note 2 24 4 3 4 3" xfId="40494" xr:uid="{00000000-0005-0000-0000-000021200000}"/>
    <cellStyle name="Note 2 24 4 3 5" xfId="11026" xr:uid="{00000000-0005-0000-0000-000022200000}"/>
    <cellStyle name="Note 2 24 4 3 5 2" xfId="28461" xr:uid="{00000000-0005-0000-0000-000023200000}"/>
    <cellStyle name="Note 2 24 4 3 5 3" xfId="42914" xr:uid="{00000000-0005-0000-0000-000024200000}"/>
    <cellStyle name="Note 2 24 4 3 6" xfId="18033" xr:uid="{00000000-0005-0000-0000-000025200000}"/>
    <cellStyle name="Note 2 24 4 4" xfId="1193" xr:uid="{00000000-0005-0000-0000-000026200000}"/>
    <cellStyle name="Note 2 24 4 4 2" xfId="3704" xr:uid="{00000000-0005-0000-0000-000027200000}"/>
    <cellStyle name="Note 2 24 4 4 2 2" xfId="21140" xr:uid="{00000000-0005-0000-0000-000028200000}"/>
    <cellStyle name="Note 2 24 4 4 2 3" xfId="35593" xr:uid="{00000000-0005-0000-0000-000029200000}"/>
    <cellStyle name="Note 2 24 4 4 3" xfId="6166" xr:uid="{00000000-0005-0000-0000-00002A200000}"/>
    <cellStyle name="Note 2 24 4 4 3 2" xfId="23601" xr:uid="{00000000-0005-0000-0000-00002B200000}"/>
    <cellStyle name="Note 2 24 4 4 3 3" xfId="38054" xr:uid="{00000000-0005-0000-0000-00002C200000}"/>
    <cellStyle name="Note 2 24 4 4 4" xfId="8607" xr:uid="{00000000-0005-0000-0000-00002D200000}"/>
    <cellStyle name="Note 2 24 4 4 4 2" xfId="26042" xr:uid="{00000000-0005-0000-0000-00002E200000}"/>
    <cellStyle name="Note 2 24 4 4 4 3" xfId="40495" xr:uid="{00000000-0005-0000-0000-00002F200000}"/>
    <cellStyle name="Note 2 24 4 4 5" xfId="11027" xr:uid="{00000000-0005-0000-0000-000030200000}"/>
    <cellStyle name="Note 2 24 4 4 5 2" xfId="28462" xr:uid="{00000000-0005-0000-0000-000031200000}"/>
    <cellStyle name="Note 2 24 4 4 5 3" xfId="42915" xr:uid="{00000000-0005-0000-0000-000032200000}"/>
    <cellStyle name="Note 2 24 4 4 6" xfId="15068" xr:uid="{00000000-0005-0000-0000-000033200000}"/>
    <cellStyle name="Note 2 24 4 4 6 2" xfId="32503" xr:uid="{00000000-0005-0000-0000-000034200000}"/>
    <cellStyle name="Note 2 24 4 4 6 3" xfId="46956" xr:uid="{00000000-0005-0000-0000-000035200000}"/>
    <cellStyle name="Note 2 24 4 4 7" xfId="18034" xr:uid="{00000000-0005-0000-0000-000036200000}"/>
    <cellStyle name="Note 2 24 4 4 8" xfId="20230" xr:uid="{00000000-0005-0000-0000-000037200000}"/>
    <cellStyle name="Note 2 24 4 5" xfId="3701" xr:uid="{00000000-0005-0000-0000-000038200000}"/>
    <cellStyle name="Note 2 24 4 5 2" xfId="13401" xr:uid="{00000000-0005-0000-0000-000039200000}"/>
    <cellStyle name="Note 2 24 4 5 2 2" xfId="30836" xr:uid="{00000000-0005-0000-0000-00003A200000}"/>
    <cellStyle name="Note 2 24 4 5 2 3" xfId="45289" xr:uid="{00000000-0005-0000-0000-00003B200000}"/>
    <cellStyle name="Note 2 24 4 5 3" xfId="15862" xr:uid="{00000000-0005-0000-0000-00003C200000}"/>
    <cellStyle name="Note 2 24 4 5 3 2" xfId="33297" xr:uid="{00000000-0005-0000-0000-00003D200000}"/>
    <cellStyle name="Note 2 24 4 5 3 3" xfId="47750" xr:uid="{00000000-0005-0000-0000-00003E200000}"/>
    <cellStyle name="Note 2 24 4 5 4" xfId="21137" xr:uid="{00000000-0005-0000-0000-00003F200000}"/>
    <cellStyle name="Note 2 24 4 5 5" xfId="35590" xr:uid="{00000000-0005-0000-0000-000040200000}"/>
    <cellStyle name="Note 2 24 4 6" xfId="6163" xr:uid="{00000000-0005-0000-0000-000041200000}"/>
    <cellStyle name="Note 2 24 4 6 2" xfId="23598" xr:uid="{00000000-0005-0000-0000-000042200000}"/>
    <cellStyle name="Note 2 24 4 6 3" xfId="38051" xr:uid="{00000000-0005-0000-0000-000043200000}"/>
    <cellStyle name="Note 2 24 4 7" xfId="8604" xr:uid="{00000000-0005-0000-0000-000044200000}"/>
    <cellStyle name="Note 2 24 4 7 2" xfId="26039" xr:uid="{00000000-0005-0000-0000-000045200000}"/>
    <cellStyle name="Note 2 24 4 7 3" xfId="40492" xr:uid="{00000000-0005-0000-0000-000046200000}"/>
    <cellStyle name="Note 2 24 4 8" xfId="11024" xr:uid="{00000000-0005-0000-0000-000047200000}"/>
    <cellStyle name="Note 2 24 4 8 2" xfId="28459" xr:uid="{00000000-0005-0000-0000-000048200000}"/>
    <cellStyle name="Note 2 24 4 8 3" xfId="42912" xr:uid="{00000000-0005-0000-0000-000049200000}"/>
    <cellStyle name="Note 2 24 4 9" xfId="18031" xr:uid="{00000000-0005-0000-0000-00004A200000}"/>
    <cellStyle name="Note 2 24 5" xfId="1194" xr:uid="{00000000-0005-0000-0000-00004B200000}"/>
    <cellStyle name="Note 2 24 5 2" xfId="3705" xr:uid="{00000000-0005-0000-0000-00004C200000}"/>
    <cellStyle name="Note 2 24 5 2 2" xfId="13404" xr:uid="{00000000-0005-0000-0000-00004D200000}"/>
    <cellStyle name="Note 2 24 5 2 2 2" xfId="30839" xr:uid="{00000000-0005-0000-0000-00004E200000}"/>
    <cellStyle name="Note 2 24 5 2 2 3" xfId="45292" xr:uid="{00000000-0005-0000-0000-00004F200000}"/>
    <cellStyle name="Note 2 24 5 2 3" xfId="15865" xr:uid="{00000000-0005-0000-0000-000050200000}"/>
    <cellStyle name="Note 2 24 5 2 3 2" xfId="33300" xr:uid="{00000000-0005-0000-0000-000051200000}"/>
    <cellStyle name="Note 2 24 5 2 3 3" xfId="47753" xr:uid="{00000000-0005-0000-0000-000052200000}"/>
    <cellStyle name="Note 2 24 5 2 4" xfId="21141" xr:uid="{00000000-0005-0000-0000-000053200000}"/>
    <cellStyle name="Note 2 24 5 2 5" xfId="35594" xr:uid="{00000000-0005-0000-0000-000054200000}"/>
    <cellStyle name="Note 2 24 5 3" xfId="6167" xr:uid="{00000000-0005-0000-0000-000055200000}"/>
    <cellStyle name="Note 2 24 5 3 2" xfId="23602" xr:uid="{00000000-0005-0000-0000-000056200000}"/>
    <cellStyle name="Note 2 24 5 3 3" xfId="38055" xr:uid="{00000000-0005-0000-0000-000057200000}"/>
    <cellStyle name="Note 2 24 5 4" xfId="8608" xr:uid="{00000000-0005-0000-0000-000058200000}"/>
    <cellStyle name="Note 2 24 5 4 2" xfId="26043" xr:uid="{00000000-0005-0000-0000-000059200000}"/>
    <cellStyle name="Note 2 24 5 4 3" xfId="40496" xr:uid="{00000000-0005-0000-0000-00005A200000}"/>
    <cellStyle name="Note 2 24 5 5" xfId="11028" xr:uid="{00000000-0005-0000-0000-00005B200000}"/>
    <cellStyle name="Note 2 24 5 5 2" xfId="28463" xr:uid="{00000000-0005-0000-0000-00005C200000}"/>
    <cellStyle name="Note 2 24 5 5 3" xfId="42916" xr:uid="{00000000-0005-0000-0000-00005D200000}"/>
    <cellStyle name="Note 2 24 5 6" xfId="18035" xr:uid="{00000000-0005-0000-0000-00005E200000}"/>
    <cellStyle name="Note 2 24 6" xfId="1195" xr:uid="{00000000-0005-0000-0000-00005F200000}"/>
    <cellStyle name="Note 2 24 6 2" xfId="3706" xr:uid="{00000000-0005-0000-0000-000060200000}"/>
    <cellStyle name="Note 2 24 6 2 2" xfId="13405" xr:uid="{00000000-0005-0000-0000-000061200000}"/>
    <cellStyle name="Note 2 24 6 2 2 2" xfId="30840" xr:uid="{00000000-0005-0000-0000-000062200000}"/>
    <cellStyle name="Note 2 24 6 2 2 3" xfId="45293" xr:uid="{00000000-0005-0000-0000-000063200000}"/>
    <cellStyle name="Note 2 24 6 2 3" xfId="15866" xr:uid="{00000000-0005-0000-0000-000064200000}"/>
    <cellStyle name="Note 2 24 6 2 3 2" xfId="33301" xr:uid="{00000000-0005-0000-0000-000065200000}"/>
    <cellStyle name="Note 2 24 6 2 3 3" xfId="47754" xr:uid="{00000000-0005-0000-0000-000066200000}"/>
    <cellStyle name="Note 2 24 6 2 4" xfId="21142" xr:uid="{00000000-0005-0000-0000-000067200000}"/>
    <cellStyle name="Note 2 24 6 2 5" xfId="35595" xr:uid="{00000000-0005-0000-0000-000068200000}"/>
    <cellStyle name="Note 2 24 6 3" xfId="6168" xr:uid="{00000000-0005-0000-0000-000069200000}"/>
    <cellStyle name="Note 2 24 6 3 2" xfId="23603" xr:uid="{00000000-0005-0000-0000-00006A200000}"/>
    <cellStyle name="Note 2 24 6 3 3" xfId="38056" xr:uid="{00000000-0005-0000-0000-00006B200000}"/>
    <cellStyle name="Note 2 24 6 4" xfId="8609" xr:uid="{00000000-0005-0000-0000-00006C200000}"/>
    <cellStyle name="Note 2 24 6 4 2" xfId="26044" xr:uid="{00000000-0005-0000-0000-00006D200000}"/>
    <cellStyle name="Note 2 24 6 4 3" xfId="40497" xr:uid="{00000000-0005-0000-0000-00006E200000}"/>
    <cellStyle name="Note 2 24 6 5" xfId="11029" xr:uid="{00000000-0005-0000-0000-00006F200000}"/>
    <cellStyle name="Note 2 24 6 5 2" xfId="28464" xr:uid="{00000000-0005-0000-0000-000070200000}"/>
    <cellStyle name="Note 2 24 6 5 3" xfId="42917" xr:uid="{00000000-0005-0000-0000-000071200000}"/>
    <cellStyle name="Note 2 24 6 6" xfId="18036" xr:uid="{00000000-0005-0000-0000-000072200000}"/>
    <cellStyle name="Note 2 24 7" xfId="1196" xr:uid="{00000000-0005-0000-0000-000073200000}"/>
    <cellStyle name="Note 2 24 7 2" xfId="3707" xr:uid="{00000000-0005-0000-0000-000074200000}"/>
    <cellStyle name="Note 2 24 7 2 2" xfId="21143" xr:uid="{00000000-0005-0000-0000-000075200000}"/>
    <cellStyle name="Note 2 24 7 2 3" xfId="35596" xr:uid="{00000000-0005-0000-0000-000076200000}"/>
    <cellStyle name="Note 2 24 7 3" xfId="6169" xr:uid="{00000000-0005-0000-0000-000077200000}"/>
    <cellStyle name="Note 2 24 7 3 2" xfId="23604" xr:uid="{00000000-0005-0000-0000-000078200000}"/>
    <cellStyle name="Note 2 24 7 3 3" xfId="38057" xr:uid="{00000000-0005-0000-0000-000079200000}"/>
    <cellStyle name="Note 2 24 7 4" xfId="8610" xr:uid="{00000000-0005-0000-0000-00007A200000}"/>
    <cellStyle name="Note 2 24 7 4 2" xfId="26045" xr:uid="{00000000-0005-0000-0000-00007B200000}"/>
    <cellStyle name="Note 2 24 7 4 3" xfId="40498" xr:uid="{00000000-0005-0000-0000-00007C200000}"/>
    <cellStyle name="Note 2 24 7 5" xfId="11030" xr:uid="{00000000-0005-0000-0000-00007D200000}"/>
    <cellStyle name="Note 2 24 7 5 2" xfId="28465" xr:uid="{00000000-0005-0000-0000-00007E200000}"/>
    <cellStyle name="Note 2 24 7 5 3" xfId="42918" xr:uid="{00000000-0005-0000-0000-00007F200000}"/>
    <cellStyle name="Note 2 24 7 6" xfId="15069" xr:uid="{00000000-0005-0000-0000-000080200000}"/>
    <cellStyle name="Note 2 24 7 6 2" xfId="32504" xr:uid="{00000000-0005-0000-0000-000081200000}"/>
    <cellStyle name="Note 2 24 7 6 3" xfId="46957" xr:uid="{00000000-0005-0000-0000-000082200000}"/>
    <cellStyle name="Note 2 24 7 7" xfId="18037" xr:uid="{00000000-0005-0000-0000-000083200000}"/>
    <cellStyle name="Note 2 24 7 8" xfId="20231" xr:uid="{00000000-0005-0000-0000-000084200000}"/>
    <cellStyle name="Note 2 24 8" xfId="3692" xr:uid="{00000000-0005-0000-0000-000085200000}"/>
    <cellStyle name="Note 2 24 8 2" xfId="13394" xr:uid="{00000000-0005-0000-0000-000086200000}"/>
    <cellStyle name="Note 2 24 8 2 2" xfId="30829" xr:uid="{00000000-0005-0000-0000-000087200000}"/>
    <cellStyle name="Note 2 24 8 2 3" xfId="45282" xr:uid="{00000000-0005-0000-0000-000088200000}"/>
    <cellStyle name="Note 2 24 8 3" xfId="15855" xr:uid="{00000000-0005-0000-0000-000089200000}"/>
    <cellStyle name="Note 2 24 8 3 2" xfId="33290" xr:uid="{00000000-0005-0000-0000-00008A200000}"/>
    <cellStyle name="Note 2 24 8 3 3" xfId="47743" xr:uid="{00000000-0005-0000-0000-00008B200000}"/>
    <cellStyle name="Note 2 24 8 4" xfId="21128" xr:uid="{00000000-0005-0000-0000-00008C200000}"/>
    <cellStyle name="Note 2 24 8 5" xfId="35581" xr:uid="{00000000-0005-0000-0000-00008D200000}"/>
    <cellStyle name="Note 2 24 9" xfId="6154" xr:uid="{00000000-0005-0000-0000-00008E200000}"/>
    <cellStyle name="Note 2 24 9 2" xfId="23589" xr:uid="{00000000-0005-0000-0000-00008F200000}"/>
    <cellStyle name="Note 2 24 9 3" xfId="38042" xr:uid="{00000000-0005-0000-0000-000090200000}"/>
    <cellStyle name="Note 2 25" xfId="1197" xr:uid="{00000000-0005-0000-0000-000091200000}"/>
    <cellStyle name="Note 2 25 2" xfId="1198" xr:uid="{00000000-0005-0000-0000-000092200000}"/>
    <cellStyle name="Note 2 25 2 2" xfId="3709" xr:uid="{00000000-0005-0000-0000-000093200000}"/>
    <cellStyle name="Note 2 25 2 2 2" xfId="13407" xr:uid="{00000000-0005-0000-0000-000094200000}"/>
    <cellStyle name="Note 2 25 2 2 2 2" xfId="30842" xr:uid="{00000000-0005-0000-0000-000095200000}"/>
    <cellStyle name="Note 2 25 2 2 2 3" xfId="45295" xr:uid="{00000000-0005-0000-0000-000096200000}"/>
    <cellStyle name="Note 2 25 2 2 3" xfId="15868" xr:uid="{00000000-0005-0000-0000-000097200000}"/>
    <cellStyle name="Note 2 25 2 2 3 2" xfId="33303" xr:uid="{00000000-0005-0000-0000-000098200000}"/>
    <cellStyle name="Note 2 25 2 2 3 3" xfId="47756" xr:uid="{00000000-0005-0000-0000-000099200000}"/>
    <cellStyle name="Note 2 25 2 2 4" xfId="21145" xr:uid="{00000000-0005-0000-0000-00009A200000}"/>
    <cellStyle name="Note 2 25 2 2 5" xfId="35598" xr:uid="{00000000-0005-0000-0000-00009B200000}"/>
    <cellStyle name="Note 2 25 2 3" xfId="6171" xr:uid="{00000000-0005-0000-0000-00009C200000}"/>
    <cellStyle name="Note 2 25 2 3 2" xfId="23606" xr:uid="{00000000-0005-0000-0000-00009D200000}"/>
    <cellStyle name="Note 2 25 2 3 3" xfId="38059" xr:uid="{00000000-0005-0000-0000-00009E200000}"/>
    <cellStyle name="Note 2 25 2 4" xfId="8612" xr:uid="{00000000-0005-0000-0000-00009F200000}"/>
    <cellStyle name="Note 2 25 2 4 2" xfId="26047" xr:uid="{00000000-0005-0000-0000-0000A0200000}"/>
    <cellStyle name="Note 2 25 2 4 3" xfId="40500" xr:uid="{00000000-0005-0000-0000-0000A1200000}"/>
    <cellStyle name="Note 2 25 2 5" xfId="11032" xr:uid="{00000000-0005-0000-0000-0000A2200000}"/>
    <cellStyle name="Note 2 25 2 5 2" xfId="28467" xr:uid="{00000000-0005-0000-0000-0000A3200000}"/>
    <cellStyle name="Note 2 25 2 5 3" xfId="42920" xr:uid="{00000000-0005-0000-0000-0000A4200000}"/>
    <cellStyle name="Note 2 25 2 6" xfId="18039" xr:uid="{00000000-0005-0000-0000-0000A5200000}"/>
    <cellStyle name="Note 2 25 3" xfId="1199" xr:uid="{00000000-0005-0000-0000-0000A6200000}"/>
    <cellStyle name="Note 2 25 3 2" xfId="3710" xr:uid="{00000000-0005-0000-0000-0000A7200000}"/>
    <cellStyle name="Note 2 25 3 2 2" xfId="13408" xr:uid="{00000000-0005-0000-0000-0000A8200000}"/>
    <cellStyle name="Note 2 25 3 2 2 2" xfId="30843" xr:uid="{00000000-0005-0000-0000-0000A9200000}"/>
    <cellStyle name="Note 2 25 3 2 2 3" xfId="45296" xr:uid="{00000000-0005-0000-0000-0000AA200000}"/>
    <cellStyle name="Note 2 25 3 2 3" xfId="15869" xr:uid="{00000000-0005-0000-0000-0000AB200000}"/>
    <cellStyle name="Note 2 25 3 2 3 2" xfId="33304" xr:uid="{00000000-0005-0000-0000-0000AC200000}"/>
    <cellStyle name="Note 2 25 3 2 3 3" xfId="47757" xr:uid="{00000000-0005-0000-0000-0000AD200000}"/>
    <cellStyle name="Note 2 25 3 2 4" xfId="21146" xr:uid="{00000000-0005-0000-0000-0000AE200000}"/>
    <cellStyle name="Note 2 25 3 2 5" xfId="35599" xr:uid="{00000000-0005-0000-0000-0000AF200000}"/>
    <cellStyle name="Note 2 25 3 3" xfId="6172" xr:uid="{00000000-0005-0000-0000-0000B0200000}"/>
    <cellStyle name="Note 2 25 3 3 2" xfId="23607" xr:uid="{00000000-0005-0000-0000-0000B1200000}"/>
    <cellStyle name="Note 2 25 3 3 3" xfId="38060" xr:uid="{00000000-0005-0000-0000-0000B2200000}"/>
    <cellStyle name="Note 2 25 3 4" xfId="8613" xr:uid="{00000000-0005-0000-0000-0000B3200000}"/>
    <cellStyle name="Note 2 25 3 4 2" xfId="26048" xr:uid="{00000000-0005-0000-0000-0000B4200000}"/>
    <cellStyle name="Note 2 25 3 4 3" xfId="40501" xr:uid="{00000000-0005-0000-0000-0000B5200000}"/>
    <cellStyle name="Note 2 25 3 5" xfId="11033" xr:uid="{00000000-0005-0000-0000-0000B6200000}"/>
    <cellStyle name="Note 2 25 3 5 2" xfId="28468" xr:uid="{00000000-0005-0000-0000-0000B7200000}"/>
    <cellStyle name="Note 2 25 3 5 3" xfId="42921" xr:uid="{00000000-0005-0000-0000-0000B8200000}"/>
    <cellStyle name="Note 2 25 3 6" xfId="18040" xr:uid="{00000000-0005-0000-0000-0000B9200000}"/>
    <cellStyle name="Note 2 25 4" xfId="1200" xr:uid="{00000000-0005-0000-0000-0000BA200000}"/>
    <cellStyle name="Note 2 25 4 2" xfId="3711" xr:uid="{00000000-0005-0000-0000-0000BB200000}"/>
    <cellStyle name="Note 2 25 4 2 2" xfId="21147" xr:uid="{00000000-0005-0000-0000-0000BC200000}"/>
    <cellStyle name="Note 2 25 4 2 3" xfId="35600" xr:uid="{00000000-0005-0000-0000-0000BD200000}"/>
    <cellStyle name="Note 2 25 4 3" xfId="6173" xr:uid="{00000000-0005-0000-0000-0000BE200000}"/>
    <cellStyle name="Note 2 25 4 3 2" xfId="23608" xr:uid="{00000000-0005-0000-0000-0000BF200000}"/>
    <cellStyle name="Note 2 25 4 3 3" xfId="38061" xr:uid="{00000000-0005-0000-0000-0000C0200000}"/>
    <cellStyle name="Note 2 25 4 4" xfId="8614" xr:uid="{00000000-0005-0000-0000-0000C1200000}"/>
    <cellStyle name="Note 2 25 4 4 2" xfId="26049" xr:uid="{00000000-0005-0000-0000-0000C2200000}"/>
    <cellStyle name="Note 2 25 4 4 3" xfId="40502" xr:uid="{00000000-0005-0000-0000-0000C3200000}"/>
    <cellStyle name="Note 2 25 4 5" xfId="11034" xr:uid="{00000000-0005-0000-0000-0000C4200000}"/>
    <cellStyle name="Note 2 25 4 5 2" xfId="28469" xr:uid="{00000000-0005-0000-0000-0000C5200000}"/>
    <cellStyle name="Note 2 25 4 5 3" xfId="42922" xr:uid="{00000000-0005-0000-0000-0000C6200000}"/>
    <cellStyle name="Note 2 25 4 6" xfId="15070" xr:uid="{00000000-0005-0000-0000-0000C7200000}"/>
    <cellStyle name="Note 2 25 4 6 2" xfId="32505" xr:uid="{00000000-0005-0000-0000-0000C8200000}"/>
    <cellStyle name="Note 2 25 4 6 3" xfId="46958" xr:uid="{00000000-0005-0000-0000-0000C9200000}"/>
    <cellStyle name="Note 2 25 4 7" xfId="18041" xr:uid="{00000000-0005-0000-0000-0000CA200000}"/>
    <cellStyle name="Note 2 25 4 8" xfId="20232" xr:uid="{00000000-0005-0000-0000-0000CB200000}"/>
    <cellStyle name="Note 2 25 5" xfId="3708" xr:uid="{00000000-0005-0000-0000-0000CC200000}"/>
    <cellStyle name="Note 2 25 5 2" xfId="13406" xr:uid="{00000000-0005-0000-0000-0000CD200000}"/>
    <cellStyle name="Note 2 25 5 2 2" xfId="30841" xr:uid="{00000000-0005-0000-0000-0000CE200000}"/>
    <cellStyle name="Note 2 25 5 2 3" xfId="45294" xr:uid="{00000000-0005-0000-0000-0000CF200000}"/>
    <cellStyle name="Note 2 25 5 3" xfId="15867" xr:uid="{00000000-0005-0000-0000-0000D0200000}"/>
    <cellStyle name="Note 2 25 5 3 2" xfId="33302" xr:uid="{00000000-0005-0000-0000-0000D1200000}"/>
    <cellStyle name="Note 2 25 5 3 3" xfId="47755" xr:uid="{00000000-0005-0000-0000-0000D2200000}"/>
    <cellStyle name="Note 2 25 5 4" xfId="21144" xr:uid="{00000000-0005-0000-0000-0000D3200000}"/>
    <cellStyle name="Note 2 25 5 5" xfId="35597" xr:uid="{00000000-0005-0000-0000-0000D4200000}"/>
    <cellStyle name="Note 2 25 6" xfId="6170" xr:uid="{00000000-0005-0000-0000-0000D5200000}"/>
    <cellStyle name="Note 2 25 6 2" xfId="23605" xr:uid="{00000000-0005-0000-0000-0000D6200000}"/>
    <cellStyle name="Note 2 25 6 3" xfId="38058" xr:uid="{00000000-0005-0000-0000-0000D7200000}"/>
    <cellStyle name="Note 2 25 7" xfId="8611" xr:uid="{00000000-0005-0000-0000-0000D8200000}"/>
    <cellStyle name="Note 2 25 7 2" xfId="26046" xr:uid="{00000000-0005-0000-0000-0000D9200000}"/>
    <cellStyle name="Note 2 25 7 3" xfId="40499" xr:uid="{00000000-0005-0000-0000-0000DA200000}"/>
    <cellStyle name="Note 2 25 8" xfId="11031" xr:uid="{00000000-0005-0000-0000-0000DB200000}"/>
    <cellStyle name="Note 2 25 8 2" xfId="28466" xr:uid="{00000000-0005-0000-0000-0000DC200000}"/>
    <cellStyle name="Note 2 25 8 3" xfId="42919" xr:uid="{00000000-0005-0000-0000-0000DD200000}"/>
    <cellStyle name="Note 2 25 9" xfId="18038" xr:uid="{00000000-0005-0000-0000-0000DE200000}"/>
    <cellStyle name="Note 2 26" xfId="1201" xr:uid="{00000000-0005-0000-0000-0000DF200000}"/>
    <cellStyle name="Note 2 26 2" xfId="1202" xr:uid="{00000000-0005-0000-0000-0000E0200000}"/>
    <cellStyle name="Note 2 26 2 2" xfId="3713" xr:uid="{00000000-0005-0000-0000-0000E1200000}"/>
    <cellStyle name="Note 2 26 2 2 2" xfId="13410" xr:uid="{00000000-0005-0000-0000-0000E2200000}"/>
    <cellStyle name="Note 2 26 2 2 2 2" xfId="30845" xr:uid="{00000000-0005-0000-0000-0000E3200000}"/>
    <cellStyle name="Note 2 26 2 2 2 3" xfId="45298" xr:uid="{00000000-0005-0000-0000-0000E4200000}"/>
    <cellStyle name="Note 2 26 2 2 3" xfId="15871" xr:uid="{00000000-0005-0000-0000-0000E5200000}"/>
    <cellStyle name="Note 2 26 2 2 3 2" xfId="33306" xr:uid="{00000000-0005-0000-0000-0000E6200000}"/>
    <cellStyle name="Note 2 26 2 2 3 3" xfId="47759" xr:uid="{00000000-0005-0000-0000-0000E7200000}"/>
    <cellStyle name="Note 2 26 2 2 4" xfId="21149" xr:uid="{00000000-0005-0000-0000-0000E8200000}"/>
    <cellStyle name="Note 2 26 2 2 5" xfId="35602" xr:uid="{00000000-0005-0000-0000-0000E9200000}"/>
    <cellStyle name="Note 2 26 2 3" xfId="6175" xr:uid="{00000000-0005-0000-0000-0000EA200000}"/>
    <cellStyle name="Note 2 26 2 3 2" xfId="23610" xr:uid="{00000000-0005-0000-0000-0000EB200000}"/>
    <cellStyle name="Note 2 26 2 3 3" xfId="38063" xr:uid="{00000000-0005-0000-0000-0000EC200000}"/>
    <cellStyle name="Note 2 26 2 4" xfId="8616" xr:uid="{00000000-0005-0000-0000-0000ED200000}"/>
    <cellStyle name="Note 2 26 2 4 2" xfId="26051" xr:uid="{00000000-0005-0000-0000-0000EE200000}"/>
    <cellStyle name="Note 2 26 2 4 3" xfId="40504" xr:uid="{00000000-0005-0000-0000-0000EF200000}"/>
    <cellStyle name="Note 2 26 2 5" xfId="11036" xr:uid="{00000000-0005-0000-0000-0000F0200000}"/>
    <cellStyle name="Note 2 26 2 5 2" xfId="28471" xr:uid="{00000000-0005-0000-0000-0000F1200000}"/>
    <cellStyle name="Note 2 26 2 5 3" xfId="42924" xr:uid="{00000000-0005-0000-0000-0000F2200000}"/>
    <cellStyle name="Note 2 26 2 6" xfId="18043" xr:uid="{00000000-0005-0000-0000-0000F3200000}"/>
    <cellStyle name="Note 2 26 3" xfId="1203" xr:uid="{00000000-0005-0000-0000-0000F4200000}"/>
    <cellStyle name="Note 2 26 3 2" xfId="3714" xr:uid="{00000000-0005-0000-0000-0000F5200000}"/>
    <cellStyle name="Note 2 26 3 2 2" xfId="13411" xr:uid="{00000000-0005-0000-0000-0000F6200000}"/>
    <cellStyle name="Note 2 26 3 2 2 2" xfId="30846" xr:uid="{00000000-0005-0000-0000-0000F7200000}"/>
    <cellStyle name="Note 2 26 3 2 2 3" xfId="45299" xr:uid="{00000000-0005-0000-0000-0000F8200000}"/>
    <cellStyle name="Note 2 26 3 2 3" xfId="15872" xr:uid="{00000000-0005-0000-0000-0000F9200000}"/>
    <cellStyle name="Note 2 26 3 2 3 2" xfId="33307" xr:uid="{00000000-0005-0000-0000-0000FA200000}"/>
    <cellStyle name="Note 2 26 3 2 3 3" xfId="47760" xr:uid="{00000000-0005-0000-0000-0000FB200000}"/>
    <cellStyle name="Note 2 26 3 2 4" xfId="21150" xr:uid="{00000000-0005-0000-0000-0000FC200000}"/>
    <cellStyle name="Note 2 26 3 2 5" xfId="35603" xr:uid="{00000000-0005-0000-0000-0000FD200000}"/>
    <cellStyle name="Note 2 26 3 3" xfId="6176" xr:uid="{00000000-0005-0000-0000-0000FE200000}"/>
    <cellStyle name="Note 2 26 3 3 2" xfId="23611" xr:uid="{00000000-0005-0000-0000-0000FF200000}"/>
    <cellStyle name="Note 2 26 3 3 3" xfId="38064" xr:uid="{00000000-0005-0000-0000-000000210000}"/>
    <cellStyle name="Note 2 26 3 4" xfId="8617" xr:uid="{00000000-0005-0000-0000-000001210000}"/>
    <cellStyle name="Note 2 26 3 4 2" xfId="26052" xr:uid="{00000000-0005-0000-0000-000002210000}"/>
    <cellStyle name="Note 2 26 3 4 3" xfId="40505" xr:uid="{00000000-0005-0000-0000-000003210000}"/>
    <cellStyle name="Note 2 26 3 5" xfId="11037" xr:uid="{00000000-0005-0000-0000-000004210000}"/>
    <cellStyle name="Note 2 26 3 5 2" xfId="28472" xr:uid="{00000000-0005-0000-0000-000005210000}"/>
    <cellStyle name="Note 2 26 3 5 3" xfId="42925" xr:uid="{00000000-0005-0000-0000-000006210000}"/>
    <cellStyle name="Note 2 26 3 6" xfId="18044" xr:uid="{00000000-0005-0000-0000-000007210000}"/>
    <cellStyle name="Note 2 26 4" xfId="1204" xr:uid="{00000000-0005-0000-0000-000008210000}"/>
    <cellStyle name="Note 2 26 4 2" xfId="3715" xr:uid="{00000000-0005-0000-0000-000009210000}"/>
    <cellStyle name="Note 2 26 4 2 2" xfId="21151" xr:uid="{00000000-0005-0000-0000-00000A210000}"/>
    <cellStyle name="Note 2 26 4 2 3" xfId="35604" xr:uid="{00000000-0005-0000-0000-00000B210000}"/>
    <cellStyle name="Note 2 26 4 3" xfId="6177" xr:uid="{00000000-0005-0000-0000-00000C210000}"/>
    <cellStyle name="Note 2 26 4 3 2" xfId="23612" xr:uid="{00000000-0005-0000-0000-00000D210000}"/>
    <cellStyle name="Note 2 26 4 3 3" xfId="38065" xr:uid="{00000000-0005-0000-0000-00000E210000}"/>
    <cellStyle name="Note 2 26 4 4" xfId="8618" xr:uid="{00000000-0005-0000-0000-00000F210000}"/>
    <cellStyle name="Note 2 26 4 4 2" xfId="26053" xr:uid="{00000000-0005-0000-0000-000010210000}"/>
    <cellStyle name="Note 2 26 4 4 3" xfId="40506" xr:uid="{00000000-0005-0000-0000-000011210000}"/>
    <cellStyle name="Note 2 26 4 5" xfId="11038" xr:uid="{00000000-0005-0000-0000-000012210000}"/>
    <cellStyle name="Note 2 26 4 5 2" xfId="28473" xr:uid="{00000000-0005-0000-0000-000013210000}"/>
    <cellStyle name="Note 2 26 4 5 3" xfId="42926" xr:uid="{00000000-0005-0000-0000-000014210000}"/>
    <cellStyle name="Note 2 26 4 6" xfId="15071" xr:uid="{00000000-0005-0000-0000-000015210000}"/>
    <cellStyle name="Note 2 26 4 6 2" xfId="32506" xr:uid="{00000000-0005-0000-0000-000016210000}"/>
    <cellStyle name="Note 2 26 4 6 3" xfId="46959" xr:uid="{00000000-0005-0000-0000-000017210000}"/>
    <cellStyle name="Note 2 26 4 7" xfId="18045" xr:uid="{00000000-0005-0000-0000-000018210000}"/>
    <cellStyle name="Note 2 26 4 8" xfId="20233" xr:uid="{00000000-0005-0000-0000-000019210000}"/>
    <cellStyle name="Note 2 26 5" xfId="3712" xr:uid="{00000000-0005-0000-0000-00001A210000}"/>
    <cellStyle name="Note 2 26 5 2" xfId="13409" xr:uid="{00000000-0005-0000-0000-00001B210000}"/>
    <cellStyle name="Note 2 26 5 2 2" xfId="30844" xr:uid="{00000000-0005-0000-0000-00001C210000}"/>
    <cellStyle name="Note 2 26 5 2 3" xfId="45297" xr:uid="{00000000-0005-0000-0000-00001D210000}"/>
    <cellStyle name="Note 2 26 5 3" xfId="15870" xr:uid="{00000000-0005-0000-0000-00001E210000}"/>
    <cellStyle name="Note 2 26 5 3 2" xfId="33305" xr:uid="{00000000-0005-0000-0000-00001F210000}"/>
    <cellStyle name="Note 2 26 5 3 3" xfId="47758" xr:uid="{00000000-0005-0000-0000-000020210000}"/>
    <cellStyle name="Note 2 26 5 4" xfId="21148" xr:uid="{00000000-0005-0000-0000-000021210000}"/>
    <cellStyle name="Note 2 26 5 5" xfId="35601" xr:uid="{00000000-0005-0000-0000-000022210000}"/>
    <cellStyle name="Note 2 26 6" xfId="6174" xr:uid="{00000000-0005-0000-0000-000023210000}"/>
    <cellStyle name="Note 2 26 6 2" xfId="23609" xr:uid="{00000000-0005-0000-0000-000024210000}"/>
    <cellStyle name="Note 2 26 6 3" xfId="38062" xr:uid="{00000000-0005-0000-0000-000025210000}"/>
    <cellStyle name="Note 2 26 7" xfId="8615" xr:uid="{00000000-0005-0000-0000-000026210000}"/>
    <cellStyle name="Note 2 26 7 2" xfId="26050" xr:uid="{00000000-0005-0000-0000-000027210000}"/>
    <cellStyle name="Note 2 26 7 3" xfId="40503" xr:uid="{00000000-0005-0000-0000-000028210000}"/>
    <cellStyle name="Note 2 26 8" xfId="11035" xr:uid="{00000000-0005-0000-0000-000029210000}"/>
    <cellStyle name="Note 2 26 8 2" xfId="28470" xr:uid="{00000000-0005-0000-0000-00002A210000}"/>
    <cellStyle name="Note 2 26 8 3" xfId="42923" xr:uid="{00000000-0005-0000-0000-00002B210000}"/>
    <cellStyle name="Note 2 26 9" xfId="18042" xr:uid="{00000000-0005-0000-0000-00002C210000}"/>
    <cellStyle name="Note 2 27" xfId="1205" xr:uid="{00000000-0005-0000-0000-00002D210000}"/>
    <cellStyle name="Note 2 27 2" xfId="1206" xr:uid="{00000000-0005-0000-0000-00002E210000}"/>
    <cellStyle name="Note 2 27 2 2" xfId="3717" xr:uid="{00000000-0005-0000-0000-00002F210000}"/>
    <cellStyle name="Note 2 27 2 2 2" xfId="13413" xr:uid="{00000000-0005-0000-0000-000030210000}"/>
    <cellStyle name="Note 2 27 2 2 2 2" xfId="30848" xr:uid="{00000000-0005-0000-0000-000031210000}"/>
    <cellStyle name="Note 2 27 2 2 2 3" xfId="45301" xr:uid="{00000000-0005-0000-0000-000032210000}"/>
    <cellStyle name="Note 2 27 2 2 3" xfId="15874" xr:uid="{00000000-0005-0000-0000-000033210000}"/>
    <cellStyle name="Note 2 27 2 2 3 2" xfId="33309" xr:uid="{00000000-0005-0000-0000-000034210000}"/>
    <cellStyle name="Note 2 27 2 2 3 3" xfId="47762" xr:uid="{00000000-0005-0000-0000-000035210000}"/>
    <cellStyle name="Note 2 27 2 2 4" xfId="21153" xr:uid="{00000000-0005-0000-0000-000036210000}"/>
    <cellStyle name="Note 2 27 2 2 5" xfId="35606" xr:uid="{00000000-0005-0000-0000-000037210000}"/>
    <cellStyle name="Note 2 27 2 3" xfId="6179" xr:uid="{00000000-0005-0000-0000-000038210000}"/>
    <cellStyle name="Note 2 27 2 3 2" xfId="23614" xr:uid="{00000000-0005-0000-0000-000039210000}"/>
    <cellStyle name="Note 2 27 2 3 3" xfId="38067" xr:uid="{00000000-0005-0000-0000-00003A210000}"/>
    <cellStyle name="Note 2 27 2 4" xfId="8620" xr:uid="{00000000-0005-0000-0000-00003B210000}"/>
    <cellStyle name="Note 2 27 2 4 2" xfId="26055" xr:uid="{00000000-0005-0000-0000-00003C210000}"/>
    <cellStyle name="Note 2 27 2 4 3" xfId="40508" xr:uid="{00000000-0005-0000-0000-00003D210000}"/>
    <cellStyle name="Note 2 27 2 5" xfId="11040" xr:uid="{00000000-0005-0000-0000-00003E210000}"/>
    <cellStyle name="Note 2 27 2 5 2" xfId="28475" xr:uid="{00000000-0005-0000-0000-00003F210000}"/>
    <cellStyle name="Note 2 27 2 5 3" xfId="42928" xr:uid="{00000000-0005-0000-0000-000040210000}"/>
    <cellStyle name="Note 2 27 2 6" xfId="18047" xr:uid="{00000000-0005-0000-0000-000041210000}"/>
    <cellStyle name="Note 2 27 3" xfId="1207" xr:uid="{00000000-0005-0000-0000-000042210000}"/>
    <cellStyle name="Note 2 27 3 2" xfId="3718" xr:uid="{00000000-0005-0000-0000-000043210000}"/>
    <cellStyle name="Note 2 27 3 2 2" xfId="13414" xr:uid="{00000000-0005-0000-0000-000044210000}"/>
    <cellStyle name="Note 2 27 3 2 2 2" xfId="30849" xr:uid="{00000000-0005-0000-0000-000045210000}"/>
    <cellStyle name="Note 2 27 3 2 2 3" xfId="45302" xr:uid="{00000000-0005-0000-0000-000046210000}"/>
    <cellStyle name="Note 2 27 3 2 3" xfId="15875" xr:uid="{00000000-0005-0000-0000-000047210000}"/>
    <cellStyle name="Note 2 27 3 2 3 2" xfId="33310" xr:uid="{00000000-0005-0000-0000-000048210000}"/>
    <cellStyle name="Note 2 27 3 2 3 3" xfId="47763" xr:uid="{00000000-0005-0000-0000-000049210000}"/>
    <cellStyle name="Note 2 27 3 2 4" xfId="21154" xr:uid="{00000000-0005-0000-0000-00004A210000}"/>
    <cellStyle name="Note 2 27 3 2 5" xfId="35607" xr:uid="{00000000-0005-0000-0000-00004B210000}"/>
    <cellStyle name="Note 2 27 3 3" xfId="6180" xr:uid="{00000000-0005-0000-0000-00004C210000}"/>
    <cellStyle name="Note 2 27 3 3 2" xfId="23615" xr:uid="{00000000-0005-0000-0000-00004D210000}"/>
    <cellStyle name="Note 2 27 3 3 3" xfId="38068" xr:uid="{00000000-0005-0000-0000-00004E210000}"/>
    <cellStyle name="Note 2 27 3 4" xfId="8621" xr:uid="{00000000-0005-0000-0000-00004F210000}"/>
    <cellStyle name="Note 2 27 3 4 2" xfId="26056" xr:uid="{00000000-0005-0000-0000-000050210000}"/>
    <cellStyle name="Note 2 27 3 4 3" xfId="40509" xr:uid="{00000000-0005-0000-0000-000051210000}"/>
    <cellStyle name="Note 2 27 3 5" xfId="11041" xr:uid="{00000000-0005-0000-0000-000052210000}"/>
    <cellStyle name="Note 2 27 3 5 2" xfId="28476" xr:uid="{00000000-0005-0000-0000-000053210000}"/>
    <cellStyle name="Note 2 27 3 5 3" xfId="42929" xr:uid="{00000000-0005-0000-0000-000054210000}"/>
    <cellStyle name="Note 2 27 3 6" xfId="18048" xr:uid="{00000000-0005-0000-0000-000055210000}"/>
    <cellStyle name="Note 2 27 4" xfId="1208" xr:uid="{00000000-0005-0000-0000-000056210000}"/>
    <cellStyle name="Note 2 27 4 2" xfId="3719" xr:uid="{00000000-0005-0000-0000-000057210000}"/>
    <cellStyle name="Note 2 27 4 2 2" xfId="21155" xr:uid="{00000000-0005-0000-0000-000058210000}"/>
    <cellStyle name="Note 2 27 4 2 3" xfId="35608" xr:uid="{00000000-0005-0000-0000-000059210000}"/>
    <cellStyle name="Note 2 27 4 3" xfId="6181" xr:uid="{00000000-0005-0000-0000-00005A210000}"/>
    <cellStyle name="Note 2 27 4 3 2" xfId="23616" xr:uid="{00000000-0005-0000-0000-00005B210000}"/>
    <cellStyle name="Note 2 27 4 3 3" xfId="38069" xr:uid="{00000000-0005-0000-0000-00005C210000}"/>
    <cellStyle name="Note 2 27 4 4" xfId="8622" xr:uid="{00000000-0005-0000-0000-00005D210000}"/>
    <cellStyle name="Note 2 27 4 4 2" xfId="26057" xr:uid="{00000000-0005-0000-0000-00005E210000}"/>
    <cellStyle name="Note 2 27 4 4 3" xfId="40510" xr:uid="{00000000-0005-0000-0000-00005F210000}"/>
    <cellStyle name="Note 2 27 4 5" xfId="11042" xr:uid="{00000000-0005-0000-0000-000060210000}"/>
    <cellStyle name="Note 2 27 4 5 2" xfId="28477" xr:uid="{00000000-0005-0000-0000-000061210000}"/>
    <cellStyle name="Note 2 27 4 5 3" xfId="42930" xr:uid="{00000000-0005-0000-0000-000062210000}"/>
    <cellStyle name="Note 2 27 4 6" xfId="15072" xr:uid="{00000000-0005-0000-0000-000063210000}"/>
    <cellStyle name="Note 2 27 4 6 2" xfId="32507" xr:uid="{00000000-0005-0000-0000-000064210000}"/>
    <cellStyle name="Note 2 27 4 6 3" xfId="46960" xr:uid="{00000000-0005-0000-0000-000065210000}"/>
    <cellStyle name="Note 2 27 4 7" xfId="18049" xr:uid="{00000000-0005-0000-0000-000066210000}"/>
    <cellStyle name="Note 2 27 4 8" xfId="20234" xr:uid="{00000000-0005-0000-0000-000067210000}"/>
    <cellStyle name="Note 2 27 5" xfId="3716" xr:uid="{00000000-0005-0000-0000-000068210000}"/>
    <cellStyle name="Note 2 27 5 2" xfId="13412" xr:uid="{00000000-0005-0000-0000-000069210000}"/>
    <cellStyle name="Note 2 27 5 2 2" xfId="30847" xr:uid="{00000000-0005-0000-0000-00006A210000}"/>
    <cellStyle name="Note 2 27 5 2 3" xfId="45300" xr:uid="{00000000-0005-0000-0000-00006B210000}"/>
    <cellStyle name="Note 2 27 5 3" xfId="15873" xr:uid="{00000000-0005-0000-0000-00006C210000}"/>
    <cellStyle name="Note 2 27 5 3 2" xfId="33308" xr:uid="{00000000-0005-0000-0000-00006D210000}"/>
    <cellStyle name="Note 2 27 5 3 3" xfId="47761" xr:uid="{00000000-0005-0000-0000-00006E210000}"/>
    <cellStyle name="Note 2 27 5 4" xfId="21152" xr:uid="{00000000-0005-0000-0000-00006F210000}"/>
    <cellStyle name="Note 2 27 5 5" xfId="35605" xr:uid="{00000000-0005-0000-0000-000070210000}"/>
    <cellStyle name="Note 2 27 6" xfId="6178" xr:uid="{00000000-0005-0000-0000-000071210000}"/>
    <cellStyle name="Note 2 27 6 2" xfId="23613" xr:uid="{00000000-0005-0000-0000-000072210000}"/>
    <cellStyle name="Note 2 27 6 3" xfId="38066" xr:uid="{00000000-0005-0000-0000-000073210000}"/>
    <cellStyle name="Note 2 27 7" xfId="8619" xr:uid="{00000000-0005-0000-0000-000074210000}"/>
    <cellStyle name="Note 2 27 7 2" xfId="26054" xr:uid="{00000000-0005-0000-0000-000075210000}"/>
    <cellStyle name="Note 2 27 7 3" xfId="40507" xr:uid="{00000000-0005-0000-0000-000076210000}"/>
    <cellStyle name="Note 2 27 8" xfId="11039" xr:uid="{00000000-0005-0000-0000-000077210000}"/>
    <cellStyle name="Note 2 27 8 2" xfId="28474" xr:uid="{00000000-0005-0000-0000-000078210000}"/>
    <cellStyle name="Note 2 27 8 3" xfId="42927" xr:uid="{00000000-0005-0000-0000-000079210000}"/>
    <cellStyle name="Note 2 27 9" xfId="18046" xr:uid="{00000000-0005-0000-0000-00007A210000}"/>
    <cellStyle name="Note 2 28" xfId="1209" xr:uid="{00000000-0005-0000-0000-00007B210000}"/>
    <cellStyle name="Note 2 28 2" xfId="1210" xr:uid="{00000000-0005-0000-0000-00007C210000}"/>
    <cellStyle name="Note 2 28 2 2" xfId="3721" xr:uid="{00000000-0005-0000-0000-00007D210000}"/>
    <cellStyle name="Note 2 28 2 2 2" xfId="13416" xr:uid="{00000000-0005-0000-0000-00007E210000}"/>
    <cellStyle name="Note 2 28 2 2 2 2" xfId="30851" xr:uid="{00000000-0005-0000-0000-00007F210000}"/>
    <cellStyle name="Note 2 28 2 2 2 3" xfId="45304" xr:uid="{00000000-0005-0000-0000-000080210000}"/>
    <cellStyle name="Note 2 28 2 2 3" xfId="15877" xr:uid="{00000000-0005-0000-0000-000081210000}"/>
    <cellStyle name="Note 2 28 2 2 3 2" xfId="33312" xr:uid="{00000000-0005-0000-0000-000082210000}"/>
    <cellStyle name="Note 2 28 2 2 3 3" xfId="47765" xr:uid="{00000000-0005-0000-0000-000083210000}"/>
    <cellStyle name="Note 2 28 2 2 4" xfId="21157" xr:uid="{00000000-0005-0000-0000-000084210000}"/>
    <cellStyle name="Note 2 28 2 2 5" xfId="35610" xr:uid="{00000000-0005-0000-0000-000085210000}"/>
    <cellStyle name="Note 2 28 2 3" xfId="6183" xr:uid="{00000000-0005-0000-0000-000086210000}"/>
    <cellStyle name="Note 2 28 2 3 2" xfId="23618" xr:uid="{00000000-0005-0000-0000-000087210000}"/>
    <cellStyle name="Note 2 28 2 3 3" xfId="38071" xr:uid="{00000000-0005-0000-0000-000088210000}"/>
    <cellStyle name="Note 2 28 2 4" xfId="8624" xr:uid="{00000000-0005-0000-0000-000089210000}"/>
    <cellStyle name="Note 2 28 2 4 2" xfId="26059" xr:uid="{00000000-0005-0000-0000-00008A210000}"/>
    <cellStyle name="Note 2 28 2 4 3" xfId="40512" xr:uid="{00000000-0005-0000-0000-00008B210000}"/>
    <cellStyle name="Note 2 28 2 5" xfId="11044" xr:uid="{00000000-0005-0000-0000-00008C210000}"/>
    <cellStyle name="Note 2 28 2 5 2" xfId="28479" xr:uid="{00000000-0005-0000-0000-00008D210000}"/>
    <cellStyle name="Note 2 28 2 5 3" xfId="42932" xr:uid="{00000000-0005-0000-0000-00008E210000}"/>
    <cellStyle name="Note 2 28 2 6" xfId="18051" xr:uid="{00000000-0005-0000-0000-00008F210000}"/>
    <cellStyle name="Note 2 28 3" xfId="1211" xr:uid="{00000000-0005-0000-0000-000090210000}"/>
    <cellStyle name="Note 2 28 3 2" xfId="3722" xr:uid="{00000000-0005-0000-0000-000091210000}"/>
    <cellStyle name="Note 2 28 3 2 2" xfId="13417" xr:uid="{00000000-0005-0000-0000-000092210000}"/>
    <cellStyle name="Note 2 28 3 2 2 2" xfId="30852" xr:uid="{00000000-0005-0000-0000-000093210000}"/>
    <cellStyle name="Note 2 28 3 2 2 3" xfId="45305" xr:uid="{00000000-0005-0000-0000-000094210000}"/>
    <cellStyle name="Note 2 28 3 2 3" xfId="15878" xr:uid="{00000000-0005-0000-0000-000095210000}"/>
    <cellStyle name="Note 2 28 3 2 3 2" xfId="33313" xr:uid="{00000000-0005-0000-0000-000096210000}"/>
    <cellStyle name="Note 2 28 3 2 3 3" xfId="47766" xr:uid="{00000000-0005-0000-0000-000097210000}"/>
    <cellStyle name="Note 2 28 3 2 4" xfId="21158" xr:uid="{00000000-0005-0000-0000-000098210000}"/>
    <cellStyle name="Note 2 28 3 2 5" xfId="35611" xr:uid="{00000000-0005-0000-0000-000099210000}"/>
    <cellStyle name="Note 2 28 3 3" xfId="6184" xr:uid="{00000000-0005-0000-0000-00009A210000}"/>
    <cellStyle name="Note 2 28 3 3 2" xfId="23619" xr:uid="{00000000-0005-0000-0000-00009B210000}"/>
    <cellStyle name="Note 2 28 3 3 3" xfId="38072" xr:uid="{00000000-0005-0000-0000-00009C210000}"/>
    <cellStyle name="Note 2 28 3 4" xfId="8625" xr:uid="{00000000-0005-0000-0000-00009D210000}"/>
    <cellStyle name="Note 2 28 3 4 2" xfId="26060" xr:uid="{00000000-0005-0000-0000-00009E210000}"/>
    <cellStyle name="Note 2 28 3 4 3" xfId="40513" xr:uid="{00000000-0005-0000-0000-00009F210000}"/>
    <cellStyle name="Note 2 28 3 5" xfId="11045" xr:uid="{00000000-0005-0000-0000-0000A0210000}"/>
    <cellStyle name="Note 2 28 3 5 2" xfId="28480" xr:uid="{00000000-0005-0000-0000-0000A1210000}"/>
    <cellStyle name="Note 2 28 3 5 3" xfId="42933" xr:uid="{00000000-0005-0000-0000-0000A2210000}"/>
    <cellStyle name="Note 2 28 3 6" xfId="18052" xr:uid="{00000000-0005-0000-0000-0000A3210000}"/>
    <cellStyle name="Note 2 28 4" xfId="1212" xr:uid="{00000000-0005-0000-0000-0000A4210000}"/>
    <cellStyle name="Note 2 28 4 2" xfId="3723" xr:uid="{00000000-0005-0000-0000-0000A5210000}"/>
    <cellStyle name="Note 2 28 4 2 2" xfId="21159" xr:uid="{00000000-0005-0000-0000-0000A6210000}"/>
    <cellStyle name="Note 2 28 4 2 3" xfId="35612" xr:uid="{00000000-0005-0000-0000-0000A7210000}"/>
    <cellStyle name="Note 2 28 4 3" xfId="6185" xr:uid="{00000000-0005-0000-0000-0000A8210000}"/>
    <cellStyle name="Note 2 28 4 3 2" xfId="23620" xr:uid="{00000000-0005-0000-0000-0000A9210000}"/>
    <cellStyle name="Note 2 28 4 3 3" xfId="38073" xr:uid="{00000000-0005-0000-0000-0000AA210000}"/>
    <cellStyle name="Note 2 28 4 4" xfId="8626" xr:uid="{00000000-0005-0000-0000-0000AB210000}"/>
    <cellStyle name="Note 2 28 4 4 2" xfId="26061" xr:uid="{00000000-0005-0000-0000-0000AC210000}"/>
    <cellStyle name="Note 2 28 4 4 3" xfId="40514" xr:uid="{00000000-0005-0000-0000-0000AD210000}"/>
    <cellStyle name="Note 2 28 4 5" xfId="11046" xr:uid="{00000000-0005-0000-0000-0000AE210000}"/>
    <cellStyle name="Note 2 28 4 5 2" xfId="28481" xr:uid="{00000000-0005-0000-0000-0000AF210000}"/>
    <cellStyle name="Note 2 28 4 5 3" xfId="42934" xr:uid="{00000000-0005-0000-0000-0000B0210000}"/>
    <cellStyle name="Note 2 28 4 6" xfId="15073" xr:uid="{00000000-0005-0000-0000-0000B1210000}"/>
    <cellStyle name="Note 2 28 4 6 2" xfId="32508" xr:uid="{00000000-0005-0000-0000-0000B2210000}"/>
    <cellStyle name="Note 2 28 4 6 3" xfId="46961" xr:uid="{00000000-0005-0000-0000-0000B3210000}"/>
    <cellStyle name="Note 2 28 4 7" xfId="18053" xr:uid="{00000000-0005-0000-0000-0000B4210000}"/>
    <cellStyle name="Note 2 28 4 8" xfId="20235" xr:uid="{00000000-0005-0000-0000-0000B5210000}"/>
    <cellStyle name="Note 2 28 5" xfId="3720" xr:uid="{00000000-0005-0000-0000-0000B6210000}"/>
    <cellStyle name="Note 2 28 5 2" xfId="13415" xr:uid="{00000000-0005-0000-0000-0000B7210000}"/>
    <cellStyle name="Note 2 28 5 2 2" xfId="30850" xr:uid="{00000000-0005-0000-0000-0000B8210000}"/>
    <cellStyle name="Note 2 28 5 2 3" xfId="45303" xr:uid="{00000000-0005-0000-0000-0000B9210000}"/>
    <cellStyle name="Note 2 28 5 3" xfId="15876" xr:uid="{00000000-0005-0000-0000-0000BA210000}"/>
    <cellStyle name="Note 2 28 5 3 2" xfId="33311" xr:uid="{00000000-0005-0000-0000-0000BB210000}"/>
    <cellStyle name="Note 2 28 5 3 3" xfId="47764" xr:uid="{00000000-0005-0000-0000-0000BC210000}"/>
    <cellStyle name="Note 2 28 5 4" xfId="21156" xr:uid="{00000000-0005-0000-0000-0000BD210000}"/>
    <cellStyle name="Note 2 28 5 5" xfId="35609" xr:uid="{00000000-0005-0000-0000-0000BE210000}"/>
    <cellStyle name="Note 2 28 6" xfId="6182" xr:uid="{00000000-0005-0000-0000-0000BF210000}"/>
    <cellStyle name="Note 2 28 6 2" xfId="23617" xr:uid="{00000000-0005-0000-0000-0000C0210000}"/>
    <cellStyle name="Note 2 28 6 3" xfId="38070" xr:uid="{00000000-0005-0000-0000-0000C1210000}"/>
    <cellStyle name="Note 2 28 7" xfId="8623" xr:uid="{00000000-0005-0000-0000-0000C2210000}"/>
    <cellStyle name="Note 2 28 7 2" xfId="26058" xr:uid="{00000000-0005-0000-0000-0000C3210000}"/>
    <cellStyle name="Note 2 28 7 3" xfId="40511" xr:uid="{00000000-0005-0000-0000-0000C4210000}"/>
    <cellStyle name="Note 2 28 8" xfId="11043" xr:uid="{00000000-0005-0000-0000-0000C5210000}"/>
    <cellStyle name="Note 2 28 8 2" xfId="28478" xr:uid="{00000000-0005-0000-0000-0000C6210000}"/>
    <cellStyle name="Note 2 28 8 3" xfId="42931" xr:uid="{00000000-0005-0000-0000-0000C7210000}"/>
    <cellStyle name="Note 2 28 9" xfId="18050" xr:uid="{00000000-0005-0000-0000-0000C8210000}"/>
    <cellStyle name="Note 2 29" xfId="3403" xr:uid="{00000000-0005-0000-0000-0000C9210000}"/>
    <cellStyle name="Note 2 29 2" xfId="13177" xr:uid="{00000000-0005-0000-0000-0000CA210000}"/>
    <cellStyle name="Note 2 29 2 2" xfId="30612" xr:uid="{00000000-0005-0000-0000-0000CB210000}"/>
    <cellStyle name="Note 2 29 2 3" xfId="45065" xr:uid="{00000000-0005-0000-0000-0000CC210000}"/>
    <cellStyle name="Note 2 29 3" xfId="15638" xr:uid="{00000000-0005-0000-0000-0000CD210000}"/>
    <cellStyle name="Note 2 29 3 2" xfId="33073" xr:uid="{00000000-0005-0000-0000-0000CE210000}"/>
    <cellStyle name="Note 2 29 3 3" xfId="47526" xr:uid="{00000000-0005-0000-0000-0000CF210000}"/>
    <cellStyle name="Note 2 29 4" xfId="20839" xr:uid="{00000000-0005-0000-0000-0000D0210000}"/>
    <cellStyle name="Note 2 29 5" xfId="35292" xr:uid="{00000000-0005-0000-0000-0000D1210000}"/>
    <cellStyle name="Note 2 3" xfId="1213" xr:uid="{00000000-0005-0000-0000-0000D2210000}"/>
    <cellStyle name="Note 2 3 10" xfId="6186" xr:uid="{00000000-0005-0000-0000-0000D3210000}"/>
    <cellStyle name="Note 2 3 10 2" xfId="23621" xr:uid="{00000000-0005-0000-0000-0000D4210000}"/>
    <cellStyle name="Note 2 3 10 3" xfId="38074" xr:uid="{00000000-0005-0000-0000-0000D5210000}"/>
    <cellStyle name="Note 2 3 11" xfId="8627" xr:uid="{00000000-0005-0000-0000-0000D6210000}"/>
    <cellStyle name="Note 2 3 11 2" xfId="26062" xr:uid="{00000000-0005-0000-0000-0000D7210000}"/>
    <cellStyle name="Note 2 3 11 3" xfId="40515" xr:uid="{00000000-0005-0000-0000-0000D8210000}"/>
    <cellStyle name="Note 2 3 12" xfId="11047" xr:uid="{00000000-0005-0000-0000-0000D9210000}"/>
    <cellStyle name="Note 2 3 12 2" xfId="28482" xr:uid="{00000000-0005-0000-0000-0000DA210000}"/>
    <cellStyle name="Note 2 3 12 3" xfId="42935" xr:uid="{00000000-0005-0000-0000-0000DB210000}"/>
    <cellStyle name="Note 2 3 13" xfId="18054" xr:uid="{00000000-0005-0000-0000-0000DC210000}"/>
    <cellStyle name="Note 2 3 2" xfId="1214" xr:uid="{00000000-0005-0000-0000-0000DD210000}"/>
    <cellStyle name="Note 2 3 2 2" xfId="1215" xr:uid="{00000000-0005-0000-0000-0000DE210000}"/>
    <cellStyle name="Note 2 3 2 2 2" xfId="3726" xr:uid="{00000000-0005-0000-0000-0000DF210000}"/>
    <cellStyle name="Note 2 3 2 2 2 2" xfId="13420" xr:uid="{00000000-0005-0000-0000-0000E0210000}"/>
    <cellStyle name="Note 2 3 2 2 2 2 2" xfId="30855" xr:uid="{00000000-0005-0000-0000-0000E1210000}"/>
    <cellStyle name="Note 2 3 2 2 2 2 3" xfId="45308" xr:uid="{00000000-0005-0000-0000-0000E2210000}"/>
    <cellStyle name="Note 2 3 2 2 2 3" xfId="15881" xr:uid="{00000000-0005-0000-0000-0000E3210000}"/>
    <cellStyle name="Note 2 3 2 2 2 3 2" xfId="33316" xr:uid="{00000000-0005-0000-0000-0000E4210000}"/>
    <cellStyle name="Note 2 3 2 2 2 3 3" xfId="47769" xr:uid="{00000000-0005-0000-0000-0000E5210000}"/>
    <cellStyle name="Note 2 3 2 2 2 4" xfId="21162" xr:uid="{00000000-0005-0000-0000-0000E6210000}"/>
    <cellStyle name="Note 2 3 2 2 2 5" xfId="35615" xr:uid="{00000000-0005-0000-0000-0000E7210000}"/>
    <cellStyle name="Note 2 3 2 2 3" xfId="6188" xr:uid="{00000000-0005-0000-0000-0000E8210000}"/>
    <cellStyle name="Note 2 3 2 2 3 2" xfId="23623" xr:uid="{00000000-0005-0000-0000-0000E9210000}"/>
    <cellStyle name="Note 2 3 2 2 3 3" xfId="38076" xr:uid="{00000000-0005-0000-0000-0000EA210000}"/>
    <cellStyle name="Note 2 3 2 2 4" xfId="8629" xr:uid="{00000000-0005-0000-0000-0000EB210000}"/>
    <cellStyle name="Note 2 3 2 2 4 2" xfId="26064" xr:uid="{00000000-0005-0000-0000-0000EC210000}"/>
    <cellStyle name="Note 2 3 2 2 4 3" xfId="40517" xr:uid="{00000000-0005-0000-0000-0000ED210000}"/>
    <cellStyle name="Note 2 3 2 2 5" xfId="11049" xr:uid="{00000000-0005-0000-0000-0000EE210000}"/>
    <cellStyle name="Note 2 3 2 2 5 2" xfId="28484" xr:uid="{00000000-0005-0000-0000-0000EF210000}"/>
    <cellStyle name="Note 2 3 2 2 5 3" xfId="42937" xr:uid="{00000000-0005-0000-0000-0000F0210000}"/>
    <cellStyle name="Note 2 3 2 2 6" xfId="18056" xr:uid="{00000000-0005-0000-0000-0000F1210000}"/>
    <cellStyle name="Note 2 3 2 3" xfId="1216" xr:uid="{00000000-0005-0000-0000-0000F2210000}"/>
    <cellStyle name="Note 2 3 2 3 2" xfId="3727" xr:uid="{00000000-0005-0000-0000-0000F3210000}"/>
    <cellStyle name="Note 2 3 2 3 2 2" xfId="13421" xr:uid="{00000000-0005-0000-0000-0000F4210000}"/>
    <cellStyle name="Note 2 3 2 3 2 2 2" xfId="30856" xr:uid="{00000000-0005-0000-0000-0000F5210000}"/>
    <cellStyle name="Note 2 3 2 3 2 2 3" xfId="45309" xr:uid="{00000000-0005-0000-0000-0000F6210000}"/>
    <cellStyle name="Note 2 3 2 3 2 3" xfId="15882" xr:uid="{00000000-0005-0000-0000-0000F7210000}"/>
    <cellStyle name="Note 2 3 2 3 2 3 2" xfId="33317" xr:uid="{00000000-0005-0000-0000-0000F8210000}"/>
    <cellStyle name="Note 2 3 2 3 2 3 3" xfId="47770" xr:uid="{00000000-0005-0000-0000-0000F9210000}"/>
    <cellStyle name="Note 2 3 2 3 2 4" xfId="21163" xr:uid="{00000000-0005-0000-0000-0000FA210000}"/>
    <cellStyle name="Note 2 3 2 3 2 5" xfId="35616" xr:uid="{00000000-0005-0000-0000-0000FB210000}"/>
    <cellStyle name="Note 2 3 2 3 3" xfId="6189" xr:uid="{00000000-0005-0000-0000-0000FC210000}"/>
    <cellStyle name="Note 2 3 2 3 3 2" xfId="23624" xr:uid="{00000000-0005-0000-0000-0000FD210000}"/>
    <cellStyle name="Note 2 3 2 3 3 3" xfId="38077" xr:uid="{00000000-0005-0000-0000-0000FE210000}"/>
    <cellStyle name="Note 2 3 2 3 4" xfId="8630" xr:uid="{00000000-0005-0000-0000-0000FF210000}"/>
    <cellStyle name="Note 2 3 2 3 4 2" xfId="26065" xr:uid="{00000000-0005-0000-0000-000000220000}"/>
    <cellStyle name="Note 2 3 2 3 4 3" xfId="40518" xr:uid="{00000000-0005-0000-0000-000001220000}"/>
    <cellStyle name="Note 2 3 2 3 5" xfId="11050" xr:uid="{00000000-0005-0000-0000-000002220000}"/>
    <cellStyle name="Note 2 3 2 3 5 2" xfId="28485" xr:uid="{00000000-0005-0000-0000-000003220000}"/>
    <cellStyle name="Note 2 3 2 3 5 3" xfId="42938" xr:uid="{00000000-0005-0000-0000-000004220000}"/>
    <cellStyle name="Note 2 3 2 3 6" xfId="18057" xr:uid="{00000000-0005-0000-0000-000005220000}"/>
    <cellStyle name="Note 2 3 2 4" xfId="1217" xr:uid="{00000000-0005-0000-0000-000006220000}"/>
    <cellStyle name="Note 2 3 2 4 2" xfId="3728" xr:uid="{00000000-0005-0000-0000-000007220000}"/>
    <cellStyle name="Note 2 3 2 4 2 2" xfId="21164" xr:uid="{00000000-0005-0000-0000-000008220000}"/>
    <cellStyle name="Note 2 3 2 4 2 3" xfId="35617" xr:uid="{00000000-0005-0000-0000-000009220000}"/>
    <cellStyle name="Note 2 3 2 4 3" xfId="6190" xr:uid="{00000000-0005-0000-0000-00000A220000}"/>
    <cellStyle name="Note 2 3 2 4 3 2" xfId="23625" xr:uid="{00000000-0005-0000-0000-00000B220000}"/>
    <cellStyle name="Note 2 3 2 4 3 3" xfId="38078" xr:uid="{00000000-0005-0000-0000-00000C220000}"/>
    <cellStyle name="Note 2 3 2 4 4" xfId="8631" xr:uid="{00000000-0005-0000-0000-00000D220000}"/>
    <cellStyle name="Note 2 3 2 4 4 2" xfId="26066" xr:uid="{00000000-0005-0000-0000-00000E220000}"/>
    <cellStyle name="Note 2 3 2 4 4 3" xfId="40519" xr:uid="{00000000-0005-0000-0000-00000F220000}"/>
    <cellStyle name="Note 2 3 2 4 5" xfId="11051" xr:uid="{00000000-0005-0000-0000-000010220000}"/>
    <cellStyle name="Note 2 3 2 4 5 2" xfId="28486" xr:uid="{00000000-0005-0000-0000-000011220000}"/>
    <cellStyle name="Note 2 3 2 4 5 3" xfId="42939" xr:uid="{00000000-0005-0000-0000-000012220000}"/>
    <cellStyle name="Note 2 3 2 4 6" xfId="15074" xr:uid="{00000000-0005-0000-0000-000013220000}"/>
    <cellStyle name="Note 2 3 2 4 6 2" xfId="32509" xr:uid="{00000000-0005-0000-0000-000014220000}"/>
    <cellStyle name="Note 2 3 2 4 6 3" xfId="46962" xr:uid="{00000000-0005-0000-0000-000015220000}"/>
    <cellStyle name="Note 2 3 2 4 7" xfId="18058" xr:uid="{00000000-0005-0000-0000-000016220000}"/>
    <cellStyle name="Note 2 3 2 4 8" xfId="20236" xr:uid="{00000000-0005-0000-0000-000017220000}"/>
    <cellStyle name="Note 2 3 2 5" xfId="3725" xr:uid="{00000000-0005-0000-0000-000018220000}"/>
    <cellStyle name="Note 2 3 2 5 2" xfId="13419" xr:uid="{00000000-0005-0000-0000-000019220000}"/>
    <cellStyle name="Note 2 3 2 5 2 2" xfId="30854" xr:uid="{00000000-0005-0000-0000-00001A220000}"/>
    <cellStyle name="Note 2 3 2 5 2 3" xfId="45307" xr:uid="{00000000-0005-0000-0000-00001B220000}"/>
    <cellStyle name="Note 2 3 2 5 3" xfId="15880" xr:uid="{00000000-0005-0000-0000-00001C220000}"/>
    <cellStyle name="Note 2 3 2 5 3 2" xfId="33315" xr:uid="{00000000-0005-0000-0000-00001D220000}"/>
    <cellStyle name="Note 2 3 2 5 3 3" xfId="47768" xr:uid="{00000000-0005-0000-0000-00001E220000}"/>
    <cellStyle name="Note 2 3 2 5 4" xfId="21161" xr:uid="{00000000-0005-0000-0000-00001F220000}"/>
    <cellStyle name="Note 2 3 2 5 5" xfId="35614" xr:uid="{00000000-0005-0000-0000-000020220000}"/>
    <cellStyle name="Note 2 3 2 6" xfId="6187" xr:uid="{00000000-0005-0000-0000-000021220000}"/>
    <cellStyle name="Note 2 3 2 6 2" xfId="23622" xr:uid="{00000000-0005-0000-0000-000022220000}"/>
    <cellStyle name="Note 2 3 2 6 3" xfId="38075" xr:uid="{00000000-0005-0000-0000-000023220000}"/>
    <cellStyle name="Note 2 3 2 7" xfId="8628" xr:uid="{00000000-0005-0000-0000-000024220000}"/>
    <cellStyle name="Note 2 3 2 7 2" xfId="26063" xr:uid="{00000000-0005-0000-0000-000025220000}"/>
    <cellStyle name="Note 2 3 2 7 3" xfId="40516" xr:uid="{00000000-0005-0000-0000-000026220000}"/>
    <cellStyle name="Note 2 3 2 8" xfId="11048" xr:uid="{00000000-0005-0000-0000-000027220000}"/>
    <cellStyle name="Note 2 3 2 8 2" xfId="28483" xr:uid="{00000000-0005-0000-0000-000028220000}"/>
    <cellStyle name="Note 2 3 2 8 3" xfId="42936" xr:uid="{00000000-0005-0000-0000-000029220000}"/>
    <cellStyle name="Note 2 3 2 9" xfId="18055" xr:uid="{00000000-0005-0000-0000-00002A220000}"/>
    <cellStyle name="Note 2 3 3" xfId="1218" xr:uid="{00000000-0005-0000-0000-00002B220000}"/>
    <cellStyle name="Note 2 3 3 2" xfId="1219" xr:uid="{00000000-0005-0000-0000-00002C220000}"/>
    <cellStyle name="Note 2 3 3 2 2" xfId="3730" xr:uid="{00000000-0005-0000-0000-00002D220000}"/>
    <cellStyle name="Note 2 3 3 2 2 2" xfId="13423" xr:uid="{00000000-0005-0000-0000-00002E220000}"/>
    <cellStyle name="Note 2 3 3 2 2 2 2" xfId="30858" xr:uid="{00000000-0005-0000-0000-00002F220000}"/>
    <cellStyle name="Note 2 3 3 2 2 2 3" xfId="45311" xr:uid="{00000000-0005-0000-0000-000030220000}"/>
    <cellStyle name="Note 2 3 3 2 2 3" xfId="15884" xr:uid="{00000000-0005-0000-0000-000031220000}"/>
    <cellStyle name="Note 2 3 3 2 2 3 2" xfId="33319" xr:uid="{00000000-0005-0000-0000-000032220000}"/>
    <cellStyle name="Note 2 3 3 2 2 3 3" xfId="47772" xr:uid="{00000000-0005-0000-0000-000033220000}"/>
    <cellStyle name="Note 2 3 3 2 2 4" xfId="21166" xr:uid="{00000000-0005-0000-0000-000034220000}"/>
    <cellStyle name="Note 2 3 3 2 2 5" xfId="35619" xr:uid="{00000000-0005-0000-0000-000035220000}"/>
    <cellStyle name="Note 2 3 3 2 3" xfId="6192" xr:uid="{00000000-0005-0000-0000-000036220000}"/>
    <cellStyle name="Note 2 3 3 2 3 2" xfId="23627" xr:uid="{00000000-0005-0000-0000-000037220000}"/>
    <cellStyle name="Note 2 3 3 2 3 3" xfId="38080" xr:uid="{00000000-0005-0000-0000-000038220000}"/>
    <cellStyle name="Note 2 3 3 2 4" xfId="8633" xr:uid="{00000000-0005-0000-0000-000039220000}"/>
    <cellStyle name="Note 2 3 3 2 4 2" xfId="26068" xr:uid="{00000000-0005-0000-0000-00003A220000}"/>
    <cellStyle name="Note 2 3 3 2 4 3" xfId="40521" xr:uid="{00000000-0005-0000-0000-00003B220000}"/>
    <cellStyle name="Note 2 3 3 2 5" xfId="11053" xr:uid="{00000000-0005-0000-0000-00003C220000}"/>
    <cellStyle name="Note 2 3 3 2 5 2" xfId="28488" xr:uid="{00000000-0005-0000-0000-00003D220000}"/>
    <cellStyle name="Note 2 3 3 2 5 3" xfId="42941" xr:uid="{00000000-0005-0000-0000-00003E220000}"/>
    <cellStyle name="Note 2 3 3 2 6" xfId="18060" xr:uid="{00000000-0005-0000-0000-00003F220000}"/>
    <cellStyle name="Note 2 3 3 3" xfId="1220" xr:uid="{00000000-0005-0000-0000-000040220000}"/>
    <cellStyle name="Note 2 3 3 3 2" xfId="3731" xr:uid="{00000000-0005-0000-0000-000041220000}"/>
    <cellStyle name="Note 2 3 3 3 2 2" xfId="13424" xr:uid="{00000000-0005-0000-0000-000042220000}"/>
    <cellStyle name="Note 2 3 3 3 2 2 2" xfId="30859" xr:uid="{00000000-0005-0000-0000-000043220000}"/>
    <cellStyle name="Note 2 3 3 3 2 2 3" xfId="45312" xr:uid="{00000000-0005-0000-0000-000044220000}"/>
    <cellStyle name="Note 2 3 3 3 2 3" xfId="15885" xr:uid="{00000000-0005-0000-0000-000045220000}"/>
    <cellStyle name="Note 2 3 3 3 2 3 2" xfId="33320" xr:uid="{00000000-0005-0000-0000-000046220000}"/>
    <cellStyle name="Note 2 3 3 3 2 3 3" xfId="47773" xr:uid="{00000000-0005-0000-0000-000047220000}"/>
    <cellStyle name="Note 2 3 3 3 2 4" xfId="21167" xr:uid="{00000000-0005-0000-0000-000048220000}"/>
    <cellStyle name="Note 2 3 3 3 2 5" xfId="35620" xr:uid="{00000000-0005-0000-0000-000049220000}"/>
    <cellStyle name="Note 2 3 3 3 3" xfId="6193" xr:uid="{00000000-0005-0000-0000-00004A220000}"/>
    <cellStyle name="Note 2 3 3 3 3 2" xfId="23628" xr:uid="{00000000-0005-0000-0000-00004B220000}"/>
    <cellStyle name="Note 2 3 3 3 3 3" xfId="38081" xr:uid="{00000000-0005-0000-0000-00004C220000}"/>
    <cellStyle name="Note 2 3 3 3 4" xfId="8634" xr:uid="{00000000-0005-0000-0000-00004D220000}"/>
    <cellStyle name="Note 2 3 3 3 4 2" xfId="26069" xr:uid="{00000000-0005-0000-0000-00004E220000}"/>
    <cellStyle name="Note 2 3 3 3 4 3" xfId="40522" xr:uid="{00000000-0005-0000-0000-00004F220000}"/>
    <cellStyle name="Note 2 3 3 3 5" xfId="11054" xr:uid="{00000000-0005-0000-0000-000050220000}"/>
    <cellStyle name="Note 2 3 3 3 5 2" xfId="28489" xr:uid="{00000000-0005-0000-0000-000051220000}"/>
    <cellStyle name="Note 2 3 3 3 5 3" xfId="42942" xr:uid="{00000000-0005-0000-0000-000052220000}"/>
    <cellStyle name="Note 2 3 3 3 6" xfId="18061" xr:uid="{00000000-0005-0000-0000-000053220000}"/>
    <cellStyle name="Note 2 3 3 4" xfId="1221" xr:uid="{00000000-0005-0000-0000-000054220000}"/>
    <cellStyle name="Note 2 3 3 4 2" xfId="3732" xr:uid="{00000000-0005-0000-0000-000055220000}"/>
    <cellStyle name="Note 2 3 3 4 2 2" xfId="21168" xr:uid="{00000000-0005-0000-0000-000056220000}"/>
    <cellStyle name="Note 2 3 3 4 2 3" xfId="35621" xr:uid="{00000000-0005-0000-0000-000057220000}"/>
    <cellStyle name="Note 2 3 3 4 3" xfId="6194" xr:uid="{00000000-0005-0000-0000-000058220000}"/>
    <cellStyle name="Note 2 3 3 4 3 2" xfId="23629" xr:uid="{00000000-0005-0000-0000-000059220000}"/>
    <cellStyle name="Note 2 3 3 4 3 3" xfId="38082" xr:uid="{00000000-0005-0000-0000-00005A220000}"/>
    <cellStyle name="Note 2 3 3 4 4" xfId="8635" xr:uid="{00000000-0005-0000-0000-00005B220000}"/>
    <cellStyle name="Note 2 3 3 4 4 2" xfId="26070" xr:uid="{00000000-0005-0000-0000-00005C220000}"/>
    <cellStyle name="Note 2 3 3 4 4 3" xfId="40523" xr:uid="{00000000-0005-0000-0000-00005D220000}"/>
    <cellStyle name="Note 2 3 3 4 5" xfId="11055" xr:uid="{00000000-0005-0000-0000-00005E220000}"/>
    <cellStyle name="Note 2 3 3 4 5 2" xfId="28490" xr:uid="{00000000-0005-0000-0000-00005F220000}"/>
    <cellStyle name="Note 2 3 3 4 5 3" xfId="42943" xr:uid="{00000000-0005-0000-0000-000060220000}"/>
    <cellStyle name="Note 2 3 3 4 6" xfId="15075" xr:uid="{00000000-0005-0000-0000-000061220000}"/>
    <cellStyle name="Note 2 3 3 4 6 2" xfId="32510" xr:uid="{00000000-0005-0000-0000-000062220000}"/>
    <cellStyle name="Note 2 3 3 4 6 3" xfId="46963" xr:uid="{00000000-0005-0000-0000-000063220000}"/>
    <cellStyle name="Note 2 3 3 4 7" xfId="18062" xr:uid="{00000000-0005-0000-0000-000064220000}"/>
    <cellStyle name="Note 2 3 3 4 8" xfId="20237" xr:uid="{00000000-0005-0000-0000-000065220000}"/>
    <cellStyle name="Note 2 3 3 5" xfId="3729" xr:uid="{00000000-0005-0000-0000-000066220000}"/>
    <cellStyle name="Note 2 3 3 5 2" xfId="13422" xr:uid="{00000000-0005-0000-0000-000067220000}"/>
    <cellStyle name="Note 2 3 3 5 2 2" xfId="30857" xr:uid="{00000000-0005-0000-0000-000068220000}"/>
    <cellStyle name="Note 2 3 3 5 2 3" xfId="45310" xr:uid="{00000000-0005-0000-0000-000069220000}"/>
    <cellStyle name="Note 2 3 3 5 3" xfId="15883" xr:uid="{00000000-0005-0000-0000-00006A220000}"/>
    <cellStyle name="Note 2 3 3 5 3 2" xfId="33318" xr:uid="{00000000-0005-0000-0000-00006B220000}"/>
    <cellStyle name="Note 2 3 3 5 3 3" xfId="47771" xr:uid="{00000000-0005-0000-0000-00006C220000}"/>
    <cellStyle name="Note 2 3 3 5 4" xfId="21165" xr:uid="{00000000-0005-0000-0000-00006D220000}"/>
    <cellStyle name="Note 2 3 3 5 5" xfId="35618" xr:uid="{00000000-0005-0000-0000-00006E220000}"/>
    <cellStyle name="Note 2 3 3 6" xfId="6191" xr:uid="{00000000-0005-0000-0000-00006F220000}"/>
    <cellStyle name="Note 2 3 3 6 2" xfId="23626" xr:uid="{00000000-0005-0000-0000-000070220000}"/>
    <cellStyle name="Note 2 3 3 6 3" xfId="38079" xr:uid="{00000000-0005-0000-0000-000071220000}"/>
    <cellStyle name="Note 2 3 3 7" xfId="8632" xr:uid="{00000000-0005-0000-0000-000072220000}"/>
    <cellStyle name="Note 2 3 3 7 2" xfId="26067" xr:uid="{00000000-0005-0000-0000-000073220000}"/>
    <cellStyle name="Note 2 3 3 7 3" xfId="40520" xr:uid="{00000000-0005-0000-0000-000074220000}"/>
    <cellStyle name="Note 2 3 3 8" xfId="11052" xr:uid="{00000000-0005-0000-0000-000075220000}"/>
    <cellStyle name="Note 2 3 3 8 2" xfId="28487" xr:uid="{00000000-0005-0000-0000-000076220000}"/>
    <cellStyle name="Note 2 3 3 8 3" xfId="42940" xr:uid="{00000000-0005-0000-0000-000077220000}"/>
    <cellStyle name="Note 2 3 3 9" xfId="18059" xr:uid="{00000000-0005-0000-0000-000078220000}"/>
    <cellStyle name="Note 2 3 4" xfId="1222" xr:uid="{00000000-0005-0000-0000-000079220000}"/>
    <cellStyle name="Note 2 3 4 2" xfId="1223" xr:uid="{00000000-0005-0000-0000-00007A220000}"/>
    <cellStyle name="Note 2 3 4 2 2" xfId="3734" xr:uid="{00000000-0005-0000-0000-00007B220000}"/>
    <cellStyle name="Note 2 3 4 2 2 2" xfId="13426" xr:uid="{00000000-0005-0000-0000-00007C220000}"/>
    <cellStyle name="Note 2 3 4 2 2 2 2" xfId="30861" xr:uid="{00000000-0005-0000-0000-00007D220000}"/>
    <cellStyle name="Note 2 3 4 2 2 2 3" xfId="45314" xr:uid="{00000000-0005-0000-0000-00007E220000}"/>
    <cellStyle name="Note 2 3 4 2 2 3" xfId="15887" xr:uid="{00000000-0005-0000-0000-00007F220000}"/>
    <cellStyle name="Note 2 3 4 2 2 3 2" xfId="33322" xr:uid="{00000000-0005-0000-0000-000080220000}"/>
    <cellStyle name="Note 2 3 4 2 2 3 3" xfId="47775" xr:uid="{00000000-0005-0000-0000-000081220000}"/>
    <cellStyle name="Note 2 3 4 2 2 4" xfId="21170" xr:uid="{00000000-0005-0000-0000-000082220000}"/>
    <cellStyle name="Note 2 3 4 2 2 5" xfId="35623" xr:uid="{00000000-0005-0000-0000-000083220000}"/>
    <cellStyle name="Note 2 3 4 2 3" xfId="6196" xr:uid="{00000000-0005-0000-0000-000084220000}"/>
    <cellStyle name="Note 2 3 4 2 3 2" xfId="23631" xr:uid="{00000000-0005-0000-0000-000085220000}"/>
    <cellStyle name="Note 2 3 4 2 3 3" xfId="38084" xr:uid="{00000000-0005-0000-0000-000086220000}"/>
    <cellStyle name="Note 2 3 4 2 4" xfId="8637" xr:uid="{00000000-0005-0000-0000-000087220000}"/>
    <cellStyle name="Note 2 3 4 2 4 2" xfId="26072" xr:uid="{00000000-0005-0000-0000-000088220000}"/>
    <cellStyle name="Note 2 3 4 2 4 3" xfId="40525" xr:uid="{00000000-0005-0000-0000-000089220000}"/>
    <cellStyle name="Note 2 3 4 2 5" xfId="11057" xr:uid="{00000000-0005-0000-0000-00008A220000}"/>
    <cellStyle name="Note 2 3 4 2 5 2" xfId="28492" xr:uid="{00000000-0005-0000-0000-00008B220000}"/>
    <cellStyle name="Note 2 3 4 2 5 3" xfId="42945" xr:uid="{00000000-0005-0000-0000-00008C220000}"/>
    <cellStyle name="Note 2 3 4 2 6" xfId="18064" xr:uid="{00000000-0005-0000-0000-00008D220000}"/>
    <cellStyle name="Note 2 3 4 3" xfId="1224" xr:uid="{00000000-0005-0000-0000-00008E220000}"/>
    <cellStyle name="Note 2 3 4 3 2" xfId="3735" xr:uid="{00000000-0005-0000-0000-00008F220000}"/>
    <cellStyle name="Note 2 3 4 3 2 2" xfId="13427" xr:uid="{00000000-0005-0000-0000-000090220000}"/>
    <cellStyle name="Note 2 3 4 3 2 2 2" xfId="30862" xr:uid="{00000000-0005-0000-0000-000091220000}"/>
    <cellStyle name="Note 2 3 4 3 2 2 3" xfId="45315" xr:uid="{00000000-0005-0000-0000-000092220000}"/>
    <cellStyle name="Note 2 3 4 3 2 3" xfId="15888" xr:uid="{00000000-0005-0000-0000-000093220000}"/>
    <cellStyle name="Note 2 3 4 3 2 3 2" xfId="33323" xr:uid="{00000000-0005-0000-0000-000094220000}"/>
    <cellStyle name="Note 2 3 4 3 2 3 3" xfId="47776" xr:uid="{00000000-0005-0000-0000-000095220000}"/>
    <cellStyle name="Note 2 3 4 3 2 4" xfId="21171" xr:uid="{00000000-0005-0000-0000-000096220000}"/>
    <cellStyle name="Note 2 3 4 3 2 5" xfId="35624" xr:uid="{00000000-0005-0000-0000-000097220000}"/>
    <cellStyle name="Note 2 3 4 3 3" xfId="6197" xr:uid="{00000000-0005-0000-0000-000098220000}"/>
    <cellStyle name="Note 2 3 4 3 3 2" xfId="23632" xr:uid="{00000000-0005-0000-0000-000099220000}"/>
    <cellStyle name="Note 2 3 4 3 3 3" xfId="38085" xr:uid="{00000000-0005-0000-0000-00009A220000}"/>
    <cellStyle name="Note 2 3 4 3 4" xfId="8638" xr:uid="{00000000-0005-0000-0000-00009B220000}"/>
    <cellStyle name="Note 2 3 4 3 4 2" xfId="26073" xr:uid="{00000000-0005-0000-0000-00009C220000}"/>
    <cellStyle name="Note 2 3 4 3 4 3" xfId="40526" xr:uid="{00000000-0005-0000-0000-00009D220000}"/>
    <cellStyle name="Note 2 3 4 3 5" xfId="11058" xr:uid="{00000000-0005-0000-0000-00009E220000}"/>
    <cellStyle name="Note 2 3 4 3 5 2" xfId="28493" xr:uid="{00000000-0005-0000-0000-00009F220000}"/>
    <cellStyle name="Note 2 3 4 3 5 3" xfId="42946" xr:uid="{00000000-0005-0000-0000-0000A0220000}"/>
    <cellStyle name="Note 2 3 4 3 6" xfId="18065" xr:uid="{00000000-0005-0000-0000-0000A1220000}"/>
    <cellStyle name="Note 2 3 4 4" xfId="1225" xr:uid="{00000000-0005-0000-0000-0000A2220000}"/>
    <cellStyle name="Note 2 3 4 4 2" xfId="3736" xr:uid="{00000000-0005-0000-0000-0000A3220000}"/>
    <cellStyle name="Note 2 3 4 4 2 2" xfId="21172" xr:uid="{00000000-0005-0000-0000-0000A4220000}"/>
    <cellStyle name="Note 2 3 4 4 2 3" xfId="35625" xr:uid="{00000000-0005-0000-0000-0000A5220000}"/>
    <cellStyle name="Note 2 3 4 4 3" xfId="6198" xr:uid="{00000000-0005-0000-0000-0000A6220000}"/>
    <cellStyle name="Note 2 3 4 4 3 2" xfId="23633" xr:uid="{00000000-0005-0000-0000-0000A7220000}"/>
    <cellStyle name="Note 2 3 4 4 3 3" xfId="38086" xr:uid="{00000000-0005-0000-0000-0000A8220000}"/>
    <cellStyle name="Note 2 3 4 4 4" xfId="8639" xr:uid="{00000000-0005-0000-0000-0000A9220000}"/>
    <cellStyle name="Note 2 3 4 4 4 2" xfId="26074" xr:uid="{00000000-0005-0000-0000-0000AA220000}"/>
    <cellStyle name="Note 2 3 4 4 4 3" xfId="40527" xr:uid="{00000000-0005-0000-0000-0000AB220000}"/>
    <cellStyle name="Note 2 3 4 4 5" xfId="11059" xr:uid="{00000000-0005-0000-0000-0000AC220000}"/>
    <cellStyle name="Note 2 3 4 4 5 2" xfId="28494" xr:uid="{00000000-0005-0000-0000-0000AD220000}"/>
    <cellStyle name="Note 2 3 4 4 5 3" xfId="42947" xr:uid="{00000000-0005-0000-0000-0000AE220000}"/>
    <cellStyle name="Note 2 3 4 4 6" xfId="15076" xr:uid="{00000000-0005-0000-0000-0000AF220000}"/>
    <cellStyle name="Note 2 3 4 4 6 2" xfId="32511" xr:uid="{00000000-0005-0000-0000-0000B0220000}"/>
    <cellStyle name="Note 2 3 4 4 6 3" xfId="46964" xr:uid="{00000000-0005-0000-0000-0000B1220000}"/>
    <cellStyle name="Note 2 3 4 4 7" xfId="18066" xr:uid="{00000000-0005-0000-0000-0000B2220000}"/>
    <cellStyle name="Note 2 3 4 4 8" xfId="20238" xr:uid="{00000000-0005-0000-0000-0000B3220000}"/>
    <cellStyle name="Note 2 3 4 5" xfId="3733" xr:uid="{00000000-0005-0000-0000-0000B4220000}"/>
    <cellStyle name="Note 2 3 4 5 2" xfId="13425" xr:uid="{00000000-0005-0000-0000-0000B5220000}"/>
    <cellStyle name="Note 2 3 4 5 2 2" xfId="30860" xr:uid="{00000000-0005-0000-0000-0000B6220000}"/>
    <cellStyle name="Note 2 3 4 5 2 3" xfId="45313" xr:uid="{00000000-0005-0000-0000-0000B7220000}"/>
    <cellStyle name="Note 2 3 4 5 3" xfId="15886" xr:uid="{00000000-0005-0000-0000-0000B8220000}"/>
    <cellStyle name="Note 2 3 4 5 3 2" xfId="33321" xr:uid="{00000000-0005-0000-0000-0000B9220000}"/>
    <cellStyle name="Note 2 3 4 5 3 3" xfId="47774" xr:uid="{00000000-0005-0000-0000-0000BA220000}"/>
    <cellStyle name="Note 2 3 4 5 4" xfId="21169" xr:uid="{00000000-0005-0000-0000-0000BB220000}"/>
    <cellStyle name="Note 2 3 4 5 5" xfId="35622" xr:uid="{00000000-0005-0000-0000-0000BC220000}"/>
    <cellStyle name="Note 2 3 4 6" xfId="6195" xr:uid="{00000000-0005-0000-0000-0000BD220000}"/>
    <cellStyle name="Note 2 3 4 6 2" xfId="23630" xr:uid="{00000000-0005-0000-0000-0000BE220000}"/>
    <cellStyle name="Note 2 3 4 6 3" xfId="38083" xr:uid="{00000000-0005-0000-0000-0000BF220000}"/>
    <cellStyle name="Note 2 3 4 7" xfId="8636" xr:uid="{00000000-0005-0000-0000-0000C0220000}"/>
    <cellStyle name="Note 2 3 4 7 2" xfId="26071" xr:uid="{00000000-0005-0000-0000-0000C1220000}"/>
    <cellStyle name="Note 2 3 4 7 3" xfId="40524" xr:uid="{00000000-0005-0000-0000-0000C2220000}"/>
    <cellStyle name="Note 2 3 4 8" xfId="11056" xr:uid="{00000000-0005-0000-0000-0000C3220000}"/>
    <cellStyle name="Note 2 3 4 8 2" xfId="28491" xr:uid="{00000000-0005-0000-0000-0000C4220000}"/>
    <cellStyle name="Note 2 3 4 8 3" xfId="42944" xr:uid="{00000000-0005-0000-0000-0000C5220000}"/>
    <cellStyle name="Note 2 3 4 9" xfId="18063" xr:uid="{00000000-0005-0000-0000-0000C6220000}"/>
    <cellStyle name="Note 2 3 5" xfId="1226" xr:uid="{00000000-0005-0000-0000-0000C7220000}"/>
    <cellStyle name="Note 2 3 5 2" xfId="1227" xr:uid="{00000000-0005-0000-0000-0000C8220000}"/>
    <cellStyle name="Note 2 3 5 2 2" xfId="3738" xr:uid="{00000000-0005-0000-0000-0000C9220000}"/>
    <cellStyle name="Note 2 3 5 2 2 2" xfId="13429" xr:uid="{00000000-0005-0000-0000-0000CA220000}"/>
    <cellStyle name="Note 2 3 5 2 2 2 2" xfId="30864" xr:uid="{00000000-0005-0000-0000-0000CB220000}"/>
    <cellStyle name="Note 2 3 5 2 2 2 3" xfId="45317" xr:uid="{00000000-0005-0000-0000-0000CC220000}"/>
    <cellStyle name="Note 2 3 5 2 2 3" xfId="15890" xr:uid="{00000000-0005-0000-0000-0000CD220000}"/>
    <cellStyle name="Note 2 3 5 2 2 3 2" xfId="33325" xr:uid="{00000000-0005-0000-0000-0000CE220000}"/>
    <cellStyle name="Note 2 3 5 2 2 3 3" xfId="47778" xr:uid="{00000000-0005-0000-0000-0000CF220000}"/>
    <cellStyle name="Note 2 3 5 2 2 4" xfId="21174" xr:uid="{00000000-0005-0000-0000-0000D0220000}"/>
    <cellStyle name="Note 2 3 5 2 2 5" xfId="35627" xr:uid="{00000000-0005-0000-0000-0000D1220000}"/>
    <cellStyle name="Note 2 3 5 2 3" xfId="6200" xr:uid="{00000000-0005-0000-0000-0000D2220000}"/>
    <cellStyle name="Note 2 3 5 2 3 2" xfId="23635" xr:uid="{00000000-0005-0000-0000-0000D3220000}"/>
    <cellStyle name="Note 2 3 5 2 3 3" xfId="38088" xr:uid="{00000000-0005-0000-0000-0000D4220000}"/>
    <cellStyle name="Note 2 3 5 2 4" xfId="8641" xr:uid="{00000000-0005-0000-0000-0000D5220000}"/>
    <cellStyle name="Note 2 3 5 2 4 2" xfId="26076" xr:uid="{00000000-0005-0000-0000-0000D6220000}"/>
    <cellStyle name="Note 2 3 5 2 4 3" xfId="40529" xr:uid="{00000000-0005-0000-0000-0000D7220000}"/>
    <cellStyle name="Note 2 3 5 2 5" xfId="11061" xr:uid="{00000000-0005-0000-0000-0000D8220000}"/>
    <cellStyle name="Note 2 3 5 2 5 2" xfId="28496" xr:uid="{00000000-0005-0000-0000-0000D9220000}"/>
    <cellStyle name="Note 2 3 5 2 5 3" xfId="42949" xr:uid="{00000000-0005-0000-0000-0000DA220000}"/>
    <cellStyle name="Note 2 3 5 2 6" xfId="18068" xr:uid="{00000000-0005-0000-0000-0000DB220000}"/>
    <cellStyle name="Note 2 3 5 3" xfId="1228" xr:uid="{00000000-0005-0000-0000-0000DC220000}"/>
    <cellStyle name="Note 2 3 5 3 2" xfId="3739" xr:uid="{00000000-0005-0000-0000-0000DD220000}"/>
    <cellStyle name="Note 2 3 5 3 2 2" xfId="13430" xr:uid="{00000000-0005-0000-0000-0000DE220000}"/>
    <cellStyle name="Note 2 3 5 3 2 2 2" xfId="30865" xr:uid="{00000000-0005-0000-0000-0000DF220000}"/>
    <cellStyle name="Note 2 3 5 3 2 2 3" xfId="45318" xr:uid="{00000000-0005-0000-0000-0000E0220000}"/>
    <cellStyle name="Note 2 3 5 3 2 3" xfId="15891" xr:uid="{00000000-0005-0000-0000-0000E1220000}"/>
    <cellStyle name="Note 2 3 5 3 2 3 2" xfId="33326" xr:uid="{00000000-0005-0000-0000-0000E2220000}"/>
    <cellStyle name="Note 2 3 5 3 2 3 3" xfId="47779" xr:uid="{00000000-0005-0000-0000-0000E3220000}"/>
    <cellStyle name="Note 2 3 5 3 2 4" xfId="21175" xr:uid="{00000000-0005-0000-0000-0000E4220000}"/>
    <cellStyle name="Note 2 3 5 3 2 5" xfId="35628" xr:uid="{00000000-0005-0000-0000-0000E5220000}"/>
    <cellStyle name="Note 2 3 5 3 3" xfId="6201" xr:uid="{00000000-0005-0000-0000-0000E6220000}"/>
    <cellStyle name="Note 2 3 5 3 3 2" xfId="23636" xr:uid="{00000000-0005-0000-0000-0000E7220000}"/>
    <cellStyle name="Note 2 3 5 3 3 3" xfId="38089" xr:uid="{00000000-0005-0000-0000-0000E8220000}"/>
    <cellStyle name="Note 2 3 5 3 4" xfId="8642" xr:uid="{00000000-0005-0000-0000-0000E9220000}"/>
    <cellStyle name="Note 2 3 5 3 4 2" xfId="26077" xr:uid="{00000000-0005-0000-0000-0000EA220000}"/>
    <cellStyle name="Note 2 3 5 3 4 3" xfId="40530" xr:uid="{00000000-0005-0000-0000-0000EB220000}"/>
    <cellStyle name="Note 2 3 5 3 5" xfId="11062" xr:uid="{00000000-0005-0000-0000-0000EC220000}"/>
    <cellStyle name="Note 2 3 5 3 5 2" xfId="28497" xr:uid="{00000000-0005-0000-0000-0000ED220000}"/>
    <cellStyle name="Note 2 3 5 3 5 3" xfId="42950" xr:uid="{00000000-0005-0000-0000-0000EE220000}"/>
    <cellStyle name="Note 2 3 5 3 6" xfId="18069" xr:uid="{00000000-0005-0000-0000-0000EF220000}"/>
    <cellStyle name="Note 2 3 5 4" xfId="1229" xr:uid="{00000000-0005-0000-0000-0000F0220000}"/>
    <cellStyle name="Note 2 3 5 4 2" xfId="3740" xr:uid="{00000000-0005-0000-0000-0000F1220000}"/>
    <cellStyle name="Note 2 3 5 4 2 2" xfId="21176" xr:uid="{00000000-0005-0000-0000-0000F2220000}"/>
    <cellStyle name="Note 2 3 5 4 2 3" xfId="35629" xr:uid="{00000000-0005-0000-0000-0000F3220000}"/>
    <cellStyle name="Note 2 3 5 4 3" xfId="6202" xr:uid="{00000000-0005-0000-0000-0000F4220000}"/>
    <cellStyle name="Note 2 3 5 4 3 2" xfId="23637" xr:uid="{00000000-0005-0000-0000-0000F5220000}"/>
    <cellStyle name="Note 2 3 5 4 3 3" xfId="38090" xr:uid="{00000000-0005-0000-0000-0000F6220000}"/>
    <cellStyle name="Note 2 3 5 4 4" xfId="8643" xr:uid="{00000000-0005-0000-0000-0000F7220000}"/>
    <cellStyle name="Note 2 3 5 4 4 2" xfId="26078" xr:uid="{00000000-0005-0000-0000-0000F8220000}"/>
    <cellStyle name="Note 2 3 5 4 4 3" xfId="40531" xr:uid="{00000000-0005-0000-0000-0000F9220000}"/>
    <cellStyle name="Note 2 3 5 4 5" xfId="11063" xr:uid="{00000000-0005-0000-0000-0000FA220000}"/>
    <cellStyle name="Note 2 3 5 4 5 2" xfId="28498" xr:uid="{00000000-0005-0000-0000-0000FB220000}"/>
    <cellStyle name="Note 2 3 5 4 5 3" xfId="42951" xr:uid="{00000000-0005-0000-0000-0000FC220000}"/>
    <cellStyle name="Note 2 3 5 4 6" xfId="15077" xr:uid="{00000000-0005-0000-0000-0000FD220000}"/>
    <cellStyle name="Note 2 3 5 4 6 2" xfId="32512" xr:uid="{00000000-0005-0000-0000-0000FE220000}"/>
    <cellStyle name="Note 2 3 5 4 6 3" xfId="46965" xr:uid="{00000000-0005-0000-0000-0000FF220000}"/>
    <cellStyle name="Note 2 3 5 4 7" xfId="18070" xr:uid="{00000000-0005-0000-0000-000000230000}"/>
    <cellStyle name="Note 2 3 5 4 8" xfId="20239" xr:uid="{00000000-0005-0000-0000-000001230000}"/>
    <cellStyle name="Note 2 3 5 5" xfId="3737" xr:uid="{00000000-0005-0000-0000-000002230000}"/>
    <cellStyle name="Note 2 3 5 5 2" xfId="13428" xr:uid="{00000000-0005-0000-0000-000003230000}"/>
    <cellStyle name="Note 2 3 5 5 2 2" xfId="30863" xr:uid="{00000000-0005-0000-0000-000004230000}"/>
    <cellStyle name="Note 2 3 5 5 2 3" xfId="45316" xr:uid="{00000000-0005-0000-0000-000005230000}"/>
    <cellStyle name="Note 2 3 5 5 3" xfId="15889" xr:uid="{00000000-0005-0000-0000-000006230000}"/>
    <cellStyle name="Note 2 3 5 5 3 2" xfId="33324" xr:uid="{00000000-0005-0000-0000-000007230000}"/>
    <cellStyle name="Note 2 3 5 5 3 3" xfId="47777" xr:uid="{00000000-0005-0000-0000-000008230000}"/>
    <cellStyle name="Note 2 3 5 5 4" xfId="21173" xr:uid="{00000000-0005-0000-0000-000009230000}"/>
    <cellStyle name="Note 2 3 5 5 5" xfId="35626" xr:uid="{00000000-0005-0000-0000-00000A230000}"/>
    <cellStyle name="Note 2 3 5 6" xfId="6199" xr:uid="{00000000-0005-0000-0000-00000B230000}"/>
    <cellStyle name="Note 2 3 5 6 2" xfId="23634" xr:uid="{00000000-0005-0000-0000-00000C230000}"/>
    <cellStyle name="Note 2 3 5 6 3" xfId="38087" xr:uid="{00000000-0005-0000-0000-00000D230000}"/>
    <cellStyle name="Note 2 3 5 7" xfId="8640" xr:uid="{00000000-0005-0000-0000-00000E230000}"/>
    <cellStyle name="Note 2 3 5 7 2" xfId="26075" xr:uid="{00000000-0005-0000-0000-00000F230000}"/>
    <cellStyle name="Note 2 3 5 7 3" xfId="40528" xr:uid="{00000000-0005-0000-0000-000010230000}"/>
    <cellStyle name="Note 2 3 5 8" xfId="11060" xr:uid="{00000000-0005-0000-0000-000011230000}"/>
    <cellStyle name="Note 2 3 5 8 2" xfId="28495" xr:uid="{00000000-0005-0000-0000-000012230000}"/>
    <cellStyle name="Note 2 3 5 8 3" xfId="42948" xr:uid="{00000000-0005-0000-0000-000013230000}"/>
    <cellStyle name="Note 2 3 5 9" xfId="18067" xr:uid="{00000000-0005-0000-0000-000014230000}"/>
    <cellStyle name="Note 2 3 6" xfId="1230" xr:uid="{00000000-0005-0000-0000-000015230000}"/>
    <cellStyle name="Note 2 3 6 2" xfId="3741" xr:uid="{00000000-0005-0000-0000-000016230000}"/>
    <cellStyle name="Note 2 3 6 2 2" xfId="13431" xr:uid="{00000000-0005-0000-0000-000017230000}"/>
    <cellStyle name="Note 2 3 6 2 2 2" xfId="30866" xr:uid="{00000000-0005-0000-0000-000018230000}"/>
    <cellStyle name="Note 2 3 6 2 2 3" xfId="45319" xr:uid="{00000000-0005-0000-0000-000019230000}"/>
    <cellStyle name="Note 2 3 6 2 3" xfId="15892" xr:uid="{00000000-0005-0000-0000-00001A230000}"/>
    <cellStyle name="Note 2 3 6 2 3 2" xfId="33327" xr:uid="{00000000-0005-0000-0000-00001B230000}"/>
    <cellStyle name="Note 2 3 6 2 3 3" xfId="47780" xr:uid="{00000000-0005-0000-0000-00001C230000}"/>
    <cellStyle name="Note 2 3 6 2 4" xfId="21177" xr:uid="{00000000-0005-0000-0000-00001D230000}"/>
    <cellStyle name="Note 2 3 6 2 5" xfId="35630" xr:uid="{00000000-0005-0000-0000-00001E230000}"/>
    <cellStyle name="Note 2 3 6 3" xfId="6203" xr:uid="{00000000-0005-0000-0000-00001F230000}"/>
    <cellStyle name="Note 2 3 6 3 2" xfId="23638" xr:uid="{00000000-0005-0000-0000-000020230000}"/>
    <cellStyle name="Note 2 3 6 3 3" xfId="38091" xr:uid="{00000000-0005-0000-0000-000021230000}"/>
    <cellStyle name="Note 2 3 6 4" xfId="8644" xr:uid="{00000000-0005-0000-0000-000022230000}"/>
    <cellStyle name="Note 2 3 6 4 2" xfId="26079" xr:uid="{00000000-0005-0000-0000-000023230000}"/>
    <cellStyle name="Note 2 3 6 4 3" xfId="40532" xr:uid="{00000000-0005-0000-0000-000024230000}"/>
    <cellStyle name="Note 2 3 6 5" xfId="11064" xr:uid="{00000000-0005-0000-0000-000025230000}"/>
    <cellStyle name="Note 2 3 6 5 2" xfId="28499" xr:uid="{00000000-0005-0000-0000-000026230000}"/>
    <cellStyle name="Note 2 3 6 5 3" xfId="42952" xr:uid="{00000000-0005-0000-0000-000027230000}"/>
    <cellStyle name="Note 2 3 6 6" xfId="18071" xr:uid="{00000000-0005-0000-0000-000028230000}"/>
    <cellStyle name="Note 2 3 7" xfId="1231" xr:uid="{00000000-0005-0000-0000-000029230000}"/>
    <cellStyle name="Note 2 3 7 2" xfId="3742" xr:uid="{00000000-0005-0000-0000-00002A230000}"/>
    <cellStyle name="Note 2 3 7 2 2" xfId="13432" xr:uid="{00000000-0005-0000-0000-00002B230000}"/>
    <cellStyle name="Note 2 3 7 2 2 2" xfId="30867" xr:uid="{00000000-0005-0000-0000-00002C230000}"/>
    <cellStyle name="Note 2 3 7 2 2 3" xfId="45320" xr:uid="{00000000-0005-0000-0000-00002D230000}"/>
    <cellStyle name="Note 2 3 7 2 3" xfId="15893" xr:uid="{00000000-0005-0000-0000-00002E230000}"/>
    <cellStyle name="Note 2 3 7 2 3 2" xfId="33328" xr:uid="{00000000-0005-0000-0000-00002F230000}"/>
    <cellStyle name="Note 2 3 7 2 3 3" xfId="47781" xr:uid="{00000000-0005-0000-0000-000030230000}"/>
    <cellStyle name="Note 2 3 7 2 4" xfId="21178" xr:uid="{00000000-0005-0000-0000-000031230000}"/>
    <cellStyle name="Note 2 3 7 2 5" xfId="35631" xr:uid="{00000000-0005-0000-0000-000032230000}"/>
    <cellStyle name="Note 2 3 7 3" xfId="6204" xr:uid="{00000000-0005-0000-0000-000033230000}"/>
    <cellStyle name="Note 2 3 7 3 2" xfId="23639" xr:uid="{00000000-0005-0000-0000-000034230000}"/>
    <cellStyle name="Note 2 3 7 3 3" xfId="38092" xr:uid="{00000000-0005-0000-0000-000035230000}"/>
    <cellStyle name="Note 2 3 7 4" xfId="8645" xr:uid="{00000000-0005-0000-0000-000036230000}"/>
    <cellStyle name="Note 2 3 7 4 2" xfId="26080" xr:uid="{00000000-0005-0000-0000-000037230000}"/>
    <cellStyle name="Note 2 3 7 4 3" xfId="40533" xr:uid="{00000000-0005-0000-0000-000038230000}"/>
    <cellStyle name="Note 2 3 7 5" xfId="11065" xr:uid="{00000000-0005-0000-0000-000039230000}"/>
    <cellStyle name="Note 2 3 7 5 2" xfId="28500" xr:uid="{00000000-0005-0000-0000-00003A230000}"/>
    <cellStyle name="Note 2 3 7 5 3" xfId="42953" xr:uid="{00000000-0005-0000-0000-00003B230000}"/>
    <cellStyle name="Note 2 3 7 6" xfId="18072" xr:uid="{00000000-0005-0000-0000-00003C230000}"/>
    <cellStyle name="Note 2 3 8" xfId="1232" xr:uid="{00000000-0005-0000-0000-00003D230000}"/>
    <cellStyle name="Note 2 3 8 2" xfId="3743" xr:uid="{00000000-0005-0000-0000-00003E230000}"/>
    <cellStyle name="Note 2 3 8 2 2" xfId="21179" xr:uid="{00000000-0005-0000-0000-00003F230000}"/>
    <cellStyle name="Note 2 3 8 2 3" xfId="35632" xr:uid="{00000000-0005-0000-0000-000040230000}"/>
    <cellStyle name="Note 2 3 8 3" xfId="6205" xr:uid="{00000000-0005-0000-0000-000041230000}"/>
    <cellStyle name="Note 2 3 8 3 2" xfId="23640" xr:uid="{00000000-0005-0000-0000-000042230000}"/>
    <cellStyle name="Note 2 3 8 3 3" xfId="38093" xr:uid="{00000000-0005-0000-0000-000043230000}"/>
    <cellStyle name="Note 2 3 8 4" xfId="8646" xr:uid="{00000000-0005-0000-0000-000044230000}"/>
    <cellStyle name="Note 2 3 8 4 2" xfId="26081" xr:uid="{00000000-0005-0000-0000-000045230000}"/>
    <cellStyle name="Note 2 3 8 4 3" xfId="40534" xr:uid="{00000000-0005-0000-0000-000046230000}"/>
    <cellStyle name="Note 2 3 8 5" xfId="11066" xr:uid="{00000000-0005-0000-0000-000047230000}"/>
    <cellStyle name="Note 2 3 8 5 2" xfId="28501" xr:uid="{00000000-0005-0000-0000-000048230000}"/>
    <cellStyle name="Note 2 3 8 5 3" xfId="42954" xr:uid="{00000000-0005-0000-0000-000049230000}"/>
    <cellStyle name="Note 2 3 8 6" xfId="15078" xr:uid="{00000000-0005-0000-0000-00004A230000}"/>
    <cellStyle name="Note 2 3 8 6 2" xfId="32513" xr:uid="{00000000-0005-0000-0000-00004B230000}"/>
    <cellStyle name="Note 2 3 8 6 3" xfId="46966" xr:uid="{00000000-0005-0000-0000-00004C230000}"/>
    <cellStyle name="Note 2 3 8 7" xfId="18073" xr:uid="{00000000-0005-0000-0000-00004D230000}"/>
    <cellStyle name="Note 2 3 8 8" xfId="20240" xr:uid="{00000000-0005-0000-0000-00004E230000}"/>
    <cellStyle name="Note 2 3 9" xfId="3724" xr:uid="{00000000-0005-0000-0000-00004F230000}"/>
    <cellStyle name="Note 2 3 9 2" xfId="13418" xr:uid="{00000000-0005-0000-0000-000050230000}"/>
    <cellStyle name="Note 2 3 9 2 2" xfId="30853" xr:uid="{00000000-0005-0000-0000-000051230000}"/>
    <cellStyle name="Note 2 3 9 2 3" xfId="45306" xr:uid="{00000000-0005-0000-0000-000052230000}"/>
    <cellStyle name="Note 2 3 9 3" xfId="15879" xr:uid="{00000000-0005-0000-0000-000053230000}"/>
    <cellStyle name="Note 2 3 9 3 2" xfId="33314" xr:uid="{00000000-0005-0000-0000-000054230000}"/>
    <cellStyle name="Note 2 3 9 3 3" xfId="47767" xr:uid="{00000000-0005-0000-0000-000055230000}"/>
    <cellStyle name="Note 2 3 9 4" xfId="21160" xr:uid="{00000000-0005-0000-0000-000056230000}"/>
    <cellStyle name="Note 2 3 9 5" xfId="35613" xr:uid="{00000000-0005-0000-0000-000057230000}"/>
    <cellStyle name="Note 2 30" xfId="5865" xr:uid="{00000000-0005-0000-0000-000058230000}"/>
    <cellStyle name="Note 2 30 2" xfId="23300" xr:uid="{00000000-0005-0000-0000-000059230000}"/>
    <cellStyle name="Note 2 30 3" xfId="35192" xr:uid="{00000000-0005-0000-0000-00005A230000}"/>
    <cellStyle name="Note 2 30 4" xfId="37753" xr:uid="{00000000-0005-0000-0000-00005B230000}"/>
    <cellStyle name="Note 2 31" xfId="8306" xr:uid="{00000000-0005-0000-0000-00005C230000}"/>
    <cellStyle name="Note 2 31 2" xfId="25741" xr:uid="{00000000-0005-0000-0000-00005D230000}"/>
    <cellStyle name="Note 2 31 3" xfId="40194" xr:uid="{00000000-0005-0000-0000-00005E230000}"/>
    <cellStyle name="Note 2 32" xfId="10726" xr:uid="{00000000-0005-0000-0000-00005F230000}"/>
    <cellStyle name="Note 2 32 2" xfId="28161" xr:uid="{00000000-0005-0000-0000-000060230000}"/>
    <cellStyle name="Note 2 32 3" xfId="42614" xr:uid="{00000000-0005-0000-0000-000061230000}"/>
    <cellStyle name="Note 2 33" xfId="17733" xr:uid="{00000000-0005-0000-0000-000062230000}"/>
    <cellStyle name="Note 2 4" xfId="1233" xr:uid="{00000000-0005-0000-0000-000063230000}"/>
    <cellStyle name="Note 2 4 10" xfId="6206" xr:uid="{00000000-0005-0000-0000-000064230000}"/>
    <cellStyle name="Note 2 4 10 2" xfId="23641" xr:uid="{00000000-0005-0000-0000-000065230000}"/>
    <cellStyle name="Note 2 4 10 3" xfId="38094" xr:uid="{00000000-0005-0000-0000-000066230000}"/>
    <cellStyle name="Note 2 4 11" xfId="8647" xr:uid="{00000000-0005-0000-0000-000067230000}"/>
    <cellStyle name="Note 2 4 11 2" xfId="26082" xr:uid="{00000000-0005-0000-0000-000068230000}"/>
    <cellStyle name="Note 2 4 11 3" xfId="40535" xr:uid="{00000000-0005-0000-0000-000069230000}"/>
    <cellStyle name="Note 2 4 12" xfId="11067" xr:uid="{00000000-0005-0000-0000-00006A230000}"/>
    <cellStyle name="Note 2 4 12 2" xfId="28502" xr:uid="{00000000-0005-0000-0000-00006B230000}"/>
    <cellStyle name="Note 2 4 12 3" xfId="42955" xr:uid="{00000000-0005-0000-0000-00006C230000}"/>
    <cellStyle name="Note 2 4 13" xfId="18074" xr:uid="{00000000-0005-0000-0000-00006D230000}"/>
    <cellStyle name="Note 2 4 2" xfId="1234" xr:uid="{00000000-0005-0000-0000-00006E230000}"/>
    <cellStyle name="Note 2 4 2 2" xfId="1235" xr:uid="{00000000-0005-0000-0000-00006F230000}"/>
    <cellStyle name="Note 2 4 2 2 2" xfId="3746" xr:uid="{00000000-0005-0000-0000-000070230000}"/>
    <cellStyle name="Note 2 4 2 2 2 2" xfId="13435" xr:uid="{00000000-0005-0000-0000-000071230000}"/>
    <cellStyle name="Note 2 4 2 2 2 2 2" xfId="30870" xr:uid="{00000000-0005-0000-0000-000072230000}"/>
    <cellStyle name="Note 2 4 2 2 2 2 3" xfId="45323" xr:uid="{00000000-0005-0000-0000-000073230000}"/>
    <cellStyle name="Note 2 4 2 2 2 3" xfId="15896" xr:uid="{00000000-0005-0000-0000-000074230000}"/>
    <cellStyle name="Note 2 4 2 2 2 3 2" xfId="33331" xr:uid="{00000000-0005-0000-0000-000075230000}"/>
    <cellStyle name="Note 2 4 2 2 2 3 3" xfId="47784" xr:uid="{00000000-0005-0000-0000-000076230000}"/>
    <cellStyle name="Note 2 4 2 2 2 4" xfId="21182" xr:uid="{00000000-0005-0000-0000-000077230000}"/>
    <cellStyle name="Note 2 4 2 2 2 5" xfId="35635" xr:uid="{00000000-0005-0000-0000-000078230000}"/>
    <cellStyle name="Note 2 4 2 2 3" xfId="6208" xr:uid="{00000000-0005-0000-0000-000079230000}"/>
    <cellStyle name="Note 2 4 2 2 3 2" xfId="23643" xr:uid="{00000000-0005-0000-0000-00007A230000}"/>
    <cellStyle name="Note 2 4 2 2 3 3" xfId="38096" xr:uid="{00000000-0005-0000-0000-00007B230000}"/>
    <cellStyle name="Note 2 4 2 2 4" xfId="8649" xr:uid="{00000000-0005-0000-0000-00007C230000}"/>
    <cellStyle name="Note 2 4 2 2 4 2" xfId="26084" xr:uid="{00000000-0005-0000-0000-00007D230000}"/>
    <cellStyle name="Note 2 4 2 2 4 3" xfId="40537" xr:uid="{00000000-0005-0000-0000-00007E230000}"/>
    <cellStyle name="Note 2 4 2 2 5" xfId="11069" xr:uid="{00000000-0005-0000-0000-00007F230000}"/>
    <cellStyle name="Note 2 4 2 2 5 2" xfId="28504" xr:uid="{00000000-0005-0000-0000-000080230000}"/>
    <cellStyle name="Note 2 4 2 2 5 3" xfId="42957" xr:uid="{00000000-0005-0000-0000-000081230000}"/>
    <cellStyle name="Note 2 4 2 2 6" xfId="18076" xr:uid="{00000000-0005-0000-0000-000082230000}"/>
    <cellStyle name="Note 2 4 2 3" xfId="1236" xr:uid="{00000000-0005-0000-0000-000083230000}"/>
    <cellStyle name="Note 2 4 2 3 2" xfId="3747" xr:uid="{00000000-0005-0000-0000-000084230000}"/>
    <cellStyle name="Note 2 4 2 3 2 2" xfId="13436" xr:uid="{00000000-0005-0000-0000-000085230000}"/>
    <cellStyle name="Note 2 4 2 3 2 2 2" xfId="30871" xr:uid="{00000000-0005-0000-0000-000086230000}"/>
    <cellStyle name="Note 2 4 2 3 2 2 3" xfId="45324" xr:uid="{00000000-0005-0000-0000-000087230000}"/>
    <cellStyle name="Note 2 4 2 3 2 3" xfId="15897" xr:uid="{00000000-0005-0000-0000-000088230000}"/>
    <cellStyle name="Note 2 4 2 3 2 3 2" xfId="33332" xr:uid="{00000000-0005-0000-0000-000089230000}"/>
    <cellStyle name="Note 2 4 2 3 2 3 3" xfId="47785" xr:uid="{00000000-0005-0000-0000-00008A230000}"/>
    <cellStyle name="Note 2 4 2 3 2 4" xfId="21183" xr:uid="{00000000-0005-0000-0000-00008B230000}"/>
    <cellStyle name="Note 2 4 2 3 2 5" xfId="35636" xr:uid="{00000000-0005-0000-0000-00008C230000}"/>
    <cellStyle name="Note 2 4 2 3 3" xfId="6209" xr:uid="{00000000-0005-0000-0000-00008D230000}"/>
    <cellStyle name="Note 2 4 2 3 3 2" xfId="23644" xr:uid="{00000000-0005-0000-0000-00008E230000}"/>
    <cellStyle name="Note 2 4 2 3 3 3" xfId="38097" xr:uid="{00000000-0005-0000-0000-00008F230000}"/>
    <cellStyle name="Note 2 4 2 3 4" xfId="8650" xr:uid="{00000000-0005-0000-0000-000090230000}"/>
    <cellStyle name="Note 2 4 2 3 4 2" xfId="26085" xr:uid="{00000000-0005-0000-0000-000091230000}"/>
    <cellStyle name="Note 2 4 2 3 4 3" xfId="40538" xr:uid="{00000000-0005-0000-0000-000092230000}"/>
    <cellStyle name="Note 2 4 2 3 5" xfId="11070" xr:uid="{00000000-0005-0000-0000-000093230000}"/>
    <cellStyle name="Note 2 4 2 3 5 2" xfId="28505" xr:uid="{00000000-0005-0000-0000-000094230000}"/>
    <cellStyle name="Note 2 4 2 3 5 3" xfId="42958" xr:uid="{00000000-0005-0000-0000-000095230000}"/>
    <cellStyle name="Note 2 4 2 3 6" xfId="18077" xr:uid="{00000000-0005-0000-0000-000096230000}"/>
    <cellStyle name="Note 2 4 2 4" xfId="1237" xr:uid="{00000000-0005-0000-0000-000097230000}"/>
    <cellStyle name="Note 2 4 2 4 2" xfId="3748" xr:uid="{00000000-0005-0000-0000-000098230000}"/>
    <cellStyle name="Note 2 4 2 4 2 2" xfId="21184" xr:uid="{00000000-0005-0000-0000-000099230000}"/>
    <cellStyle name="Note 2 4 2 4 2 3" xfId="35637" xr:uid="{00000000-0005-0000-0000-00009A230000}"/>
    <cellStyle name="Note 2 4 2 4 3" xfId="6210" xr:uid="{00000000-0005-0000-0000-00009B230000}"/>
    <cellStyle name="Note 2 4 2 4 3 2" xfId="23645" xr:uid="{00000000-0005-0000-0000-00009C230000}"/>
    <cellStyle name="Note 2 4 2 4 3 3" xfId="38098" xr:uid="{00000000-0005-0000-0000-00009D230000}"/>
    <cellStyle name="Note 2 4 2 4 4" xfId="8651" xr:uid="{00000000-0005-0000-0000-00009E230000}"/>
    <cellStyle name="Note 2 4 2 4 4 2" xfId="26086" xr:uid="{00000000-0005-0000-0000-00009F230000}"/>
    <cellStyle name="Note 2 4 2 4 4 3" xfId="40539" xr:uid="{00000000-0005-0000-0000-0000A0230000}"/>
    <cellStyle name="Note 2 4 2 4 5" xfId="11071" xr:uid="{00000000-0005-0000-0000-0000A1230000}"/>
    <cellStyle name="Note 2 4 2 4 5 2" xfId="28506" xr:uid="{00000000-0005-0000-0000-0000A2230000}"/>
    <cellStyle name="Note 2 4 2 4 5 3" xfId="42959" xr:uid="{00000000-0005-0000-0000-0000A3230000}"/>
    <cellStyle name="Note 2 4 2 4 6" xfId="15079" xr:uid="{00000000-0005-0000-0000-0000A4230000}"/>
    <cellStyle name="Note 2 4 2 4 6 2" xfId="32514" xr:uid="{00000000-0005-0000-0000-0000A5230000}"/>
    <cellStyle name="Note 2 4 2 4 6 3" xfId="46967" xr:uid="{00000000-0005-0000-0000-0000A6230000}"/>
    <cellStyle name="Note 2 4 2 4 7" xfId="18078" xr:uid="{00000000-0005-0000-0000-0000A7230000}"/>
    <cellStyle name="Note 2 4 2 4 8" xfId="20241" xr:uid="{00000000-0005-0000-0000-0000A8230000}"/>
    <cellStyle name="Note 2 4 2 5" xfId="3745" xr:uid="{00000000-0005-0000-0000-0000A9230000}"/>
    <cellStyle name="Note 2 4 2 5 2" xfId="13434" xr:uid="{00000000-0005-0000-0000-0000AA230000}"/>
    <cellStyle name="Note 2 4 2 5 2 2" xfId="30869" xr:uid="{00000000-0005-0000-0000-0000AB230000}"/>
    <cellStyle name="Note 2 4 2 5 2 3" xfId="45322" xr:uid="{00000000-0005-0000-0000-0000AC230000}"/>
    <cellStyle name="Note 2 4 2 5 3" xfId="15895" xr:uid="{00000000-0005-0000-0000-0000AD230000}"/>
    <cellStyle name="Note 2 4 2 5 3 2" xfId="33330" xr:uid="{00000000-0005-0000-0000-0000AE230000}"/>
    <cellStyle name="Note 2 4 2 5 3 3" xfId="47783" xr:uid="{00000000-0005-0000-0000-0000AF230000}"/>
    <cellStyle name="Note 2 4 2 5 4" xfId="21181" xr:uid="{00000000-0005-0000-0000-0000B0230000}"/>
    <cellStyle name="Note 2 4 2 5 5" xfId="35634" xr:uid="{00000000-0005-0000-0000-0000B1230000}"/>
    <cellStyle name="Note 2 4 2 6" xfId="6207" xr:uid="{00000000-0005-0000-0000-0000B2230000}"/>
    <cellStyle name="Note 2 4 2 6 2" xfId="23642" xr:uid="{00000000-0005-0000-0000-0000B3230000}"/>
    <cellStyle name="Note 2 4 2 6 3" xfId="38095" xr:uid="{00000000-0005-0000-0000-0000B4230000}"/>
    <cellStyle name="Note 2 4 2 7" xfId="8648" xr:uid="{00000000-0005-0000-0000-0000B5230000}"/>
    <cellStyle name="Note 2 4 2 7 2" xfId="26083" xr:uid="{00000000-0005-0000-0000-0000B6230000}"/>
    <cellStyle name="Note 2 4 2 7 3" xfId="40536" xr:uid="{00000000-0005-0000-0000-0000B7230000}"/>
    <cellStyle name="Note 2 4 2 8" xfId="11068" xr:uid="{00000000-0005-0000-0000-0000B8230000}"/>
    <cellStyle name="Note 2 4 2 8 2" xfId="28503" xr:uid="{00000000-0005-0000-0000-0000B9230000}"/>
    <cellStyle name="Note 2 4 2 8 3" xfId="42956" xr:uid="{00000000-0005-0000-0000-0000BA230000}"/>
    <cellStyle name="Note 2 4 2 9" xfId="18075" xr:uid="{00000000-0005-0000-0000-0000BB230000}"/>
    <cellStyle name="Note 2 4 3" xfId="1238" xr:uid="{00000000-0005-0000-0000-0000BC230000}"/>
    <cellStyle name="Note 2 4 3 2" xfId="1239" xr:uid="{00000000-0005-0000-0000-0000BD230000}"/>
    <cellStyle name="Note 2 4 3 2 2" xfId="3750" xr:uid="{00000000-0005-0000-0000-0000BE230000}"/>
    <cellStyle name="Note 2 4 3 2 2 2" xfId="13438" xr:uid="{00000000-0005-0000-0000-0000BF230000}"/>
    <cellStyle name="Note 2 4 3 2 2 2 2" xfId="30873" xr:uid="{00000000-0005-0000-0000-0000C0230000}"/>
    <cellStyle name="Note 2 4 3 2 2 2 3" xfId="45326" xr:uid="{00000000-0005-0000-0000-0000C1230000}"/>
    <cellStyle name="Note 2 4 3 2 2 3" xfId="15899" xr:uid="{00000000-0005-0000-0000-0000C2230000}"/>
    <cellStyle name="Note 2 4 3 2 2 3 2" xfId="33334" xr:uid="{00000000-0005-0000-0000-0000C3230000}"/>
    <cellStyle name="Note 2 4 3 2 2 3 3" xfId="47787" xr:uid="{00000000-0005-0000-0000-0000C4230000}"/>
    <cellStyle name="Note 2 4 3 2 2 4" xfId="21186" xr:uid="{00000000-0005-0000-0000-0000C5230000}"/>
    <cellStyle name="Note 2 4 3 2 2 5" xfId="35639" xr:uid="{00000000-0005-0000-0000-0000C6230000}"/>
    <cellStyle name="Note 2 4 3 2 3" xfId="6212" xr:uid="{00000000-0005-0000-0000-0000C7230000}"/>
    <cellStyle name="Note 2 4 3 2 3 2" xfId="23647" xr:uid="{00000000-0005-0000-0000-0000C8230000}"/>
    <cellStyle name="Note 2 4 3 2 3 3" xfId="38100" xr:uid="{00000000-0005-0000-0000-0000C9230000}"/>
    <cellStyle name="Note 2 4 3 2 4" xfId="8653" xr:uid="{00000000-0005-0000-0000-0000CA230000}"/>
    <cellStyle name="Note 2 4 3 2 4 2" xfId="26088" xr:uid="{00000000-0005-0000-0000-0000CB230000}"/>
    <cellStyle name="Note 2 4 3 2 4 3" xfId="40541" xr:uid="{00000000-0005-0000-0000-0000CC230000}"/>
    <cellStyle name="Note 2 4 3 2 5" xfId="11073" xr:uid="{00000000-0005-0000-0000-0000CD230000}"/>
    <cellStyle name="Note 2 4 3 2 5 2" xfId="28508" xr:uid="{00000000-0005-0000-0000-0000CE230000}"/>
    <cellStyle name="Note 2 4 3 2 5 3" xfId="42961" xr:uid="{00000000-0005-0000-0000-0000CF230000}"/>
    <cellStyle name="Note 2 4 3 2 6" xfId="18080" xr:uid="{00000000-0005-0000-0000-0000D0230000}"/>
    <cellStyle name="Note 2 4 3 3" xfId="1240" xr:uid="{00000000-0005-0000-0000-0000D1230000}"/>
    <cellStyle name="Note 2 4 3 3 2" xfId="3751" xr:uid="{00000000-0005-0000-0000-0000D2230000}"/>
    <cellStyle name="Note 2 4 3 3 2 2" xfId="13439" xr:uid="{00000000-0005-0000-0000-0000D3230000}"/>
    <cellStyle name="Note 2 4 3 3 2 2 2" xfId="30874" xr:uid="{00000000-0005-0000-0000-0000D4230000}"/>
    <cellStyle name="Note 2 4 3 3 2 2 3" xfId="45327" xr:uid="{00000000-0005-0000-0000-0000D5230000}"/>
    <cellStyle name="Note 2 4 3 3 2 3" xfId="15900" xr:uid="{00000000-0005-0000-0000-0000D6230000}"/>
    <cellStyle name="Note 2 4 3 3 2 3 2" xfId="33335" xr:uid="{00000000-0005-0000-0000-0000D7230000}"/>
    <cellStyle name="Note 2 4 3 3 2 3 3" xfId="47788" xr:uid="{00000000-0005-0000-0000-0000D8230000}"/>
    <cellStyle name="Note 2 4 3 3 2 4" xfId="21187" xr:uid="{00000000-0005-0000-0000-0000D9230000}"/>
    <cellStyle name="Note 2 4 3 3 2 5" xfId="35640" xr:uid="{00000000-0005-0000-0000-0000DA230000}"/>
    <cellStyle name="Note 2 4 3 3 3" xfId="6213" xr:uid="{00000000-0005-0000-0000-0000DB230000}"/>
    <cellStyle name="Note 2 4 3 3 3 2" xfId="23648" xr:uid="{00000000-0005-0000-0000-0000DC230000}"/>
    <cellStyle name="Note 2 4 3 3 3 3" xfId="38101" xr:uid="{00000000-0005-0000-0000-0000DD230000}"/>
    <cellStyle name="Note 2 4 3 3 4" xfId="8654" xr:uid="{00000000-0005-0000-0000-0000DE230000}"/>
    <cellStyle name="Note 2 4 3 3 4 2" xfId="26089" xr:uid="{00000000-0005-0000-0000-0000DF230000}"/>
    <cellStyle name="Note 2 4 3 3 4 3" xfId="40542" xr:uid="{00000000-0005-0000-0000-0000E0230000}"/>
    <cellStyle name="Note 2 4 3 3 5" xfId="11074" xr:uid="{00000000-0005-0000-0000-0000E1230000}"/>
    <cellStyle name="Note 2 4 3 3 5 2" xfId="28509" xr:uid="{00000000-0005-0000-0000-0000E2230000}"/>
    <cellStyle name="Note 2 4 3 3 5 3" xfId="42962" xr:uid="{00000000-0005-0000-0000-0000E3230000}"/>
    <cellStyle name="Note 2 4 3 3 6" xfId="18081" xr:uid="{00000000-0005-0000-0000-0000E4230000}"/>
    <cellStyle name="Note 2 4 3 4" xfId="1241" xr:uid="{00000000-0005-0000-0000-0000E5230000}"/>
    <cellStyle name="Note 2 4 3 4 2" xfId="3752" xr:uid="{00000000-0005-0000-0000-0000E6230000}"/>
    <cellStyle name="Note 2 4 3 4 2 2" xfId="21188" xr:uid="{00000000-0005-0000-0000-0000E7230000}"/>
    <cellStyle name="Note 2 4 3 4 2 3" xfId="35641" xr:uid="{00000000-0005-0000-0000-0000E8230000}"/>
    <cellStyle name="Note 2 4 3 4 3" xfId="6214" xr:uid="{00000000-0005-0000-0000-0000E9230000}"/>
    <cellStyle name="Note 2 4 3 4 3 2" xfId="23649" xr:uid="{00000000-0005-0000-0000-0000EA230000}"/>
    <cellStyle name="Note 2 4 3 4 3 3" xfId="38102" xr:uid="{00000000-0005-0000-0000-0000EB230000}"/>
    <cellStyle name="Note 2 4 3 4 4" xfId="8655" xr:uid="{00000000-0005-0000-0000-0000EC230000}"/>
    <cellStyle name="Note 2 4 3 4 4 2" xfId="26090" xr:uid="{00000000-0005-0000-0000-0000ED230000}"/>
    <cellStyle name="Note 2 4 3 4 4 3" xfId="40543" xr:uid="{00000000-0005-0000-0000-0000EE230000}"/>
    <cellStyle name="Note 2 4 3 4 5" xfId="11075" xr:uid="{00000000-0005-0000-0000-0000EF230000}"/>
    <cellStyle name="Note 2 4 3 4 5 2" xfId="28510" xr:uid="{00000000-0005-0000-0000-0000F0230000}"/>
    <cellStyle name="Note 2 4 3 4 5 3" xfId="42963" xr:uid="{00000000-0005-0000-0000-0000F1230000}"/>
    <cellStyle name="Note 2 4 3 4 6" xfId="15080" xr:uid="{00000000-0005-0000-0000-0000F2230000}"/>
    <cellStyle name="Note 2 4 3 4 6 2" xfId="32515" xr:uid="{00000000-0005-0000-0000-0000F3230000}"/>
    <cellStyle name="Note 2 4 3 4 6 3" xfId="46968" xr:uid="{00000000-0005-0000-0000-0000F4230000}"/>
    <cellStyle name="Note 2 4 3 4 7" xfId="18082" xr:uid="{00000000-0005-0000-0000-0000F5230000}"/>
    <cellStyle name="Note 2 4 3 4 8" xfId="20242" xr:uid="{00000000-0005-0000-0000-0000F6230000}"/>
    <cellStyle name="Note 2 4 3 5" xfId="3749" xr:uid="{00000000-0005-0000-0000-0000F7230000}"/>
    <cellStyle name="Note 2 4 3 5 2" xfId="13437" xr:uid="{00000000-0005-0000-0000-0000F8230000}"/>
    <cellStyle name="Note 2 4 3 5 2 2" xfId="30872" xr:uid="{00000000-0005-0000-0000-0000F9230000}"/>
    <cellStyle name="Note 2 4 3 5 2 3" xfId="45325" xr:uid="{00000000-0005-0000-0000-0000FA230000}"/>
    <cellStyle name="Note 2 4 3 5 3" xfId="15898" xr:uid="{00000000-0005-0000-0000-0000FB230000}"/>
    <cellStyle name="Note 2 4 3 5 3 2" xfId="33333" xr:uid="{00000000-0005-0000-0000-0000FC230000}"/>
    <cellStyle name="Note 2 4 3 5 3 3" xfId="47786" xr:uid="{00000000-0005-0000-0000-0000FD230000}"/>
    <cellStyle name="Note 2 4 3 5 4" xfId="21185" xr:uid="{00000000-0005-0000-0000-0000FE230000}"/>
    <cellStyle name="Note 2 4 3 5 5" xfId="35638" xr:uid="{00000000-0005-0000-0000-0000FF230000}"/>
    <cellStyle name="Note 2 4 3 6" xfId="6211" xr:uid="{00000000-0005-0000-0000-000000240000}"/>
    <cellStyle name="Note 2 4 3 6 2" xfId="23646" xr:uid="{00000000-0005-0000-0000-000001240000}"/>
    <cellStyle name="Note 2 4 3 6 3" xfId="38099" xr:uid="{00000000-0005-0000-0000-000002240000}"/>
    <cellStyle name="Note 2 4 3 7" xfId="8652" xr:uid="{00000000-0005-0000-0000-000003240000}"/>
    <cellStyle name="Note 2 4 3 7 2" xfId="26087" xr:uid="{00000000-0005-0000-0000-000004240000}"/>
    <cellStyle name="Note 2 4 3 7 3" xfId="40540" xr:uid="{00000000-0005-0000-0000-000005240000}"/>
    <cellStyle name="Note 2 4 3 8" xfId="11072" xr:uid="{00000000-0005-0000-0000-000006240000}"/>
    <cellStyle name="Note 2 4 3 8 2" xfId="28507" xr:uid="{00000000-0005-0000-0000-000007240000}"/>
    <cellStyle name="Note 2 4 3 8 3" xfId="42960" xr:uid="{00000000-0005-0000-0000-000008240000}"/>
    <cellStyle name="Note 2 4 3 9" xfId="18079" xr:uid="{00000000-0005-0000-0000-000009240000}"/>
    <cellStyle name="Note 2 4 4" xfId="1242" xr:uid="{00000000-0005-0000-0000-00000A240000}"/>
    <cellStyle name="Note 2 4 4 2" xfId="1243" xr:uid="{00000000-0005-0000-0000-00000B240000}"/>
    <cellStyle name="Note 2 4 4 2 2" xfId="3754" xr:uid="{00000000-0005-0000-0000-00000C240000}"/>
    <cellStyle name="Note 2 4 4 2 2 2" xfId="13441" xr:uid="{00000000-0005-0000-0000-00000D240000}"/>
    <cellStyle name="Note 2 4 4 2 2 2 2" xfId="30876" xr:uid="{00000000-0005-0000-0000-00000E240000}"/>
    <cellStyle name="Note 2 4 4 2 2 2 3" xfId="45329" xr:uid="{00000000-0005-0000-0000-00000F240000}"/>
    <cellStyle name="Note 2 4 4 2 2 3" xfId="15902" xr:uid="{00000000-0005-0000-0000-000010240000}"/>
    <cellStyle name="Note 2 4 4 2 2 3 2" xfId="33337" xr:uid="{00000000-0005-0000-0000-000011240000}"/>
    <cellStyle name="Note 2 4 4 2 2 3 3" xfId="47790" xr:uid="{00000000-0005-0000-0000-000012240000}"/>
    <cellStyle name="Note 2 4 4 2 2 4" xfId="21190" xr:uid="{00000000-0005-0000-0000-000013240000}"/>
    <cellStyle name="Note 2 4 4 2 2 5" xfId="35643" xr:uid="{00000000-0005-0000-0000-000014240000}"/>
    <cellStyle name="Note 2 4 4 2 3" xfId="6216" xr:uid="{00000000-0005-0000-0000-000015240000}"/>
    <cellStyle name="Note 2 4 4 2 3 2" xfId="23651" xr:uid="{00000000-0005-0000-0000-000016240000}"/>
    <cellStyle name="Note 2 4 4 2 3 3" xfId="38104" xr:uid="{00000000-0005-0000-0000-000017240000}"/>
    <cellStyle name="Note 2 4 4 2 4" xfId="8657" xr:uid="{00000000-0005-0000-0000-000018240000}"/>
    <cellStyle name="Note 2 4 4 2 4 2" xfId="26092" xr:uid="{00000000-0005-0000-0000-000019240000}"/>
    <cellStyle name="Note 2 4 4 2 4 3" xfId="40545" xr:uid="{00000000-0005-0000-0000-00001A240000}"/>
    <cellStyle name="Note 2 4 4 2 5" xfId="11077" xr:uid="{00000000-0005-0000-0000-00001B240000}"/>
    <cellStyle name="Note 2 4 4 2 5 2" xfId="28512" xr:uid="{00000000-0005-0000-0000-00001C240000}"/>
    <cellStyle name="Note 2 4 4 2 5 3" xfId="42965" xr:uid="{00000000-0005-0000-0000-00001D240000}"/>
    <cellStyle name="Note 2 4 4 2 6" xfId="18084" xr:uid="{00000000-0005-0000-0000-00001E240000}"/>
    <cellStyle name="Note 2 4 4 3" xfId="1244" xr:uid="{00000000-0005-0000-0000-00001F240000}"/>
    <cellStyle name="Note 2 4 4 3 2" xfId="3755" xr:uid="{00000000-0005-0000-0000-000020240000}"/>
    <cellStyle name="Note 2 4 4 3 2 2" xfId="13442" xr:uid="{00000000-0005-0000-0000-000021240000}"/>
    <cellStyle name="Note 2 4 4 3 2 2 2" xfId="30877" xr:uid="{00000000-0005-0000-0000-000022240000}"/>
    <cellStyle name="Note 2 4 4 3 2 2 3" xfId="45330" xr:uid="{00000000-0005-0000-0000-000023240000}"/>
    <cellStyle name="Note 2 4 4 3 2 3" xfId="15903" xr:uid="{00000000-0005-0000-0000-000024240000}"/>
    <cellStyle name="Note 2 4 4 3 2 3 2" xfId="33338" xr:uid="{00000000-0005-0000-0000-000025240000}"/>
    <cellStyle name="Note 2 4 4 3 2 3 3" xfId="47791" xr:uid="{00000000-0005-0000-0000-000026240000}"/>
    <cellStyle name="Note 2 4 4 3 2 4" xfId="21191" xr:uid="{00000000-0005-0000-0000-000027240000}"/>
    <cellStyle name="Note 2 4 4 3 2 5" xfId="35644" xr:uid="{00000000-0005-0000-0000-000028240000}"/>
    <cellStyle name="Note 2 4 4 3 3" xfId="6217" xr:uid="{00000000-0005-0000-0000-000029240000}"/>
    <cellStyle name="Note 2 4 4 3 3 2" xfId="23652" xr:uid="{00000000-0005-0000-0000-00002A240000}"/>
    <cellStyle name="Note 2 4 4 3 3 3" xfId="38105" xr:uid="{00000000-0005-0000-0000-00002B240000}"/>
    <cellStyle name="Note 2 4 4 3 4" xfId="8658" xr:uid="{00000000-0005-0000-0000-00002C240000}"/>
    <cellStyle name="Note 2 4 4 3 4 2" xfId="26093" xr:uid="{00000000-0005-0000-0000-00002D240000}"/>
    <cellStyle name="Note 2 4 4 3 4 3" xfId="40546" xr:uid="{00000000-0005-0000-0000-00002E240000}"/>
    <cellStyle name="Note 2 4 4 3 5" xfId="11078" xr:uid="{00000000-0005-0000-0000-00002F240000}"/>
    <cellStyle name="Note 2 4 4 3 5 2" xfId="28513" xr:uid="{00000000-0005-0000-0000-000030240000}"/>
    <cellStyle name="Note 2 4 4 3 5 3" xfId="42966" xr:uid="{00000000-0005-0000-0000-000031240000}"/>
    <cellStyle name="Note 2 4 4 3 6" xfId="18085" xr:uid="{00000000-0005-0000-0000-000032240000}"/>
    <cellStyle name="Note 2 4 4 4" xfId="1245" xr:uid="{00000000-0005-0000-0000-000033240000}"/>
    <cellStyle name="Note 2 4 4 4 2" xfId="3756" xr:uid="{00000000-0005-0000-0000-000034240000}"/>
    <cellStyle name="Note 2 4 4 4 2 2" xfId="21192" xr:uid="{00000000-0005-0000-0000-000035240000}"/>
    <cellStyle name="Note 2 4 4 4 2 3" xfId="35645" xr:uid="{00000000-0005-0000-0000-000036240000}"/>
    <cellStyle name="Note 2 4 4 4 3" xfId="6218" xr:uid="{00000000-0005-0000-0000-000037240000}"/>
    <cellStyle name="Note 2 4 4 4 3 2" xfId="23653" xr:uid="{00000000-0005-0000-0000-000038240000}"/>
    <cellStyle name="Note 2 4 4 4 3 3" xfId="38106" xr:uid="{00000000-0005-0000-0000-000039240000}"/>
    <cellStyle name="Note 2 4 4 4 4" xfId="8659" xr:uid="{00000000-0005-0000-0000-00003A240000}"/>
    <cellStyle name="Note 2 4 4 4 4 2" xfId="26094" xr:uid="{00000000-0005-0000-0000-00003B240000}"/>
    <cellStyle name="Note 2 4 4 4 4 3" xfId="40547" xr:uid="{00000000-0005-0000-0000-00003C240000}"/>
    <cellStyle name="Note 2 4 4 4 5" xfId="11079" xr:uid="{00000000-0005-0000-0000-00003D240000}"/>
    <cellStyle name="Note 2 4 4 4 5 2" xfId="28514" xr:uid="{00000000-0005-0000-0000-00003E240000}"/>
    <cellStyle name="Note 2 4 4 4 5 3" xfId="42967" xr:uid="{00000000-0005-0000-0000-00003F240000}"/>
    <cellStyle name="Note 2 4 4 4 6" xfId="15081" xr:uid="{00000000-0005-0000-0000-000040240000}"/>
    <cellStyle name="Note 2 4 4 4 6 2" xfId="32516" xr:uid="{00000000-0005-0000-0000-000041240000}"/>
    <cellStyle name="Note 2 4 4 4 6 3" xfId="46969" xr:uid="{00000000-0005-0000-0000-000042240000}"/>
    <cellStyle name="Note 2 4 4 4 7" xfId="18086" xr:uid="{00000000-0005-0000-0000-000043240000}"/>
    <cellStyle name="Note 2 4 4 4 8" xfId="20243" xr:uid="{00000000-0005-0000-0000-000044240000}"/>
    <cellStyle name="Note 2 4 4 5" xfId="3753" xr:uid="{00000000-0005-0000-0000-000045240000}"/>
    <cellStyle name="Note 2 4 4 5 2" xfId="13440" xr:uid="{00000000-0005-0000-0000-000046240000}"/>
    <cellStyle name="Note 2 4 4 5 2 2" xfId="30875" xr:uid="{00000000-0005-0000-0000-000047240000}"/>
    <cellStyle name="Note 2 4 4 5 2 3" xfId="45328" xr:uid="{00000000-0005-0000-0000-000048240000}"/>
    <cellStyle name="Note 2 4 4 5 3" xfId="15901" xr:uid="{00000000-0005-0000-0000-000049240000}"/>
    <cellStyle name="Note 2 4 4 5 3 2" xfId="33336" xr:uid="{00000000-0005-0000-0000-00004A240000}"/>
    <cellStyle name="Note 2 4 4 5 3 3" xfId="47789" xr:uid="{00000000-0005-0000-0000-00004B240000}"/>
    <cellStyle name="Note 2 4 4 5 4" xfId="21189" xr:uid="{00000000-0005-0000-0000-00004C240000}"/>
    <cellStyle name="Note 2 4 4 5 5" xfId="35642" xr:uid="{00000000-0005-0000-0000-00004D240000}"/>
    <cellStyle name="Note 2 4 4 6" xfId="6215" xr:uid="{00000000-0005-0000-0000-00004E240000}"/>
    <cellStyle name="Note 2 4 4 6 2" xfId="23650" xr:uid="{00000000-0005-0000-0000-00004F240000}"/>
    <cellStyle name="Note 2 4 4 6 3" xfId="38103" xr:uid="{00000000-0005-0000-0000-000050240000}"/>
    <cellStyle name="Note 2 4 4 7" xfId="8656" xr:uid="{00000000-0005-0000-0000-000051240000}"/>
    <cellStyle name="Note 2 4 4 7 2" xfId="26091" xr:uid="{00000000-0005-0000-0000-000052240000}"/>
    <cellStyle name="Note 2 4 4 7 3" xfId="40544" xr:uid="{00000000-0005-0000-0000-000053240000}"/>
    <cellStyle name="Note 2 4 4 8" xfId="11076" xr:uid="{00000000-0005-0000-0000-000054240000}"/>
    <cellStyle name="Note 2 4 4 8 2" xfId="28511" xr:uid="{00000000-0005-0000-0000-000055240000}"/>
    <cellStyle name="Note 2 4 4 8 3" xfId="42964" xr:uid="{00000000-0005-0000-0000-000056240000}"/>
    <cellStyle name="Note 2 4 4 9" xfId="18083" xr:uid="{00000000-0005-0000-0000-000057240000}"/>
    <cellStyle name="Note 2 4 5" xfId="1246" xr:uid="{00000000-0005-0000-0000-000058240000}"/>
    <cellStyle name="Note 2 4 5 2" xfId="1247" xr:uid="{00000000-0005-0000-0000-000059240000}"/>
    <cellStyle name="Note 2 4 5 2 2" xfId="3758" xr:uid="{00000000-0005-0000-0000-00005A240000}"/>
    <cellStyle name="Note 2 4 5 2 2 2" xfId="13444" xr:uid="{00000000-0005-0000-0000-00005B240000}"/>
    <cellStyle name="Note 2 4 5 2 2 2 2" xfId="30879" xr:uid="{00000000-0005-0000-0000-00005C240000}"/>
    <cellStyle name="Note 2 4 5 2 2 2 3" xfId="45332" xr:uid="{00000000-0005-0000-0000-00005D240000}"/>
    <cellStyle name="Note 2 4 5 2 2 3" xfId="15905" xr:uid="{00000000-0005-0000-0000-00005E240000}"/>
    <cellStyle name="Note 2 4 5 2 2 3 2" xfId="33340" xr:uid="{00000000-0005-0000-0000-00005F240000}"/>
    <cellStyle name="Note 2 4 5 2 2 3 3" xfId="47793" xr:uid="{00000000-0005-0000-0000-000060240000}"/>
    <cellStyle name="Note 2 4 5 2 2 4" xfId="21194" xr:uid="{00000000-0005-0000-0000-000061240000}"/>
    <cellStyle name="Note 2 4 5 2 2 5" xfId="35647" xr:uid="{00000000-0005-0000-0000-000062240000}"/>
    <cellStyle name="Note 2 4 5 2 3" xfId="6220" xr:uid="{00000000-0005-0000-0000-000063240000}"/>
    <cellStyle name="Note 2 4 5 2 3 2" xfId="23655" xr:uid="{00000000-0005-0000-0000-000064240000}"/>
    <cellStyle name="Note 2 4 5 2 3 3" xfId="38108" xr:uid="{00000000-0005-0000-0000-000065240000}"/>
    <cellStyle name="Note 2 4 5 2 4" xfId="8661" xr:uid="{00000000-0005-0000-0000-000066240000}"/>
    <cellStyle name="Note 2 4 5 2 4 2" xfId="26096" xr:uid="{00000000-0005-0000-0000-000067240000}"/>
    <cellStyle name="Note 2 4 5 2 4 3" xfId="40549" xr:uid="{00000000-0005-0000-0000-000068240000}"/>
    <cellStyle name="Note 2 4 5 2 5" xfId="11081" xr:uid="{00000000-0005-0000-0000-000069240000}"/>
    <cellStyle name="Note 2 4 5 2 5 2" xfId="28516" xr:uid="{00000000-0005-0000-0000-00006A240000}"/>
    <cellStyle name="Note 2 4 5 2 5 3" xfId="42969" xr:uid="{00000000-0005-0000-0000-00006B240000}"/>
    <cellStyle name="Note 2 4 5 2 6" xfId="18088" xr:uid="{00000000-0005-0000-0000-00006C240000}"/>
    <cellStyle name="Note 2 4 5 3" xfId="1248" xr:uid="{00000000-0005-0000-0000-00006D240000}"/>
    <cellStyle name="Note 2 4 5 3 2" xfId="3759" xr:uid="{00000000-0005-0000-0000-00006E240000}"/>
    <cellStyle name="Note 2 4 5 3 2 2" xfId="13445" xr:uid="{00000000-0005-0000-0000-00006F240000}"/>
    <cellStyle name="Note 2 4 5 3 2 2 2" xfId="30880" xr:uid="{00000000-0005-0000-0000-000070240000}"/>
    <cellStyle name="Note 2 4 5 3 2 2 3" xfId="45333" xr:uid="{00000000-0005-0000-0000-000071240000}"/>
    <cellStyle name="Note 2 4 5 3 2 3" xfId="15906" xr:uid="{00000000-0005-0000-0000-000072240000}"/>
    <cellStyle name="Note 2 4 5 3 2 3 2" xfId="33341" xr:uid="{00000000-0005-0000-0000-000073240000}"/>
    <cellStyle name="Note 2 4 5 3 2 3 3" xfId="47794" xr:uid="{00000000-0005-0000-0000-000074240000}"/>
    <cellStyle name="Note 2 4 5 3 2 4" xfId="21195" xr:uid="{00000000-0005-0000-0000-000075240000}"/>
    <cellStyle name="Note 2 4 5 3 2 5" xfId="35648" xr:uid="{00000000-0005-0000-0000-000076240000}"/>
    <cellStyle name="Note 2 4 5 3 3" xfId="6221" xr:uid="{00000000-0005-0000-0000-000077240000}"/>
    <cellStyle name="Note 2 4 5 3 3 2" xfId="23656" xr:uid="{00000000-0005-0000-0000-000078240000}"/>
    <cellStyle name="Note 2 4 5 3 3 3" xfId="38109" xr:uid="{00000000-0005-0000-0000-000079240000}"/>
    <cellStyle name="Note 2 4 5 3 4" xfId="8662" xr:uid="{00000000-0005-0000-0000-00007A240000}"/>
    <cellStyle name="Note 2 4 5 3 4 2" xfId="26097" xr:uid="{00000000-0005-0000-0000-00007B240000}"/>
    <cellStyle name="Note 2 4 5 3 4 3" xfId="40550" xr:uid="{00000000-0005-0000-0000-00007C240000}"/>
    <cellStyle name="Note 2 4 5 3 5" xfId="11082" xr:uid="{00000000-0005-0000-0000-00007D240000}"/>
    <cellStyle name="Note 2 4 5 3 5 2" xfId="28517" xr:uid="{00000000-0005-0000-0000-00007E240000}"/>
    <cellStyle name="Note 2 4 5 3 5 3" xfId="42970" xr:uid="{00000000-0005-0000-0000-00007F240000}"/>
    <cellStyle name="Note 2 4 5 3 6" xfId="18089" xr:uid="{00000000-0005-0000-0000-000080240000}"/>
    <cellStyle name="Note 2 4 5 4" xfId="1249" xr:uid="{00000000-0005-0000-0000-000081240000}"/>
    <cellStyle name="Note 2 4 5 4 2" xfId="3760" xr:uid="{00000000-0005-0000-0000-000082240000}"/>
    <cellStyle name="Note 2 4 5 4 2 2" xfId="21196" xr:uid="{00000000-0005-0000-0000-000083240000}"/>
    <cellStyle name="Note 2 4 5 4 2 3" xfId="35649" xr:uid="{00000000-0005-0000-0000-000084240000}"/>
    <cellStyle name="Note 2 4 5 4 3" xfId="6222" xr:uid="{00000000-0005-0000-0000-000085240000}"/>
    <cellStyle name="Note 2 4 5 4 3 2" xfId="23657" xr:uid="{00000000-0005-0000-0000-000086240000}"/>
    <cellStyle name="Note 2 4 5 4 3 3" xfId="38110" xr:uid="{00000000-0005-0000-0000-000087240000}"/>
    <cellStyle name="Note 2 4 5 4 4" xfId="8663" xr:uid="{00000000-0005-0000-0000-000088240000}"/>
    <cellStyle name="Note 2 4 5 4 4 2" xfId="26098" xr:uid="{00000000-0005-0000-0000-000089240000}"/>
    <cellStyle name="Note 2 4 5 4 4 3" xfId="40551" xr:uid="{00000000-0005-0000-0000-00008A240000}"/>
    <cellStyle name="Note 2 4 5 4 5" xfId="11083" xr:uid="{00000000-0005-0000-0000-00008B240000}"/>
    <cellStyle name="Note 2 4 5 4 5 2" xfId="28518" xr:uid="{00000000-0005-0000-0000-00008C240000}"/>
    <cellStyle name="Note 2 4 5 4 5 3" xfId="42971" xr:uid="{00000000-0005-0000-0000-00008D240000}"/>
    <cellStyle name="Note 2 4 5 4 6" xfId="15082" xr:uid="{00000000-0005-0000-0000-00008E240000}"/>
    <cellStyle name="Note 2 4 5 4 6 2" xfId="32517" xr:uid="{00000000-0005-0000-0000-00008F240000}"/>
    <cellStyle name="Note 2 4 5 4 6 3" xfId="46970" xr:uid="{00000000-0005-0000-0000-000090240000}"/>
    <cellStyle name="Note 2 4 5 4 7" xfId="18090" xr:uid="{00000000-0005-0000-0000-000091240000}"/>
    <cellStyle name="Note 2 4 5 4 8" xfId="20244" xr:uid="{00000000-0005-0000-0000-000092240000}"/>
    <cellStyle name="Note 2 4 5 5" xfId="3757" xr:uid="{00000000-0005-0000-0000-000093240000}"/>
    <cellStyle name="Note 2 4 5 5 2" xfId="13443" xr:uid="{00000000-0005-0000-0000-000094240000}"/>
    <cellStyle name="Note 2 4 5 5 2 2" xfId="30878" xr:uid="{00000000-0005-0000-0000-000095240000}"/>
    <cellStyle name="Note 2 4 5 5 2 3" xfId="45331" xr:uid="{00000000-0005-0000-0000-000096240000}"/>
    <cellStyle name="Note 2 4 5 5 3" xfId="15904" xr:uid="{00000000-0005-0000-0000-000097240000}"/>
    <cellStyle name="Note 2 4 5 5 3 2" xfId="33339" xr:uid="{00000000-0005-0000-0000-000098240000}"/>
    <cellStyle name="Note 2 4 5 5 3 3" xfId="47792" xr:uid="{00000000-0005-0000-0000-000099240000}"/>
    <cellStyle name="Note 2 4 5 5 4" xfId="21193" xr:uid="{00000000-0005-0000-0000-00009A240000}"/>
    <cellStyle name="Note 2 4 5 5 5" xfId="35646" xr:uid="{00000000-0005-0000-0000-00009B240000}"/>
    <cellStyle name="Note 2 4 5 6" xfId="6219" xr:uid="{00000000-0005-0000-0000-00009C240000}"/>
    <cellStyle name="Note 2 4 5 6 2" xfId="23654" xr:uid="{00000000-0005-0000-0000-00009D240000}"/>
    <cellStyle name="Note 2 4 5 6 3" xfId="38107" xr:uid="{00000000-0005-0000-0000-00009E240000}"/>
    <cellStyle name="Note 2 4 5 7" xfId="8660" xr:uid="{00000000-0005-0000-0000-00009F240000}"/>
    <cellStyle name="Note 2 4 5 7 2" xfId="26095" xr:uid="{00000000-0005-0000-0000-0000A0240000}"/>
    <cellStyle name="Note 2 4 5 7 3" xfId="40548" xr:uid="{00000000-0005-0000-0000-0000A1240000}"/>
    <cellStyle name="Note 2 4 5 8" xfId="11080" xr:uid="{00000000-0005-0000-0000-0000A2240000}"/>
    <cellStyle name="Note 2 4 5 8 2" xfId="28515" xr:uid="{00000000-0005-0000-0000-0000A3240000}"/>
    <cellStyle name="Note 2 4 5 8 3" xfId="42968" xr:uid="{00000000-0005-0000-0000-0000A4240000}"/>
    <cellStyle name="Note 2 4 5 9" xfId="18087" xr:uid="{00000000-0005-0000-0000-0000A5240000}"/>
    <cellStyle name="Note 2 4 6" xfId="1250" xr:uid="{00000000-0005-0000-0000-0000A6240000}"/>
    <cellStyle name="Note 2 4 6 2" xfId="3761" xr:uid="{00000000-0005-0000-0000-0000A7240000}"/>
    <cellStyle name="Note 2 4 6 2 2" xfId="13446" xr:uid="{00000000-0005-0000-0000-0000A8240000}"/>
    <cellStyle name="Note 2 4 6 2 2 2" xfId="30881" xr:uid="{00000000-0005-0000-0000-0000A9240000}"/>
    <cellStyle name="Note 2 4 6 2 2 3" xfId="45334" xr:uid="{00000000-0005-0000-0000-0000AA240000}"/>
    <cellStyle name="Note 2 4 6 2 3" xfId="15907" xr:uid="{00000000-0005-0000-0000-0000AB240000}"/>
    <cellStyle name="Note 2 4 6 2 3 2" xfId="33342" xr:uid="{00000000-0005-0000-0000-0000AC240000}"/>
    <cellStyle name="Note 2 4 6 2 3 3" xfId="47795" xr:uid="{00000000-0005-0000-0000-0000AD240000}"/>
    <cellStyle name="Note 2 4 6 2 4" xfId="21197" xr:uid="{00000000-0005-0000-0000-0000AE240000}"/>
    <cellStyle name="Note 2 4 6 2 5" xfId="35650" xr:uid="{00000000-0005-0000-0000-0000AF240000}"/>
    <cellStyle name="Note 2 4 6 3" xfId="6223" xr:uid="{00000000-0005-0000-0000-0000B0240000}"/>
    <cellStyle name="Note 2 4 6 3 2" xfId="23658" xr:uid="{00000000-0005-0000-0000-0000B1240000}"/>
    <cellStyle name="Note 2 4 6 3 3" xfId="38111" xr:uid="{00000000-0005-0000-0000-0000B2240000}"/>
    <cellStyle name="Note 2 4 6 4" xfId="8664" xr:uid="{00000000-0005-0000-0000-0000B3240000}"/>
    <cellStyle name="Note 2 4 6 4 2" xfId="26099" xr:uid="{00000000-0005-0000-0000-0000B4240000}"/>
    <cellStyle name="Note 2 4 6 4 3" xfId="40552" xr:uid="{00000000-0005-0000-0000-0000B5240000}"/>
    <cellStyle name="Note 2 4 6 5" xfId="11084" xr:uid="{00000000-0005-0000-0000-0000B6240000}"/>
    <cellStyle name="Note 2 4 6 5 2" xfId="28519" xr:uid="{00000000-0005-0000-0000-0000B7240000}"/>
    <cellStyle name="Note 2 4 6 5 3" xfId="42972" xr:uid="{00000000-0005-0000-0000-0000B8240000}"/>
    <cellStyle name="Note 2 4 6 6" xfId="18091" xr:uid="{00000000-0005-0000-0000-0000B9240000}"/>
    <cellStyle name="Note 2 4 7" xfId="1251" xr:uid="{00000000-0005-0000-0000-0000BA240000}"/>
    <cellStyle name="Note 2 4 7 2" xfId="3762" xr:uid="{00000000-0005-0000-0000-0000BB240000}"/>
    <cellStyle name="Note 2 4 7 2 2" xfId="13447" xr:uid="{00000000-0005-0000-0000-0000BC240000}"/>
    <cellStyle name="Note 2 4 7 2 2 2" xfId="30882" xr:uid="{00000000-0005-0000-0000-0000BD240000}"/>
    <cellStyle name="Note 2 4 7 2 2 3" xfId="45335" xr:uid="{00000000-0005-0000-0000-0000BE240000}"/>
    <cellStyle name="Note 2 4 7 2 3" xfId="15908" xr:uid="{00000000-0005-0000-0000-0000BF240000}"/>
    <cellStyle name="Note 2 4 7 2 3 2" xfId="33343" xr:uid="{00000000-0005-0000-0000-0000C0240000}"/>
    <cellStyle name="Note 2 4 7 2 3 3" xfId="47796" xr:uid="{00000000-0005-0000-0000-0000C1240000}"/>
    <cellStyle name="Note 2 4 7 2 4" xfId="21198" xr:uid="{00000000-0005-0000-0000-0000C2240000}"/>
    <cellStyle name="Note 2 4 7 2 5" xfId="35651" xr:uid="{00000000-0005-0000-0000-0000C3240000}"/>
    <cellStyle name="Note 2 4 7 3" xfId="6224" xr:uid="{00000000-0005-0000-0000-0000C4240000}"/>
    <cellStyle name="Note 2 4 7 3 2" xfId="23659" xr:uid="{00000000-0005-0000-0000-0000C5240000}"/>
    <cellStyle name="Note 2 4 7 3 3" xfId="38112" xr:uid="{00000000-0005-0000-0000-0000C6240000}"/>
    <cellStyle name="Note 2 4 7 4" xfId="8665" xr:uid="{00000000-0005-0000-0000-0000C7240000}"/>
    <cellStyle name="Note 2 4 7 4 2" xfId="26100" xr:uid="{00000000-0005-0000-0000-0000C8240000}"/>
    <cellStyle name="Note 2 4 7 4 3" xfId="40553" xr:uid="{00000000-0005-0000-0000-0000C9240000}"/>
    <cellStyle name="Note 2 4 7 5" xfId="11085" xr:uid="{00000000-0005-0000-0000-0000CA240000}"/>
    <cellStyle name="Note 2 4 7 5 2" xfId="28520" xr:uid="{00000000-0005-0000-0000-0000CB240000}"/>
    <cellStyle name="Note 2 4 7 5 3" xfId="42973" xr:uid="{00000000-0005-0000-0000-0000CC240000}"/>
    <cellStyle name="Note 2 4 7 6" xfId="18092" xr:uid="{00000000-0005-0000-0000-0000CD240000}"/>
    <cellStyle name="Note 2 4 8" xfId="1252" xr:uid="{00000000-0005-0000-0000-0000CE240000}"/>
    <cellStyle name="Note 2 4 8 2" xfId="3763" xr:uid="{00000000-0005-0000-0000-0000CF240000}"/>
    <cellStyle name="Note 2 4 8 2 2" xfId="21199" xr:uid="{00000000-0005-0000-0000-0000D0240000}"/>
    <cellStyle name="Note 2 4 8 2 3" xfId="35652" xr:uid="{00000000-0005-0000-0000-0000D1240000}"/>
    <cellStyle name="Note 2 4 8 3" xfId="6225" xr:uid="{00000000-0005-0000-0000-0000D2240000}"/>
    <cellStyle name="Note 2 4 8 3 2" xfId="23660" xr:uid="{00000000-0005-0000-0000-0000D3240000}"/>
    <cellStyle name="Note 2 4 8 3 3" xfId="38113" xr:uid="{00000000-0005-0000-0000-0000D4240000}"/>
    <cellStyle name="Note 2 4 8 4" xfId="8666" xr:uid="{00000000-0005-0000-0000-0000D5240000}"/>
    <cellStyle name="Note 2 4 8 4 2" xfId="26101" xr:uid="{00000000-0005-0000-0000-0000D6240000}"/>
    <cellStyle name="Note 2 4 8 4 3" xfId="40554" xr:uid="{00000000-0005-0000-0000-0000D7240000}"/>
    <cellStyle name="Note 2 4 8 5" xfId="11086" xr:uid="{00000000-0005-0000-0000-0000D8240000}"/>
    <cellStyle name="Note 2 4 8 5 2" xfId="28521" xr:uid="{00000000-0005-0000-0000-0000D9240000}"/>
    <cellStyle name="Note 2 4 8 5 3" xfId="42974" xr:uid="{00000000-0005-0000-0000-0000DA240000}"/>
    <cellStyle name="Note 2 4 8 6" xfId="15083" xr:uid="{00000000-0005-0000-0000-0000DB240000}"/>
    <cellStyle name="Note 2 4 8 6 2" xfId="32518" xr:uid="{00000000-0005-0000-0000-0000DC240000}"/>
    <cellStyle name="Note 2 4 8 6 3" xfId="46971" xr:uid="{00000000-0005-0000-0000-0000DD240000}"/>
    <cellStyle name="Note 2 4 8 7" xfId="18093" xr:uid="{00000000-0005-0000-0000-0000DE240000}"/>
    <cellStyle name="Note 2 4 8 8" xfId="20245" xr:uid="{00000000-0005-0000-0000-0000DF240000}"/>
    <cellStyle name="Note 2 4 9" xfId="3744" xr:uid="{00000000-0005-0000-0000-0000E0240000}"/>
    <cellStyle name="Note 2 4 9 2" xfId="13433" xr:uid="{00000000-0005-0000-0000-0000E1240000}"/>
    <cellStyle name="Note 2 4 9 2 2" xfId="30868" xr:uid="{00000000-0005-0000-0000-0000E2240000}"/>
    <cellStyle name="Note 2 4 9 2 3" xfId="45321" xr:uid="{00000000-0005-0000-0000-0000E3240000}"/>
    <cellStyle name="Note 2 4 9 3" xfId="15894" xr:uid="{00000000-0005-0000-0000-0000E4240000}"/>
    <cellStyle name="Note 2 4 9 3 2" xfId="33329" xr:uid="{00000000-0005-0000-0000-0000E5240000}"/>
    <cellStyle name="Note 2 4 9 3 3" xfId="47782" xr:uid="{00000000-0005-0000-0000-0000E6240000}"/>
    <cellStyle name="Note 2 4 9 4" xfId="21180" xr:uid="{00000000-0005-0000-0000-0000E7240000}"/>
    <cellStyle name="Note 2 4 9 5" xfId="35633" xr:uid="{00000000-0005-0000-0000-0000E8240000}"/>
    <cellStyle name="Note 2 5" xfId="1253" xr:uid="{00000000-0005-0000-0000-0000E9240000}"/>
    <cellStyle name="Note 2 5 10" xfId="6226" xr:uid="{00000000-0005-0000-0000-0000EA240000}"/>
    <cellStyle name="Note 2 5 10 2" xfId="23661" xr:uid="{00000000-0005-0000-0000-0000EB240000}"/>
    <cellStyle name="Note 2 5 10 3" xfId="38114" xr:uid="{00000000-0005-0000-0000-0000EC240000}"/>
    <cellStyle name="Note 2 5 11" xfId="8667" xr:uid="{00000000-0005-0000-0000-0000ED240000}"/>
    <cellStyle name="Note 2 5 11 2" xfId="26102" xr:uid="{00000000-0005-0000-0000-0000EE240000}"/>
    <cellStyle name="Note 2 5 11 3" xfId="40555" xr:uid="{00000000-0005-0000-0000-0000EF240000}"/>
    <cellStyle name="Note 2 5 12" xfId="11087" xr:uid="{00000000-0005-0000-0000-0000F0240000}"/>
    <cellStyle name="Note 2 5 12 2" xfId="28522" xr:uid="{00000000-0005-0000-0000-0000F1240000}"/>
    <cellStyle name="Note 2 5 12 3" xfId="42975" xr:uid="{00000000-0005-0000-0000-0000F2240000}"/>
    <cellStyle name="Note 2 5 13" xfId="18094" xr:uid="{00000000-0005-0000-0000-0000F3240000}"/>
    <cellStyle name="Note 2 5 2" xfId="1254" xr:uid="{00000000-0005-0000-0000-0000F4240000}"/>
    <cellStyle name="Note 2 5 2 2" xfId="1255" xr:uid="{00000000-0005-0000-0000-0000F5240000}"/>
    <cellStyle name="Note 2 5 2 2 2" xfId="3766" xr:uid="{00000000-0005-0000-0000-0000F6240000}"/>
    <cellStyle name="Note 2 5 2 2 2 2" xfId="13450" xr:uid="{00000000-0005-0000-0000-0000F7240000}"/>
    <cellStyle name="Note 2 5 2 2 2 2 2" xfId="30885" xr:uid="{00000000-0005-0000-0000-0000F8240000}"/>
    <cellStyle name="Note 2 5 2 2 2 2 3" xfId="45338" xr:uid="{00000000-0005-0000-0000-0000F9240000}"/>
    <cellStyle name="Note 2 5 2 2 2 3" xfId="15911" xr:uid="{00000000-0005-0000-0000-0000FA240000}"/>
    <cellStyle name="Note 2 5 2 2 2 3 2" xfId="33346" xr:uid="{00000000-0005-0000-0000-0000FB240000}"/>
    <cellStyle name="Note 2 5 2 2 2 3 3" xfId="47799" xr:uid="{00000000-0005-0000-0000-0000FC240000}"/>
    <cellStyle name="Note 2 5 2 2 2 4" xfId="21202" xr:uid="{00000000-0005-0000-0000-0000FD240000}"/>
    <cellStyle name="Note 2 5 2 2 2 5" xfId="35655" xr:uid="{00000000-0005-0000-0000-0000FE240000}"/>
    <cellStyle name="Note 2 5 2 2 3" xfId="6228" xr:uid="{00000000-0005-0000-0000-0000FF240000}"/>
    <cellStyle name="Note 2 5 2 2 3 2" xfId="23663" xr:uid="{00000000-0005-0000-0000-000000250000}"/>
    <cellStyle name="Note 2 5 2 2 3 3" xfId="38116" xr:uid="{00000000-0005-0000-0000-000001250000}"/>
    <cellStyle name="Note 2 5 2 2 4" xfId="8669" xr:uid="{00000000-0005-0000-0000-000002250000}"/>
    <cellStyle name="Note 2 5 2 2 4 2" xfId="26104" xr:uid="{00000000-0005-0000-0000-000003250000}"/>
    <cellStyle name="Note 2 5 2 2 4 3" xfId="40557" xr:uid="{00000000-0005-0000-0000-000004250000}"/>
    <cellStyle name="Note 2 5 2 2 5" xfId="11089" xr:uid="{00000000-0005-0000-0000-000005250000}"/>
    <cellStyle name="Note 2 5 2 2 5 2" xfId="28524" xr:uid="{00000000-0005-0000-0000-000006250000}"/>
    <cellStyle name="Note 2 5 2 2 5 3" xfId="42977" xr:uid="{00000000-0005-0000-0000-000007250000}"/>
    <cellStyle name="Note 2 5 2 2 6" xfId="18096" xr:uid="{00000000-0005-0000-0000-000008250000}"/>
    <cellStyle name="Note 2 5 2 3" xfId="1256" xr:uid="{00000000-0005-0000-0000-000009250000}"/>
    <cellStyle name="Note 2 5 2 3 2" xfId="3767" xr:uid="{00000000-0005-0000-0000-00000A250000}"/>
    <cellStyle name="Note 2 5 2 3 2 2" xfId="13451" xr:uid="{00000000-0005-0000-0000-00000B250000}"/>
    <cellStyle name="Note 2 5 2 3 2 2 2" xfId="30886" xr:uid="{00000000-0005-0000-0000-00000C250000}"/>
    <cellStyle name="Note 2 5 2 3 2 2 3" xfId="45339" xr:uid="{00000000-0005-0000-0000-00000D250000}"/>
    <cellStyle name="Note 2 5 2 3 2 3" xfId="15912" xr:uid="{00000000-0005-0000-0000-00000E250000}"/>
    <cellStyle name="Note 2 5 2 3 2 3 2" xfId="33347" xr:uid="{00000000-0005-0000-0000-00000F250000}"/>
    <cellStyle name="Note 2 5 2 3 2 3 3" xfId="47800" xr:uid="{00000000-0005-0000-0000-000010250000}"/>
    <cellStyle name="Note 2 5 2 3 2 4" xfId="21203" xr:uid="{00000000-0005-0000-0000-000011250000}"/>
    <cellStyle name="Note 2 5 2 3 2 5" xfId="35656" xr:uid="{00000000-0005-0000-0000-000012250000}"/>
    <cellStyle name="Note 2 5 2 3 3" xfId="6229" xr:uid="{00000000-0005-0000-0000-000013250000}"/>
    <cellStyle name="Note 2 5 2 3 3 2" xfId="23664" xr:uid="{00000000-0005-0000-0000-000014250000}"/>
    <cellStyle name="Note 2 5 2 3 3 3" xfId="38117" xr:uid="{00000000-0005-0000-0000-000015250000}"/>
    <cellStyle name="Note 2 5 2 3 4" xfId="8670" xr:uid="{00000000-0005-0000-0000-000016250000}"/>
    <cellStyle name="Note 2 5 2 3 4 2" xfId="26105" xr:uid="{00000000-0005-0000-0000-000017250000}"/>
    <cellStyle name="Note 2 5 2 3 4 3" xfId="40558" xr:uid="{00000000-0005-0000-0000-000018250000}"/>
    <cellStyle name="Note 2 5 2 3 5" xfId="11090" xr:uid="{00000000-0005-0000-0000-000019250000}"/>
    <cellStyle name="Note 2 5 2 3 5 2" xfId="28525" xr:uid="{00000000-0005-0000-0000-00001A250000}"/>
    <cellStyle name="Note 2 5 2 3 5 3" xfId="42978" xr:uid="{00000000-0005-0000-0000-00001B250000}"/>
    <cellStyle name="Note 2 5 2 3 6" xfId="18097" xr:uid="{00000000-0005-0000-0000-00001C250000}"/>
    <cellStyle name="Note 2 5 2 4" xfId="1257" xr:uid="{00000000-0005-0000-0000-00001D250000}"/>
    <cellStyle name="Note 2 5 2 4 2" xfId="3768" xr:uid="{00000000-0005-0000-0000-00001E250000}"/>
    <cellStyle name="Note 2 5 2 4 2 2" xfId="21204" xr:uid="{00000000-0005-0000-0000-00001F250000}"/>
    <cellStyle name="Note 2 5 2 4 2 3" xfId="35657" xr:uid="{00000000-0005-0000-0000-000020250000}"/>
    <cellStyle name="Note 2 5 2 4 3" xfId="6230" xr:uid="{00000000-0005-0000-0000-000021250000}"/>
    <cellStyle name="Note 2 5 2 4 3 2" xfId="23665" xr:uid="{00000000-0005-0000-0000-000022250000}"/>
    <cellStyle name="Note 2 5 2 4 3 3" xfId="38118" xr:uid="{00000000-0005-0000-0000-000023250000}"/>
    <cellStyle name="Note 2 5 2 4 4" xfId="8671" xr:uid="{00000000-0005-0000-0000-000024250000}"/>
    <cellStyle name="Note 2 5 2 4 4 2" xfId="26106" xr:uid="{00000000-0005-0000-0000-000025250000}"/>
    <cellStyle name="Note 2 5 2 4 4 3" xfId="40559" xr:uid="{00000000-0005-0000-0000-000026250000}"/>
    <cellStyle name="Note 2 5 2 4 5" xfId="11091" xr:uid="{00000000-0005-0000-0000-000027250000}"/>
    <cellStyle name="Note 2 5 2 4 5 2" xfId="28526" xr:uid="{00000000-0005-0000-0000-000028250000}"/>
    <cellStyle name="Note 2 5 2 4 5 3" xfId="42979" xr:uid="{00000000-0005-0000-0000-000029250000}"/>
    <cellStyle name="Note 2 5 2 4 6" xfId="15084" xr:uid="{00000000-0005-0000-0000-00002A250000}"/>
    <cellStyle name="Note 2 5 2 4 6 2" xfId="32519" xr:uid="{00000000-0005-0000-0000-00002B250000}"/>
    <cellStyle name="Note 2 5 2 4 6 3" xfId="46972" xr:uid="{00000000-0005-0000-0000-00002C250000}"/>
    <cellStyle name="Note 2 5 2 4 7" xfId="18098" xr:uid="{00000000-0005-0000-0000-00002D250000}"/>
    <cellStyle name="Note 2 5 2 4 8" xfId="20246" xr:uid="{00000000-0005-0000-0000-00002E250000}"/>
    <cellStyle name="Note 2 5 2 5" xfId="3765" xr:uid="{00000000-0005-0000-0000-00002F250000}"/>
    <cellStyle name="Note 2 5 2 5 2" xfId="13449" xr:uid="{00000000-0005-0000-0000-000030250000}"/>
    <cellStyle name="Note 2 5 2 5 2 2" xfId="30884" xr:uid="{00000000-0005-0000-0000-000031250000}"/>
    <cellStyle name="Note 2 5 2 5 2 3" xfId="45337" xr:uid="{00000000-0005-0000-0000-000032250000}"/>
    <cellStyle name="Note 2 5 2 5 3" xfId="15910" xr:uid="{00000000-0005-0000-0000-000033250000}"/>
    <cellStyle name="Note 2 5 2 5 3 2" xfId="33345" xr:uid="{00000000-0005-0000-0000-000034250000}"/>
    <cellStyle name="Note 2 5 2 5 3 3" xfId="47798" xr:uid="{00000000-0005-0000-0000-000035250000}"/>
    <cellStyle name="Note 2 5 2 5 4" xfId="21201" xr:uid="{00000000-0005-0000-0000-000036250000}"/>
    <cellStyle name="Note 2 5 2 5 5" xfId="35654" xr:uid="{00000000-0005-0000-0000-000037250000}"/>
    <cellStyle name="Note 2 5 2 6" xfId="6227" xr:uid="{00000000-0005-0000-0000-000038250000}"/>
    <cellStyle name="Note 2 5 2 6 2" xfId="23662" xr:uid="{00000000-0005-0000-0000-000039250000}"/>
    <cellStyle name="Note 2 5 2 6 3" xfId="38115" xr:uid="{00000000-0005-0000-0000-00003A250000}"/>
    <cellStyle name="Note 2 5 2 7" xfId="8668" xr:uid="{00000000-0005-0000-0000-00003B250000}"/>
    <cellStyle name="Note 2 5 2 7 2" xfId="26103" xr:uid="{00000000-0005-0000-0000-00003C250000}"/>
    <cellStyle name="Note 2 5 2 7 3" xfId="40556" xr:uid="{00000000-0005-0000-0000-00003D250000}"/>
    <cellStyle name="Note 2 5 2 8" xfId="11088" xr:uid="{00000000-0005-0000-0000-00003E250000}"/>
    <cellStyle name="Note 2 5 2 8 2" xfId="28523" xr:uid="{00000000-0005-0000-0000-00003F250000}"/>
    <cellStyle name="Note 2 5 2 8 3" xfId="42976" xr:uid="{00000000-0005-0000-0000-000040250000}"/>
    <cellStyle name="Note 2 5 2 9" xfId="18095" xr:uid="{00000000-0005-0000-0000-000041250000}"/>
    <cellStyle name="Note 2 5 3" xfId="1258" xr:uid="{00000000-0005-0000-0000-000042250000}"/>
    <cellStyle name="Note 2 5 3 2" xfId="1259" xr:uid="{00000000-0005-0000-0000-000043250000}"/>
    <cellStyle name="Note 2 5 3 2 2" xfId="3770" xr:uid="{00000000-0005-0000-0000-000044250000}"/>
    <cellStyle name="Note 2 5 3 2 2 2" xfId="13453" xr:uid="{00000000-0005-0000-0000-000045250000}"/>
    <cellStyle name="Note 2 5 3 2 2 2 2" xfId="30888" xr:uid="{00000000-0005-0000-0000-000046250000}"/>
    <cellStyle name="Note 2 5 3 2 2 2 3" xfId="45341" xr:uid="{00000000-0005-0000-0000-000047250000}"/>
    <cellStyle name="Note 2 5 3 2 2 3" xfId="15914" xr:uid="{00000000-0005-0000-0000-000048250000}"/>
    <cellStyle name="Note 2 5 3 2 2 3 2" xfId="33349" xr:uid="{00000000-0005-0000-0000-000049250000}"/>
    <cellStyle name="Note 2 5 3 2 2 3 3" xfId="47802" xr:uid="{00000000-0005-0000-0000-00004A250000}"/>
    <cellStyle name="Note 2 5 3 2 2 4" xfId="21206" xr:uid="{00000000-0005-0000-0000-00004B250000}"/>
    <cellStyle name="Note 2 5 3 2 2 5" xfId="35659" xr:uid="{00000000-0005-0000-0000-00004C250000}"/>
    <cellStyle name="Note 2 5 3 2 3" xfId="6232" xr:uid="{00000000-0005-0000-0000-00004D250000}"/>
    <cellStyle name="Note 2 5 3 2 3 2" xfId="23667" xr:uid="{00000000-0005-0000-0000-00004E250000}"/>
    <cellStyle name="Note 2 5 3 2 3 3" xfId="38120" xr:uid="{00000000-0005-0000-0000-00004F250000}"/>
    <cellStyle name="Note 2 5 3 2 4" xfId="8673" xr:uid="{00000000-0005-0000-0000-000050250000}"/>
    <cellStyle name="Note 2 5 3 2 4 2" xfId="26108" xr:uid="{00000000-0005-0000-0000-000051250000}"/>
    <cellStyle name="Note 2 5 3 2 4 3" xfId="40561" xr:uid="{00000000-0005-0000-0000-000052250000}"/>
    <cellStyle name="Note 2 5 3 2 5" xfId="11093" xr:uid="{00000000-0005-0000-0000-000053250000}"/>
    <cellStyle name="Note 2 5 3 2 5 2" xfId="28528" xr:uid="{00000000-0005-0000-0000-000054250000}"/>
    <cellStyle name="Note 2 5 3 2 5 3" xfId="42981" xr:uid="{00000000-0005-0000-0000-000055250000}"/>
    <cellStyle name="Note 2 5 3 2 6" xfId="18100" xr:uid="{00000000-0005-0000-0000-000056250000}"/>
    <cellStyle name="Note 2 5 3 3" xfId="1260" xr:uid="{00000000-0005-0000-0000-000057250000}"/>
    <cellStyle name="Note 2 5 3 3 2" xfId="3771" xr:uid="{00000000-0005-0000-0000-000058250000}"/>
    <cellStyle name="Note 2 5 3 3 2 2" xfId="13454" xr:uid="{00000000-0005-0000-0000-000059250000}"/>
    <cellStyle name="Note 2 5 3 3 2 2 2" xfId="30889" xr:uid="{00000000-0005-0000-0000-00005A250000}"/>
    <cellStyle name="Note 2 5 3 3 2 2 3" xfId="45342" xr:uid="{00000000-0005-0000-0000-00005B250000}"/>
    <cellStyle name="Note 2 5 3 3 2 3" xfId="15915" xr:uid="{00000000-0005-0000-0000-00005C250000}"/>
    <cellStyle name="Note 2 5 3 3 2 3 2" xfId="33350" xr:uid="{00000000-0005-0000-0000-00005D250000}"/>
    <cellStyle name="Note 2 5 3 3 2 3 3" xfId="47803" xr:uid="{00000000-0005-0000-0000-00005E250000}"/>
    <cellStyle name="Note 2 5 3 3 2 4" xfId="21207" xr:uid="{00000000-0005-0000-0000-00005F250000}"/>
    <cellStyle name="Note 2 5 3 3 2 5" xfId="35660" xr:uid="{00000000-0005-0000-0000-000060250000}"/>
    <cellStyle name="Note 2 5 3 3 3" xfId="6233" xr:uid="{00000000-0005-0000-0000-000061250000}"/>
    <cellStyle name="Note 2 5 3 3 3 2" xfId="23668" xr:uid="{00000000-0005-0000-0000-000062250000}"/>
    <cellStyle name="Note 2 5 3 3 3 3" xfId="38121" xr:uid="{00000000-0005-0000-0000-000063250000}"/>
    <cellStyle name="Note 2 5 3 3 4" xfId="8674" xr:uid="{00000000-0005-0000-0000-000064250000}"/>
    <cellStyle name="Note 2 5 3 3 4 2" xfId="26109" xr:uid="{00000000-0005-0000-0000-000065250000}"/>
    <cellStyle name="Note 2 5 3 3 4 3" xfId="40562" xr:uid="{00000000-0005-0000-0000-000066250000}"/>
    <cellStyle name="Note 2 5 3 3 5" xfId="11094" xr:uid="{00000000-0005-0000-0000-000067250000}"/>
    <cellStyle name="Note 2 5 3 3 5 2" xfId="28529" xr:uid="{00000000-0005-0000-0000-000068250000}"/>
    <cellStyle name="Note 2 5 3 3 5 3" xfId="42982" xr:uid="{00000000-0005-0000-0000-000069250000}"/>
    <cellStyle name="Note 2 5 3 3 6" xfId="18101" xr:uid="{00000000-0005-0000-0000-00006A250000}"/>
    <cellStyle name="Note 2 5 3 4" xfId="1261" xr:uid="{00000000-0005-0000-0000-00006B250000}"/>
    <cellStyle name="Note 2 5 3 4 2" xfId="3772" xr:uid="{00000000-0005-0000-0000-00006C250000}"/>
    <cellStyle name="Note 2 5 3 4 2 2" xfId="21208" xr:uid="{00000000-0005-0000-0000-00006D250000}"/>
    <cellStyle name="Note 2 5 3 4 2 3" xfId="35661" xr:uid="{00000000-0005-0000-0000-00006E250000}"/>
    <cellStyle name="Note 2 5 3 4 3" xfId="6234" xr:uid="{00000000-0005-0000-0000-00006F250000}"/>
    <cellStyle name="Note 2 5 3 4 3 2" xfId="23669" xr:uid="{00000000-0005-0000-0000-000070250000}"/>
    <cellStyle name="Note 2 5 3 4 3 3" xfId="38122" xr:uid="{00000000-0005-0000-0000-000071250000}"/>
    <cellStyle name="Note 2 5 3 4 4" xfId="8675" xr:uid="{00000000-0005-0000-0000-000072250000}"/>
    <cellStyle name="Note 2 5 3 4 4 2" xfId="26110" xr:uid="{00000000-0005-0000-0000-000073250000}"/>
    <cellStyle name="Note 2 5 3 4 4 3" xfId="40563" xr:uid="{00000000-0005-0000-0000-000074250000}"/>
    <cellStyle name="Note 2 5 3 4 5" xfId="11095" xr:uid="{00000000-0005-0000-0000-000075250000}"/>
    <cellStyle name="Note 2 5 3 4 5 2" xfId="28530" xr:uid="{00000000-0005-0000-0000-000076250000}"/>
    <cellStyle name="Note 2 5 3 4 5 3" xfId="42983" xr:uid="{00000000-0005-0000-0000-000077250000}"/>
    <cellStyle name="Note 2 5 3 4 6" xfId="15085" xr:uid="{00000000-0005-0000-0000-000078250000}"/>
    <cellStyle name="Note 2 5 3 4 6 2" xfId="32520" xr:uid="{00000000-0005-0000-0000-000079250000}"/>
    <cellStyle name="Note 2 5 3 4 6 3" xfId="46973" xr:uid="{00000000-0005-0000-0000-00007A250000}"/>
    <cellStyle name="Note 2 5 3 4 7" xfId="18102" xr:uid="{00000000-0005-0000-0000-00007B250000}"/>
    <cellStyle name="Note 2 5 3 4 8" xfId="20247" xr:uid="{00000000-0005-0000-0000-00007C250000}"/>
    <cellStyle name="Note 2 5 3 5" xfId="3769" xr:uid="{00000000-0005-0000-0000-00007D250000}"/>
    <cellStyle name="Note 2 5 3 5 2" xfId="13452" xr:uid="{00000000-0005-0000-0000-00007E250000}"/>
    <cellStyle name="Note 2 5 3 5 2 2" xfId="30887" xr:uid="{00000000-0005-0000-0000-00007F250000}"/>
    <cellStyle name="Note 2 5 3 5 2 3" xfId="45340" xr:uid="{00000000-0005-0000-0000-000080250000}"/>
    <cellStyle name="Note 2 5 3 5 3" xfId="15913" xr:uid="{00000000-0005-0000-0000-000081250000}"/>
    <cellStyle name="Note 2 5 3 5 3 2" xfId="33348" xr:uid="{00000000-0005-0000-0000-000082250000}"/>
    <cellStyle name="Note 2 5 3 5 3 3" xfId="47801" xr:uid="{00000000-0005-0000-0000-000083250000}"/>
    <cellStyle name="Note 2 5 3 5 4" xfId="21205" xr:uid="{00000000-0005-0000-0000-000084250000}"/>
    <cellStyle name="Note 2 5 3 5 5" xfId="35658" xr:uid="{00000000-0005-0000-0000-000085250000}"/>
    <cellStyle name="Note 2 5 3 6" xfId="6231" xr:uid="{00000000-0005-0000-0000-000086250000}"/>
    <cellStyle name="Note 2 5 3 6 2" xfId="23666" xr:uid="{00000000-0005-0000-0000-000087250000}"/>
    <cellStyle name="Note 2 5 3 6 3" xfId="38119" xr:uid="{00000000-0005-0000-0000-000088250000}"/>
    <cellStyle name="Note 2 5 3 7" xfId="8672" xr:uid="{00000000-0005-0000-0000-000089250000}"/>
    <cellStyle name="Note 2 5 3 7 2" xfId="26107" xr:uid="{00000000-0005-0000-0000-00008A250000}"/>
    <cellStyle name="Note 2 5 3 7 3" xfId="40560" xr:uid="{00000000-0005-0000-0000-00008B250000}"/>
    <cellStyle name="Note 2 5 3 8" xfId="11092" xr:uid="{00000000-0005-0000-0000-00008C250000}"/>
    <cellStyle name="Note 2 5 3 8 2" xfId="28527" xr:uid="{00000000-0005-0000-0000-00008D250000}"/>
    <cellStyle name="Note 2 5 3 8 3" xfId="42980" xr:uid="{00000000-0005-0000-0000-00008E250000}"/>
    <cellStyle name="Note 2 5 3 9" xfId="18099" xr:uid="{00000000-0005-0000-0000-00008F250000}"/>
    <cellStyle name="Note 2 5 4" xfId="1262" xr:uid="{00000000-0005-0000-0000-000090250000}"/>
    <cellStyle name="Note 2 5 4 2" xfId="1263" xr:uid="{00000000-0005-0000-0000-000091250000}"/>
    <cellStyle name="Note 2 5 4 2 2" xfId="3774" xr:uid="{00000000-0005-0000-0000-000092250000}"/>
    <cellStyle name="Note 2 5 4 2 2 2" xfId="13456" xr:uid="{00000000-0005-0000-0000-000093250000}"/>
    <cellStyle name="Note 2 5 4 2 2 2 2" xfId="30891" xr:uid="{00000000-0005-0000-0000-000094250000}"/>
    <cellStyle name="Note 2 5 4 2 2 2 3" xfId="45344" xr:uid="{00000000-0005-0000-0000-000095250000}"/>
    <cellStyle name="Note 2 5 4 2 2 3" xfId="15917" xr:uid="{00000000-0005-0000-0000-000096250000}"/>
    <cellStyle name="Note 2 5 4 2 2 3 2" xfId="33352" xr:uid="{00000000-0005-0000-0000-000097250000}"/>
    <cellStyle name="Note 2 5 4 2 2 3 3" xfId="47805" xr:uid="{00000000-0005-0000-0000-000098250000}"/>
    <cellStyle name="Note 2 5 4 2 2 4" xfId="21210" xr:uid="{00000000-0005-0000-0000-000099250000}"/>
    <cellStyle name="Note 2 5 4 2 2 5" xfId="35663" xr:uid="{00000000-0005-0000-0000-00009A250000}"/>
    <cellStyle name="Note 2 5 4 2 3" xfId="6236" xr:uid="{00000000-0005-0000-0000-00009B250000}"/>
    <cellStyle name="Note 2 5 4 2 3 2" xfId="23671" xr:uid="{00000000-0005-0000-0000-00009C250000}"/>
    <cellStyle name="Note 2 5 4 2 3 3" xfId="38124" xr:uid="{00000000-0005-0000-0000-00009D250000}"/>
    <cellStyle name="Note 2 5 4 2 4" xfId="8677" xr:uid="{00000000-0005-0000-0000-00009E250000}"/>
    <cellStyle name="Note 2 5 4 2 4 2" xfId="26112" xr:uid="{00000000-0005-0000-0000-00009F250000}"/>
    <cellStyle name="Note 2 5 4 2 4 3" xfId="40565" xr:uid="{00000000-0005-0000-0000-0000A0250000}"/>
    <cellStyle name="Note 2 5 4 2 5" xfId="11097" xr:uid="{00000000-0005-0000-0000-0000A1250000}"/>
    <cellStyle name="Note 2 5 4 2 5 2" xfId="28532" xr:uid="{00000000-0005-0000-0000-0000A2250000}"/>
    <cellStyle name="Note 2 5 4 2 5 3" xfId="42985" xr:uid="{00000000-0005-0000-0000-0000A3250000}"/>
    <cellStyle name="Note 2 5 4 2 6" xfId="18104" xr:uid="{00000000-0005-0000-0000-0000A4250000}"/>
    <cellStyle name="Note 2 5 4 3" xfId="1264" xr:uid="{00000000-0005-0000-0000-0000A5250000}"/>
    <cellStyle name="Note 2 5 4 3 2" xfId="3775" xr:uid="{00000000-0005-0000-0000-0000A6250000}"/>
    <cellStyle name="Note 2 5 4 3 2 2" xfId="13457" xr:uid="{00000000-0005-0000-0000-0000A7250000}"/>
    <cellStyle name="Note 2 5 4 3 2 2 2" xfId="30892" xr:uid="{00000000-0005-0000-0000-0000A8250000}"/>
    <cellStyle name="Note 2 5 4 3 2 2 3" xfId="45345" xr:uid="{00000000-0005-0000-0000-0000A9250000}"/>
    <cellStyle name="Note 2 5 4 3 2 3" xfId="15918" xr:uid="{00000000-0005-0000-0000-0000AA250000}"/>
    <cellStyle name="Note 2 5 4 3 2 3 2" xfId="33353" xr:uid="{00000000-0005-0000-0000-0000AB250000}"/>
    <cellStyle name="Note 2 5 4 3 2 3 3" xfId="47806" xr:uid="{00000000-0005-0000-0000-0000AC250000}"/>
    <cellStyle name="Note 2 5 4 3 2 4" xfId="21211" xr:uid="{00000000-0005-0000-0000-0000AD250000}"/>
    <cellStyle name="Note 2 5 4 3 2 5" xfId="35664" xr:uid="{00000000-0005-0000-0000-0000AE250000}"/>
    <cellStyle name="Note 2 5 4 3 3" xfId="6237" xr:uid="{00000000-0005-0000-0000-0000AF250000}"/>
    <cellStyle name="Note 2 5 4 3 3 2" xfId="23672" xr:uid="{00000000-0005-0000-0000-0000B0250000}"/>
    <cellStyle name="Note 2 5 4 3 3 3" xfId="38125" xr:uid="{00000000-0005-0000-0000-0000B1250000}"/>
    <cellStyle name="Note 2 5 4 3 4" xfId="8678" xr:uid="{00000000-0005-0000-0000-0000B2250000}"/>
    <cellStyle name="Note 2 5 4 3 4 2" xfId="26113" xr:uid="{00000000-0005-0000-0000-0000B3250000}"/>
    <cellStyle name="Note 2 5 4 3 4 3" xfId="40566" xr:uid="{00000000-0005-0000-0000-0000B4250000}"/>
    <cellStyle name="Note 2 5 4 3 5" xfId="11098" xr:uid="{00000000-0005-0000-0000-0000B5250000}"/>
    <cellStyle name="Note 2 5 4 3 5 2" xfId="28533" xr:uid="{00000000-0005-0000-0000-0000B6250000}"/>
    <cellStyle name="Note 2 5 4 3 5 3" xfId="42986" xr:uid="{00000000-0005-0000-0000-0000B7250000}"/>
    <cellStyle name="Note 2 5 4 3 6" xfId="18105" xr:uid="{00000000-0005-0000-0000-0000B8250000}"/>
    <cellStyle name="Note 2 5 4 4" xfId="1265" xr:uid="{00000000-0005-0000-0000-0000B9250000}"/>
    <cellStyle name="Note 2 5 4 4 2" xfId="3776" xr:uid="{00000000-0005-0000-0000-0000BA250000}"/>
    <cellStyle name="Note 2 5 4 4 2 2" xfId="21212" xr:uid="{00000000-0005-0000-0000-0000BB250000}"/>
    <cellStyle name="Note 2 5 4 4 2 3" xfId="35665" xr:uid="{00000000-0005-0000-0000-0000BC250000}"/>
    <cellStyle name="Note 2 5 4 4 3" xfId="6238" xr:uid="{00000000-0005-0000-0000-0000BD250000}"/>
    <cellStyle name="Note 2 5 4 4 3 2" xfId="23673" xr:uid="{00000000-0005-0000-0000-0000BE250000}"/>
    <cellStyle name="Note 2 5 4 4 3 3" xfId="38126" xr:uid="{00000000-0005-0000-0000-0000BF250000}"/>
    <cellStyle name="Note 2 5 4 4 4" xfId="8679" xr:uid="{00000000-0005-0000-0000-0000C0250000}"/>
    <cellStyle name="Note 2 5 4 4 4 2" xfId="26114" xr:uid="{00000000-0005-0000-0000-0000C1250000}"/>
    <cellStyle name="Note 2 5 4 4 4 3" xfId="40567" xr:uid="{00000000-0005-0000-0000-0000C2250000}"/>
    <cellStyle name="Note 2 5 4 4 5" xfId="11099" xr:uid="{00000000-0005-0000-0000-0000C3250000}"/>
    <cellStyle name="Note 2 5 4 4 5 2" xfId="28534" xr:uid="{00000000-0005-0000-0000-0000C4250000}"/>
    <cellStyle name="Note 2 5 4 4 5 3" xfId="42987" xr:uid="{00000000-0005-0000-0000-0000C5250000}"/>
    <cellStyle name="Note 2 5 4 4 6" xfId="15086" xr:uid="{00000000-0005-0000-0000-0000C6250000}"/>
    <cellStyle name="Note 2 5 4 4 6 2" xfId="32521" xr:uid="{00000000-0005-0000-0000-0000C7250000}"/>
    <cellStyle name="Note 2 5 4 4 6 3" xfId="46974" xr:uid="{00000000-0005-0000-0000-0000C8250000}"/>
    <cellStyle name="Note 2 5 4 4 7" xfId="18106" xr:uid="{00000000-0005-0000-0000-0000C9250000}"/>
    <cellStyle name="Note 2 5 4 4 8" xfId="20248" xr:uid="{00000000-0005-0000-0000-0000CA250000}"/>
    <cellStyle name="Note 2 5 4 5" xfId="3773" xr:uid="{00000000-0005-0000-0000-0000CB250000}"/>
    <cellStyle name="Note 2 5 4 5 2" xfId="13455" xr:uid="{00000000-0005-0000-0000-0000CC250000}"/>
    <cellStyle name="Note 2 5 4 5 2 2" xfId="30890" xr:uid="{00000000-0005-0000-0000-0000CD250000}"/>
    <cellStyle name="Note 2 5 4 5 2 3" xfId="45343" xr:uid="{00000000-0005-0000-0000-0000CE250000}"/>
    <cellStyle name="Note 2 5 4 5 3" xfId="15916" xr:uid="{00000000-0005-0000-0000-0000CF250000}"/>
    <cellStyle name="Note 2 5 4 5 3 2" xfId="33351" xr:uid="{00000000-0005-0000-0000-0000D0250000}"/>
    <cellStyle name="Note 2 5 4 5 3 3" xfId="47804" xr:uid="{00000000-0005-0000-0000-0000D1250000}"/>
    <cellStyle name="Note 2 5 4 5 4" xfId="21209" xr:uid="{00000000-0005-0000-0000-0000D2250000}"/>
    <cellStyle name="Note 2 5 4 5 5" xfId="35662" xr:uid="{00000000-0005-0000-0000-0000D3250000}"/>
    <cellStyle name="Note 2 5 4 6" xfId="6235" xr:uid="{00000000-0005-0000-0000-0000D4250000}"/>
    <cellStyle name="Note 2 5 4 6 2" xfId="23670" xr:uid="{00000000-0005-0000-0000-0000D5250000}"/>
    <cellStyle name="Note 2 5 4 6 3" xfId="38123" xr:uid="{00000000-0005-0000-0000-0000D6250000}"/>
    <cellStyle name="Note 2 5 4 7" xfId="8676" xr:uid="{00000000-0005-0000-0000-0000D7250000}"/>
    <cellStyle name="Note 2 5 4 7 2" xfId="26111" xr:uid="{00000000-0005-0000-0000-0000D8250000}"/>
    <cellStyle name="Note 2 5 4 7 3" xfId="40564" xr:uid="{00000000-0005-0000-0000-0000D9250000}"/>
    <cellStyle name="Note 2 5 4 8" xfId="11096" xr:uid="{00000000-0005-0000-0000-0000DA250000}"/>
    <cellStyle name="Note 2 5 4 8 2" xfId="28531" xr:uid="{00000000-0005-0000-0000-0000DB250000}"/>
    <cellStyle name="Note 2 5 4 8 3" xfId="42984" xr:uid="{00000000-0005-0000-0000-0000DC250000}"/>
    <cellStyle name="Note 2 5 4 9" xfId="18103" xr:uid="{00000000-0005-0000-0000-0000DD250000}"/>
    <cellStyle name="Note 2 5 5" xfId="1266" xr:uid="{00000000-0005-0000-0000-0000DE250000}"/>
    <cellStyle name="Note 2 5 5 2" xfId="1267" xr:uid="{00000000-0005-0000-0000-0000DF250000}"/>
    <cellStyle name="Note 2 5 5 2 2" xfId="3778" xr:uid="{00000000-0005-0000-0000-0000E0250000}"/>
    <cellStyle name="Note 2 5 5 2 2 2" xfId="13459" xr:uid="{00000000-0005-0000-0000-0000E1250000}"/>
    <cellStyle name="Note 2 5 5 2 2 2 2" xfId="30894" xr:uid="{00000000-0005-0000-0000-0000E2250000}"/>
    <cellStyle name="Note 2 5 5 2 2 2 3" xfId="45347" xr:uid="{00000000-0005-0000-0000-0000E3250000}"/>
    <cellStyle name="Note 2 5 5 2 2 3" xfId="15920" xr:uid="{00000000-0005-0000-0000-0000E4250000}"/>
    <cellStyle name="Note 2 5 5 2 2 3 2" xfId="33355" xr:uid="{00000000-0005-0000-0000-0000E5250000}"/>
    <cellStyle name="Note 2 5 5 2 2 3 3" xfId="47808" xr:uid="{00000000-0005-0000-0000-0000E6250000}"/>
    <cellStyle name="Note 2 5 5 2 2 4" xfId="21214" xr:uid="{00000000-0005-0000-0000-0000E7250000}"/>
    <cellStyle name="Note 2 5 5 2 2 5" xfId="35667" xr:uid="{00000000-0005-0000-0000-0000E8250000}"/>
    <cellStyle name="Note 2 5 5 2 3" xfId="6240" xr:uid="{00000000-0005-0000-0000-0000E9250000}"/>
    <cellStyle name="Note 2 5 5 2 3 2" xfId="23675" xr:uid="{00000000-0005-0000-0000-0000EA250000}"/>
    <cellStyle name="Note 2 5 5 2 3 3" xfId="38128" xr:uid="{00000000-0005-0000-0000-0000EB250000}"/>
    <cellStyle name="Note 2 5 5 2 4" xfId="8681" xr:uid="{00000000-0005-0000-0000-0000EC250000}"/>
    <cellStyle name="Note 2 5 5 2 4 2" xfId="26116" xr:uid="{00000000-0005-0000-0000-0000ED250000}"/>
    <cellStyle name="Note 2 5 5 2 4 3" xfId="40569" xr:uid="{00000000-0005-0000-0000-0000EE250000}"/>
    <cellStyle name="Note 2 5 5 2 5" xfId="11101" xr:uid="{00000000-0005-0000-0000-0000EF250000}"/>
    <cellStyle name="Note 2 5 5 2 5 2" xfId="28536" xr:uid="{00000000-0005-0000-0000-0000F0250000}"/>
    <cellStyle name="Note 2 5 5 2 5 3" xfId="42989" xr:uid="{00000000-0005-0000-0000-0000F1250000}"/>
    <cellStyle name="Note 2 5 5 2 6" xfId="18108" xr:uid="{00000000-0005-0000-0000-0000F2250000}"/>
    <cellStyle name="Note 2 5 5 3" xfId="1268" xr:uid="{00000000-0005-0000-0000-0000F3250000}"/>
    <cellStyle name="Note 2 5 5 3 2" xfId="3779" xr:uid="{00000000-0005-0000-0000-0000F4250000}"/>
    <cellStyle name="Note 2 5 5 3 2 2" xfId="13460" xr:uid="{00000000-0005-0000-0000-0000F5250000}"/>
    <cellStyle name="Note 2 5 5 3 2 2 2" xfId="30895" xr:uid="{00000000-0005-0000-0000-0000F6250000}"/>
    <cellStyle name="Note 2 5 5 3 2 2 3" xfId="45348" xr:uid="{00000000-0005-0000-0000-0000F7250000}"/>
    <cellStyle name="Note 2 5 5 3 2 3" xfId="15921" xr:uid="{00000000-0005-0000-0000-0000F8250000}"/>
    <cellStyle name="Note 2 5 5 3 2 3 2" xfId="33356" xr:uid="{00000000-0005-0000-0000-0000F9250000}"/>
    <cellStyle name="Note 2 5 5 3 2 3 3" xfId="47809" xr:uid="{00000000-0005-0000-0000-0000FA250000}"/>
    <cellStyle name="Note 2 5 5 3 2 4" xfId="21215" xr:uid="{00000000-0005-0000-0000-0000FB250000}"/>
    <cellStyle name="Note 2 5 5 3 2 5" xfId="35668" xr:uid="{00000000-0005-0000-0000-0000FC250000}"/>
    <cellStyle name="Note 2 5 5 3 3" xfId="6241" xr:uid="{00000000-0005-0000-0000-0000FD250000}"/>
    <cellStyle name="Note 2 5 5 3 3 2" xfId="23676" xr:uid="{00000000-0005-0000-0000-0000FE250000}"/>
    <cellStyle name="Note 2 5 5 3 3 3" xfId="38129" xr:uid="{00000000-0005-0000-0000-0000FF250000}"/>
    <cellStyle name="Note 2 5 5 3 4" xfId="8682" xr:uid="{00000000-0005-0000-0000-000000260000}"/>
    <cellStyle name="Note 2 5 5 3 4 2" xfId="26117" xr:uid="{00000000-0005-0000-0000-000001260000}"/>
    <cellStyle name="Note 2 5 5 3 4 3" xfId="40570" xr:uid="{00000000-0005-0000-0000-000002260000}"/>
    <cellStyle name="Note 2 5 5 3 5" xfId="11102" xr:uid="{00000000-0005-0000-0000-000003260000}"/>
    <cellStyle name="Note 2 5 5 3 5 2" xfId="28537" xr:uid="{00000000-0005-0000-0000-000004260000}"/>
    <cellStyle name="Note 2 5 5 3 5 3" xfId="42990" xr:uid="{00000000-0005-0000-0000-000005260000}"/>
    <cellStyle name="Note 2 5 5 3 6" xfId="18109" xr:uid="{00000000-0005-0000-0000-000006260000}"/>
    <cellStyle name="Note 2 5 5 4" xfId="1269" xr:uid="{00000000-0005-0000-0000-000007260000}"/>
    <cellStyle name="Note 2 5 5 4 2" xfId="3780" xr:uid="{00000000-0005-0000-0000-000008260000}"/>
    <cellStyle name="Note 2 5 5 4 2 2" xfId="21216" xr:uid="{00000000-0005-0000-0000-000009260000}"/>
    <cellStyle name="Note 2 5 5 4 2 3" xfId="35669" xr:uid="{00000000-0005-0000-0000-00000A260000}"/>
    <cellStyle name="Note 2 5 5 4 3" xfId="6242" xr:uid="{00000000-0005-0000-0000-00000B260000}"/>
    <cellStyle name="Note 2 5 5 4 3 2" xfId="23677" xr:uid="{00000000-0005-0000-0000-00000C260000}"/>
    <cellStyle name="Note 2 5 5 4 3 3" xfId="38130" xr:uid="{00000000-0005-0000-0000-00000D260000}"/>
    <cellStyle name="Note 2 5 5 4 4" xfId="8683" xr:uid="{00000000-0005-0000-0000-00000E260000}"/>
    <cellStyle name="Note 2 5 5 4 4 2" xfId="26118" xr:uid="{00000000-0005-0000-0000-00000F260000}"/>
    <cellStyle name="Note 2 5 5 4 4 3" xfId="40571" xr:uid="{00000000-0005-0000-0000-000010260000}"/>
    <cellStyle name="Note 2 5 5 4 5" xfId="11103" xr:uid="{00000000-0005-0000-0000-000011260000}"/>
    <cellStyle name="Note 2 5 5 4 5 2" xfId="28538" xr:uid="{00000000-0005-0000-0000-000012260000}"/>
    <cellStyle name="Note 2 5 5 4 5 3" xfId="42991" xr:uid="{00000000-0005-0000-0000-000013260000}"/>
    <cellStyle name="Note 2 5 5 4 6" xfId="15087" xr:uid="{00000000-0005-0000-0000-000014260000}"/>
    <cellStyle name="Note 2 5 5 4 6 2" xfId="32522" xr:uid="{00000000-0005-0000-0000-000015260000}"/>
    <cellStyle name="Note 2 5 5 4 6 3" xfId="46975" xr:uid="{00000000-0005-0000-0000-000016260000}"/>
    <cellStyle name="Note 2 5 5 4 7" xfId="18110" xr:uid="{00000000-0005-0000-0000-000017260000}"/>
    <cellStyle name="Note 2 5 5 4 8" xfId="20249" xr:uid="{00000000-0005-0000-0000-000018260000}"/>
    <cellStyle name="Note 2 5 5 5" xfId="3777" xr:uid="{00000000-0005-0000-0000-000019260000}"/>
    <cellStyle name="Note 2 5 5 5 2" xfId="13458" xr:uid="{00000000-0005-0000-0000-00001A260000}"/>
    <cellStyle name="Note 2 5 5 5 2 2" xfId="30893" xr:uid="{00000000-0005-0000-0000-00001B260000}"/>
    <cellStyle name="Note 2 5 5 5 2 3" xfId="45346" xr:uid="{00000000-0005-0000-0000-00001C260000}"/>
    <cellStyle name="Note 2 5 5 5 3" xfId="15919" xr:uid="{00000000-0005-0000-0000-00001D260000}"/>
    <cellStyle name="Note 2 5 5 5 3 2" xfId="33354" xr:uid="{00000000-0005-0000-0000-00001E260000}"/>
    <cellStyle name="Note 2 5 5 5 3 3" xfId="47807" xr:uid="{00000000-0005-0000-0000-00001F260000}"/>
    <cellStyle name="Note 2 5 5 5 4" xfId="21213" xr:uid="{00000000-0005-0000-0000-000020260000}"/>
    <cellStyle name="Note 2 5 5 5 5" xfId="35666" xr:uid="{00000000-0005-0000-0000-000021260000}"/>
    <cellStyle name="Note 2 5 5 6" xfId="6239" xr:uid="{00000000-0005-0000-0000-000022260000}"/>
    <cellStyle name="Note 2 5 5 6 2" xfId="23674" xr:uid="{00000000-0005-0000-0000-000023260000}"/>
    <cellStyle name="Note 2 5 5 6 3" xfId="38127" xr:uid="{00000000-0005-0000-0000-000024260000}"/>
    <cellStyle name="Note 2 5 5 7" xfId="8680" xr:uid="{00000000-0005-0000-0000-000025260000}"/>
    <cellStyle name="Note 2 5 5 7 2" xfId="26115" xr:uid="{00000000-0005-0000-0000-000026260000}"/>
    <cellStyle name="Note 2 5 5 7 3" xfId="40568" xr:uid="{00000000-0005-0000-0000-000027260000}"/>
    <cellStyle name="Note 2 5 5 8" xfId="11100" xr:uid="{00000000-0005-0000-0000-000028260000}"/>
    <cellStyle name="Note 2 5 5 8 2" xfId="28535" xr:uid="{00000000-0005-0000-0000-000029260000}"/>
    <cellStyle name="Note 2 5 5 8 3" xfId="42988" xr:uid="{00000000-0005-0000-0000-00002A260000}"/>
    <cellStyle name="Note 2 5 5 9" xfId="18107" xr:uid="{00000000-0005-0000-0000-00002B260000}"/>
    <cellStyle name="Note 2 5 6" xfId="1270" xr:uid="{00000000-0005-0000-0000-00002C260000}"/>
    <cellStyle name="Note 2 5 6 2" xfId="3781" xr:uid="{00000000-0005-0000-0000-00002D260000}"/>
    <cellStyle name="Note 2 5 6 2 2" xfId="13461" xr:uid="{00000000-0005-0000-0000-00002E260000}"/>
    <cellStyle name="Note 2 5 6 2 2 2" xfId="30896" xr:uid="{00000000-0005-0000-0000-00002F260000}"/>
    <cellStyle name="Note 2 5 6 2 2 3" xfId="45349" xr:uid="{00000000-0005-0000-0000-000030260000}"/>
    <cellStyle name="Note 2 5 6 2 3" xfId="15922" xr:uid="{00000000-0005-0000-0000-000031260000}"/>
    <cellStyle name="Note 2 5 6 2 3 2" xfId="33357" xr:uid="{00000000-0005-0000-0000-000032260000}"/>
    <cellStyle name="Note 2 5 6 2 3 3" xfId="47810" xr:uid="{00000000-0005-0000-0000-000033260000}"/>
    <cellStyle name="Note 2 5 6 2 4" xfId="21217" xr:uid="{00000000-0005-0000-0000-000034260000}"/>
    <cellStyle name="Note 2 5 6 2 5" xfId="35670" xr:uid="{00000000-0005-0000-0000-000035260000}"/>
    <cellStyle name="Note 2 5 6 3" xfId="6243" xr:uid="{00000000-0005-0000-0000-000036260000}"/>
    <cellStyle name="Note 2 5 6 3 2" xfId="23678" xr:uid="{00000000-0005-0000-0000-000037260000}"/>
    <cellStyle name="Note 2 5 6 3 3" xfId="38131" xr:uid="{00000000-0005-0000-0000-000038260000}"/>
    <cellStyle name="Note 2 5 6 4" xfId="8684" xr:uid="{00000000-0005-0000-0000-000039260000}"/>
    <cellStyle name="Note 2 5 6 4 2" xfId="26119" xr:uid="{00000000-0005-0000-0000-00003A260000}"/>
    <cellStyle name="Note 2 5 6 4 3" xfId="40572" xr:uid="{00000000-0005-0000-0000-00003B260000}"/>
    <cellStyle name="Note 2 5 6 5" xfId="11104" xr:uid="{00000000-0005-0000-0000-00003C260000}"/>
    <cellStyle name="Note 2 5 6 5 2" xfId="28539" xr:uid="{00000000-0005-0000-0000-00003D260000}"/>
    <cellStyle name="Note 2 5 6 5 3" xfId="42992" xr:uid="{00000000-0005-0000-0000-00003E260000}"/>
    <cellStyle name="Note 2 5 6 6" xfId="18111" xr:uid="{00000000-0005-0000-0000-00003F260000}"/>
    <cellStyle name="Note 2 5 7" xfId="1271" xr:uid="{00000000-0005-0000-0000-000040260000}"/>
    <cellStyle name="Note 2 5 7 2" xfId="3782" xr:uid="{00000000-0005-0000-0000-000041260000}"/>
    <cellStyle name="Note 2 5 7 2 2" xfId="13462" xr:uid="{00000000-0005-0000-0000-000042260000}"/>
    <cellStyle name="Note 2 5 7 2 2 2" xfId="30897" xr:uid="{00000000-0005-0000-0000-000043260000}"/>
    <cellStyle name="Note 2 5 7 2 2 3" xfId="45350" xr:uid="{00000000-0005-0000-0000-000044260000}"/>
    <cellStyle name="Note 2 5 7 2 3" xfId="15923" xr:uid="{00000000-0005-0000-0000-000045260000}"/>
    <cellStyle name="Note 2 5 7 2 3 2" xfId="33358" xr:uid="{00000000-0005-0000-0000-000046260000}"/>
    <cellStyle name="Note 2 5 7 2 3 3" xfId="47811" xr:uid="{00000000-0005-0000-0000-000047260000}"/>
    <cellStyle name="Note 2 5 7 2 4" xfId="21218" xr:uid="{00000000-0005-0000-0000-000048260000}"/>
    <cellStyle name="Note 2 5 7 2 5" xfId="35671" xr:uid="{00000000-0005-0000-0000-000049260000}"/>
    <cellStyle name="Note 2 5 7 3" xfId="6244" xr:uid="{00000000-0005-0000-0000-00004A260000}"/>
    <cellStyle name="Note 2 5 7 3 2" xfId="23679" xr:uid="{00000000-0005-0000-0000-00004B260000}"/>
    <cellStyle name="Note 2 5 7 3 3" xfId="38132" xr:uid="{00000000-0005-0000-0000-00004C260000}"/>
    <cellStyle name="Note 2 5 7 4" xfId="8685" xr:uid="{00000000-0005-0000-0000-00004D260000}"/>
    <cellStyle name="Note 2 5 7 4 2" xfId="26120" xr:uid="{00000000-0005-0000-0000-00004E260000}"/>
    <cellStyle name="Note 2 5 7 4 3" xfId="40573" xr:uid="{00000000-0005-0000-0000-00004F260000}"/>
    <cellStyle name="Note 2 5 7 5" xfId="11105" xr:uid="{00000000-0005-0000-0000-000050260000}"/>
    <cellStyle name="Note 2 5 7 5 2" xfId="28540" xr:uid="{00000000-0005-0000-0000-000051260000}"/>
    <cellStyle name="Note 2 5 7 5 3" xfId="42993" xr:uid="{00000000-0005-0000-0000-000052260000}"/>
    <cellStyle name="Note 2 5 7 6" xfId="18112" xr:uid="{00000000-0005-0000-0000-000053260000}"/>
    <cellStyle name="Note 2 5 8" xfId="1272" xr:uid="{00000000-0005-0000-0000-000054260000}"/>
    <cellStyle name="Note 2 5 8 2" xfId="3783" xr:uid="{00000000-0005-0000-0000-000055260000}"/>
    <cellStyle name="Note 2 5 8 2 2" xfId="21219" xr:uid="{00000000-0005-0000-0000-000056260000}"/>
    <cellStyle name="Note 2 5 8 2 3" xfId="35672" xr:uid="{00000000-0005-0000-0000-000057260000}"/>
    <cellStyle name="Note 2 5 8 3" xfId="6245" xr:uid="{00000000-0005-0000-0000-000058260000}"/>
    <cellStyle name="Note 2 5 8 3 2" xfId="23680" xr:uid="{00000000-0005-0000-0000-000059260000}"/>
    <cellStyle name="Note 2 5 8 3 3" xfId="38133" xr:uid="{00000000-0005-0000-0000-00005A260000}"/>
    <cellStyle name="Note 2 5 8 4" xfId="8686" xr:uid="{00000000-0005-0000-0000-00005B260000}"/>
    <cellStyle name="Note 2 5 8 4 2" xfId="26121" xr:uid="{00000000-0005-0000-0000-00005C260000}"/>
    <cellStyle name="Note 2 5 8 4 3" xfId="40574" xr:uid="{00000000-0005-0000-0000-00005D260000}"/>
    <cellStyle name="Note 2 5 8 5" xfId="11106" xr:uid="{00000000-0005-0000-0000-00005E260000}"/>
    <cellStyle name="Note 2 5 8 5 2" xfId="28541" xr:uid="{00000000-0005-0000-0000-00005F260000}"/>
    <cellStyle name="Note 2 5 8 5 3" xfId="42994" xr:uid="{00000000-0005-0000-0000-000060260000}"/>
    <cellStyle name="Note 2 5 8 6" xfId="15088" xr:uid="{00000000-0005-0000-0000-000061260000}"/>
    <cellStyle name="Note 2 5 8 6 2" xfId="32523" xr:uid="{00000000-0005-0000-0000-000062260000}"/>
    <cellStyle name="Note 2 5 8 6 3" xfId="46976" xr:uid="{00000000-0005-0000-0000-000063260000}"/>
    <cellStyle name="Note 2 5 8 7" xfId="18113" xr:uid="{00000000-0005-0000-0000-000064260000}"/>
    <cellStyle name="Note 2 5 8 8" xfId="20250" xr:uid="{00000000-0005-0000-0000-000065260000}"/>
    <cellStyle name="Note 2 5 9" xfId="3764" xr:uid="{00000000-0005-0000-0000-000066260000}"/>
    <cellStyle name="Note 2 5 9 2" xfId="13448" xr:uid="{00000000-0005-0000-0000-000067260000}"/>
    <cellStyle name="Note 2 5 9 2 2" xfId="30883" xr:uid="{00000000-0005-0000-0000-000068260000}"/>
    <cellStyle name="Note 2 5 9 2 3" xfId="45336" xr:uid="{00000000-0005-0000-0000-000069260000}"/>
    <cellStyle name="Note 2 5 9 3" xfId="15909" xr:uid="{00000000-0005-0000-0000-00006A260000}"/>
    <cellStyle name="Note 2 5 9 3 2" xfId="33344" xr:uid="{00000000-0005-0000-0000-00006B260000}"/>
    <cellStyle name="Note 2 5 9 3 3" xfId="47797" xr:uid="{00000000-0005-0000-0000-00006C260000}"/>
    <cellStyle name="Note 2 5 9 4" xfId="21200" xr:uid="{00000000-0005-0000-0000-00006D260000}"/>
    <cellStyle name="Note 2 5 9 5" xfId="35653" xr:uid="{00000000-0005-0000-0000-00006E260000}"/>
    <cellStyle name="Note 2 6" xfId="1273" xr:uid="{00000000-0005-0000-0000-00006F260000}"/>
    <cellStyle name="Note 2 6 10" xfId="6246" xr:uid="{00000000-0005-0000-0000-000070260000}"/>
    <cellStyle name="Note 2 6 10 2" xfId="23681" xr:uid="{00000000-0005-0000-0000-000071260000}"/>
    <cellStyle name="Note 2 6 10 3" xfId="38134" xr:uid="{00000000-0005-0000-0000-000072260000}"/>
    <cellStyle name="Note 2 6 11" xfId="8687" xr:uid="{00000000-0005-0000-0000-000073260000}"/>
    <cellStyle name="Note 2 6 11 2" xfId="26122" xr:uid="{00000000-0005-0000-0000-000074260000}"/>
    <cellStyle name="Note 2 6 11 3" xfId="40575" xr:uid="{00000000-0005-0000-0000-000075260000}"/>
    <cellStyle name="Note 2 6 12" xfId="11107" xr:uid="{00000000-0005-0000-0000-000076260000}"/>
    <cellStyle name="Note 2 6 12 2" xfId="28542" xr:uid="{00000000-0005-0000-0000-000077260000}"/>
    <cellStyle name="Note 2 6 12 3" xfId="42995" xr:uid="{00000000-0005-0000-0000-000078260000}"/>
    <cellStyle name="Note 2 6 13" xfId="18114" xr:uid="{00000000-0005-0000-0000-000079260000}"/>
    <cellStyle name="Note 2 6 2" xfId="1274" xr:uid="{00000000-0005-0000-0000-00007A260000}"/>
    <cellStyle name="Note 2 6 2 2" xfId="1275" xr:uid="{00000000-0005-0000-0000-00007B260000}"/>
    <cellStyle name="Note 2 6 2 2 2" xfId="3786" xr:uid="{00000000-0005-0000-0000-00007C260000}"/>
    <cellStyle name="Note 2 6 2 2 2 2" xfId="13465" xr:uid="{00000000-0005-0000-0000-00007D260000}"/>
    <cellStyle name="Note 2 6 2 2 2 2 2" xfId="30900" xr:uid="{00000000-0005-0000-0000-00007E260000}"/>
    <cellStyle name="Note 2 6 2 2 2 2 3" xfId="45353" xr:uid="{00000000-0005-0000-0000-00007F260000}"/>
    <cellStyle name="Note 2 6 2 2 2 3" xfId="15926" xr:uid="{00000000-0005-0000-0000-000080260000}"/>
    <cellStyle name="Note 2 6 2 2 2 3 2" xfId="33361" xr:uid="{00000000-0005-0000-0000-000081260000}"/>
    <cellStyle name="Note 2 6 2 2 2 3 3" xfId="47814" xr:uid="{00000000-0005-0000-0000-000082260000}"/>
    <cellStyle name="Note 2 6 2 2 2 4" xfId="21222" xr:uid="{00000000-0005-0000-0000-000083260000}"/>
    <cellStyle name="Note 2 6 2 2 2 5" xfId="35675" xr:uid="{00000000-0005-0000-0000-000084260000}"/>
    <cellStyle name="Note 2 6 2 2 3" xfId="6248" xr:uid="{00000000-0005-0000-0000-000085260000}"/>
    <cellStyle name="Note 2 6 2 2 3 2" xfId="23683" xr:uid="{00000000-0005-0000-0000-000086260000}"/>
    <cellStyle name="Note 2 6 2 2 3 3" xfId="38136" xr:uid="{00000000-0005-0000-0000-000087260000}"/>
    <cellStyle name="Note 2 6 2 2 4" xfId="8689" xr:uid="{00000000-0005-0000-0000-000088260000}"/>
    <cellStyle name="Note 2 6 2 2 4 2" xfId="26124" xr:uid="{00000000-0005-0000-0000-000089260000}"/>
    <cellStyle name="Note 2 6 2 2 4 3" xfId="40577" xr:uid="{00000000-0005-0000-0000-00008A260000}"/>
    <cellStyle name="Note 2 6 2 2 5" xfId="11109" xr:uid="{00000000-0005-0000-0000-00008B260000}"/>
    <cellStyle name="Note 2 6 2 2 5 2" xfId="28544" xr:uid="{00000000-0005-0000-0000-00008C260000}"/>
    <cellStyle name="Note 2 6 2 2 5 3" xfId="42997" xr:uid="{00000000-0005-0000-0000-00008D260000}"/>
    <cellStyle name="Note 2 6 2 2 6" xfId="18116" xr:uid="{00000000-0005-0000-0000-00008E260000}"/>
    <cellStyle name="Note 2 6 2 3" xfId="1276" xr:uid="{00000000-0005-0000-0000-00008F260000}"/>
    <cellStyle name="Note 2 6 2 3 2" xfId="3787" xr:uid="{00000000-0005-0000-0000-000090260000}"/>
    <cellStyle name="Note 2 6 2 3 2 2" xfId="13466" xr:uid="{00000000-0005-0000-0000-000091260000}"/>
    <cellStyle name="Note 2 6 2 3 2 2 2" xfId="30901" xr:uid="{00000000-0005-0000-0000-000092260000}"/>
    <cellStyle name="Note 2 6 2 3 2 2 3" xfId="45354" xr:uid="{00000000-0005-0000-0000-000093260000}"/>
    <cellStyle name="Note 2 6 2 3 2 3" xfId="15927" xr:uid="{00000000-0005-0000-0000-000094260000}"/>
    <cellStyle name="Note 2 6 2 3 2 3 2" xfId="33362" xr:uid="{00000000-0005-0000-0000-000095260000}"/>
    <cellStyle name="Note 2 6 2 3 2 3 3" xfId="47815" xr:uid="{00000000-0005-0000-0000-000096260000}"/>
    <cellStyle name="Note 2 6 2 3 2 4" xfId="21223" xr:uid="{00000000-0005-0000-0000-000097260000}"/>
    <cellStyle name="Note 2 6 2 3 2 5" xfId="35676" xr:uid="{00000000-0005-0000-0000-000098260000}"/>
    <cellStyle name="Note 2 6 2 3 3" xfId="6249" xr:uid="{00000000-0005-0000-0000-000099260000}"/>
    <cellStyle name="Note 2 6 2 3 3 2" xfId="23684" xr:uid="{00000000-0005-0000-0000-00009A260000}"/>
    <cellStyle name="Note 2 6 2 3 3 3" xfId="38137" xr:uid="{00000000-0005-0000-0000-00009B260000}"/>
    <cellStyle name="Note 2 6 2 3 4" xfId="8690" xr:uid="{00000000-0005-0000-0000-00009C260000}"/>
    <cellStyle name="Note 2 6 2 3 4 2" xfId="26125" xr:uid="{00000000-0005-0000-0000-00009D260000}"/>
    <cellStyle name="Note 2 6 2 3 4 3" xfId="40578" xr:uid="{00000000-0005-0000-0000-00009E260000}"/>
    <cellStyle name="Note 2 6 2 3 5" xfId="11110" xr:uid="{00000000-0005-0000-0000-00009F260000}"/>
    <cellStyle name="Note 2 6 2 3 5 2" xfId="28545" xr:uid="{00000000-0005-0000-0000-0000A0260000}"/>
    <cellStyle name="Note 2 6 2 3 5 3" xfId="42998" xr:uid="{00000000-0005-0000-0000-0000A1260000}"/>
    <cellStyle name="Note 2 6 2 3 6" xfId="18117" xr:uid="{00000000-0005-0000-0000-0000A2260000}"/>
    <cellStyle name="Note 2 6 2 4" xfId="1277" xr:uid="{00000000-0005-0000-0000-0000A3260000}"/>
    <cellStyle name="Note 2 6 2 4 2" xfId="3788" xr:uid="{00000000-0005-0000-0000-0000A4260000}"/>
    <cellStyle name="Note 2 6 2 4 2 2" xfId="21224" xr:uid="{00000000-0005-0000-0000-0000A5260000}"/>
    <cellStyle name="Note 2 6 2 4 2 3" xfId="35677" xr:uid="{00000000-0005-0000-0000-0000A6260000}"/>
    <cellStyle name="Note 2 6 2 4 3" xfId="6250" xr:uid="{00000000-0005-0000-0000-0000A7260000}"/>
    <cellStyle name="Note 2 6 2 4 3 2" xfId="23685" xr:uid="{00000000-0005-0000-0000-0000A8260000}"/>
    <cellStyle name="Note 2 6 2 4 3 3" xfId="38138" xr:uid="{00000000-0005-0000-0000-0000A9260000}"/>
    <cellStyle name="Note 2 6 2 4 4" xfId="8691" xr:uid="{00000000-0005-0000-0000-0000AA260000}"/>
    <cellStyle name="Note 2 6 2 4 4 2" xfId="26126" xr:uid="{00000000-0005-0000-0000-0000AB260000}"/>
    <cellStyle name="Note 2 6 2 4 4 3" xfId="40579" xr:uid="{00000000-0005-0000-0000-0000AC260000}"/>
    <cellStyle name="Note 2 6 2 4 5" xfId="11111" xr:uid="{00000000-0005-0000-0000-0000AD260000}"/>
    <cellStyle name="Note 2 6 2 4 5 2" xfId="28546" xr:uid="{00000000-0005-0000-0000-0000AE260000}"/>
    <cellStyle name="Note 2 6 2 4 5 3" xfId="42999" xr:uid="{00000000-0005-0000-0000-0000AF260000}"/>
    <cellStyle name="Note 2 6 2 4 6" xfId="15089" xr:uid="{00000000-0005-0000-0000-0000B0260000}"/>
    <cellStyle name="Note 2 6 2 4 6 2" xfId="32524" xr:uid="{00000000-0005-0000-0000-0000B1260000}"/>
    <cellStyle name="Note 2 6 2 4 6 3" xfId="46977" xr:uid="{00000000-0005-0000-0000-0000B2260000}"/>
    <cellStyle name="Note 2 6 2 4 7" xfId="18118" xr:uid="{00000000-0005-0000-0000-0000B3260000}"/>
    <cellStyle name="Note 2 6 2 4 8" xfId="20251" xr:uid="{00000000-0005-0000-0000-0000B4260000}"/>
    <cellStyle name="Note 2 6 2 5" xfId="3785" xr:uid="{00000000-0005-0000-0000-0000B5260000}"/>
    <cellStyle name="Note 2 6 2 5 2" xfId="13464" xr:uid="{00000000-0005-0000-0000-0000B6260000}"/>
    <cellStyle name="Note 2 6 2 5 2 2" xfId="30899" xr:uid="{00000000-0005-0000-0000-0000B7260000}"/>
    <cellStyle name="Note 2 6 2 5 2 3" xfId="45352" xr:uid="{00000000-0005-0000-0000-0000B8260000}"/>
    <cellStyle name="Note 2 6 2 5 3" xfId="15925" xr:uid="{00000000-0005-0000-0000-0000B9260000}"/>
    <cellStyle name="Note 2 6 2 5 3 2" xfId="33360" xr:uid="{00000000-0005-0000-0000-0000BA260000}"/>
    <cellStyle name="Note 2 6 2 5 3 3" xfId="47813" xr:uid="{00000000-0005-0000-0000-0000BB260000}"/>
    <cellStyle name="Note 2 6 2 5 4" xfId="21221" xr:uid="{00000000-0005-0000-0000-0000BC260000}"/>
    <cellStyle name="Note 2 6 2 5 5" xfId="35674" xr:uid="{00000000-0005-0000-0000-0000BD260000}"/>
    <cellStyle name="Note 2 6 2 6" xfId="6247" xr:uid="{00000000-0005-0000-0000-0000BE260000}"/>
    <cellStyle name="Note 2 6 2 6 2" xfId="23682" xr:uid="{00000000-0005-0000-0000-0000BF260000}"/>
    <cellStyle name="Note 2 6 2 6 3" xfId="38135" xr:uid="{00000000-0005-0000-0000-0000C0260000}"/>
    <cellStyle name="Note 2 6 2 7" xfId="8688" xr:uid="{00000000-0005-0000-0000-0000C1260000}"/>
    <cellStyle name="Note 2 6 2 7 2" xfId="26123" xr:uid="{00000000-0005-0000-0000-0000C2260000}"/>
    <cellStyle name="Note 2 6 2 7 3" xfId="40576" xr:uid="{00000000-0005-0000-0000-0000C3260000}"/>
    <cellStyle name="Note 2 6 2 8" xfId="11108" xr:uid="{00000000-0005-0000-0000-0000C4260000}"/>
    <cellStyle name="Note 2 6 2 8 2" xfId="28543" xr:uid="{00000000-0005-0000-0000-0000C5260000}"/>
    <cellStyle name="Note 2 6 2 8 3" xfId="42996" xr:uid="{00000000-0005-0000-0000-0000C6260000}"/>
    <cellStyle name="Note 2 6 2 9" xfId="18115" xr:uid="{00000000-0005-0000-0000-0000C7260000}"/>
    <cellStyle name="Note 2 6 3" xfId="1278" xr:uid="{00000000-0005-0000-0000-0000C8260000}"/>
    <cellStyle name="Note 2 6 3 2" xfId="1279" xr:uid="{00000000-0005-0000-0000-0000C9260000}"/>
    <cellStyle name="Note 2 6 3 2 2" xfId="3790" xr:uid="{00000000-0005-0000-0000-0000CA260000}"/>
    <cellStyle name="Note 2 6 3 2 2 2" xfId="13468" xr:uid="{00000000-0005-0000-0000-0000CB260000}"/>
    <cellStyle name="Note 2 6 3 2 2 2 2" xfId="30903" xr:uid="{00000000-0005-0000-0000-0000CC260000}"/>
    <cellStyle name="Note 2 6 3 2 2 2 3" xfId="45356" xr:uid="{00000000-0005-0000-0000-0000CD260000}"/>
    <cellStyle name="Note 2 6 3 2 2 3" xfId="15929" xr:uid="{00000000-0005-0000-0000-0000CE260000}"/>
    <cellStyle name="Note 2 6 3 2 2 3 2" xfId="33364" xr:uid="{00000000-0005-0000-0000-0000CF260000}"/>
    <cellStyle name="Note 2 6 3 2 2 3 3" xfId="47817" xr:uid="{00000000-0005-0000-0000-0000D0260000}"/>
    <cellStyle name="Note 2 6 3 2 2 4" xfId="21226" xr:uid="{00000000-0005-0000-0000-0000D1260000}"/>
    <cellStyle name="Note 2 6 3 2 2 5" xfId="35679" xr:uid="{00000000-0005-0000-0000-0000D2260000}"/>
    <cellStyle name="Note 2 6 3 2 3" xfId="6252" xr:uid="{00000000-0005-0000-0000-0000D3260000}"/>
    <cellStyle name="Note 2 6 3 2 3 2" xfId="23687" xr:uid="{00000000-0005-0000-0000-0000D4260000}"/>
    <cellStyle name="Note 2 6 3 2 3 3" xfId="38140" xr:uid="{00000000-0005-0000-0000-0000D5260000}"/>
    <cellStyle name="Note 2 6 3 2 4" xfId="8693" xr:uid="{00000000-0005-0000-0000-0000D6260000}"/>
    <cellStyle name="Note 2 6 3 2 4 2" xfId="26128" xr:uid="{00000000-0005-0000-0000-0000D7260000}"/>
    <cellStyle name="Note 2 6 3 2 4 3" xfId="40581" xr:uid="{00000000-0005-0000-0000-0000D8260000}"/>
    <cellStyle name="Note 2 6 3 2 5" xfId="11113" xr:uid="{00000000-0005-0000-0000-0000D9260000}"/>
    <cellStyle name="Note 2 6 3 2 5 2" xfId="28548" xr:uid="{00000000-0005-0000-0000-0000DA260000}"/>
    <cellStyle name="Note 2 6 3 2 5 3" xfId="43001" xr:uid="{00000000-0005-0000-0000-0000DB260000}"/>
    <cellStyle name="Note 2 6 3 2 6" xfId="18120" xr:uid="{00000000-0005-0000-0000-0000DC260000}"/>
    <cellStyle name="Note 2 6 3 3" xfId="1280" xr:uid="{00000000-0005-0000-0000-0000DD260000}"/>
    <cellStyle name="Note 2 6 3 3 2" xfId="3791" xr:uid="{00000000-0005-0000-0000-0000DE260000}"/>
    <cellStyle name="Note 2 6 3 3 2 2" xfId="13469" xr:uid="{00000000-0005-0000-0000-0000DF260000}"/>
    <cellStyle name="Note 2 6 3 3 2 2 2" xfId="30904" xr:uid="{00000000-0005-0000-0000-0000E0260000}"/>
    <cellStyle name="Note 2 6 3 3 2 2 3" xfId="45357" xr:uid="{00000000-0005-0000-0000-0000E1260000}"/>
    <cellStyle name="Note 2 6 3 3 2 3" xfId="15930" xr:uid="{00000000-0005-0000-0000-0000E2260000}"/>
    <cellStyle name="Note 2 6 3 3 2 3 2" xfId="33365" xr:uid="{00000000-0005-0000-0000-0000E3260000}"/>
    <cellStyle name="Note 2 6 3 3 2 3 3" xfId="47818" xr:uid="{00000000-0005-0000-0000-0000E4260000}"/>
    <cellStyle name="Note 2 6 3 3 2 4" xfId="21227" xr:uid="{00000000-0005-0000-0000-0000E5260000}"/>
    <cellStyle name="Note 2 6 3 3 2 5" xfId="35680" xr:uid="{00000000-0005-0000-0000-0000E6260000}"/>
    <cellStyle name="Note 2 6 3 3 3" xfId="6253" xr:uid="{00000000-0005-0000-0000-0000E7260000}"/>
    <cellStyle name="Note 2 6 3 3 3 2" xfId="23688" xr:uid="{00000000-0005-0000-0000-0000E8260000}"/>
    <cellStyle name="Note 2 6 3 3 3 3" xfId="38141" xr:uid="{00000000-0005-0000-0000-0000E9260000}"/>
    <cellStyle name="Note 2 6 3 3 4" xfId="8694" xr:uid="{00000000-0005-0000-0000-0000EA260000}"/>
    <cellStyle name="Note 2 6 3 3 4 2" xfId="26129" xr:uid="{00000000-0005-0000-0000-0000EB260000}"/>
    <cellStyle name="Note 2 6 3 3 4 3" xfId="40582" xr:uid="{00000000-0005-0000-0000-0000EC260000}"/>
    <cellStyle name="Note 2 6 3 3 5" xfId="11114" xr:uid="{00000000-0005-0000-0000-0000ED260000}"/>
    <cellStyle name="Note 2 6 3 3 5 2" xfId="28549" xr:uid="{00000000-0005-0000-0000-0000EE260000}"/>
    <cellStyle name="Note 2 6 3 3 5 3" xfId="43002" xr:uid="{00000000-0005-0000-0000-0000EF260000}"/>
    <cellStyle name="Note 2 6 3 3 6" xfId="18121" xr:uid="{00000000-0005-0000-0000-0000F0260000}"/>
    <cellStyle name="Note 2 6 3 4" xfId="1281" xr:uid="{00000000-0005-0000-0000-0000F1260000}"/>
    <cellStyle name="Note 2 6 3 4 2" xfId="3792" xr:uid="{00000000-0005-0000-0000-0000F2260000}"/>
    <cellStyle name="Note 2 6 3 4 2 2" xfId="21228" xr:uid="{00000000-0005-0000-0000-0000F3260000}"/>
    <cellStyle name="Note 2 6 3 4 2 3" xfId="35681" xr:uid="{00000000-0005-0000-0000-0000F4260000}"/>
    <cellStyle name="Note 2 6 3 4 3" xfId="6254" xr:uid="{00000000-0005-0000-0000-0000F5260000}"/>
    <cellStyle name="Note 2 6 3 4 3 2" xfId="23689" xr:uid="{00000000-0005-0000-0000-0000F6260000}"/>
    <cellStyle name="Note 2 6 3 4 3 3" xfId="38142" xr:uid="{00000000-0005-0000-0000-0000F7260000}"/>
    <cellStyle name="Note 2 6 3 4 4" xfId="8695" xr:uid="{00000000-0005-0000-0000-0000F8260000}"/>
    <cellStyle name="Note 2 6 3 4 4 2" xfId="26130" xr:uid="{00000000-0005-0000-0000-0000F9260000}"/>
    <cellStyle name="Note 2 6 3 4 4 3" xfId="40583" xr:uid="{00000000-0005-0000-0000-0000FA260000}"/>
    <cellStyle name="Note 2 6 3 4 5" xfId="11115" xr:uid="{00000000-0005-0000-0000-0000FB260000}"/>
    <cellStyle name="Note 2 6 3 4 5 2" xfId="28550" xr:uid="{00000000-0005-0000-0000-0000FC260000}"/>
    <cellStyle name="Note 2 6 3 4 5 3" xfId="43003" xr:uid="{00000000-0005-0000-0000-0000FD260000}"/>
    <cellStyle name="Note 2 6 3 4 6" xfId="15090" xr:uid="{00000000-0005-0000-0000-0000FE260000}"/>
    <cellStyle name="Note 2 6 3 4 6 2" xfId="32525" xr:uid="{00000000-0005-0000-0000-0000FF260000}"/>
    <cellStyle name="Note 2 6 3 4 6 3" xfId="46978" xr:uid="{00000000-0005-0000-0000-000000270000}"/>
    <cellStyle name="Note 2 6 3 4 7" xfId="18122" xr:uid="{00000000-0005-0000-0000-000001270000}"/>
    <cellStyle name="Note 2 6 3 4 8" xfId="20252" xr:uid="{00000000-0005-0000-0000-000002270000}"/>
    <cellStyle name="Note 2 6 3 5" xfId="3789" xr:uid="{00000000-0005-0000-0000-000003270000}"/>
    <cellStyle name="Note 2 6 3 5 2" xfId="13467" xr:uid="{00000000-0005-0000-0000-000004270000}"/>
    <cellStyle name="Note 2 6 3 5 2 2" xfId="30902" xr:uid="{00000000-0005-0000-0000-000005270000}"/>
    <cellStyle name="Note 2 6 3 5 2 3" xfId="45355" xr:uid="{00000000-0005-0000-0000-000006270000}"/>
    <cellStyle name="Note 2 6 3 5 3" xfId="15928" xr:uid="{00000000-0005-0000-0000-000007270000}"/>
    <cellStyle name="Note 2 6 3 5 3 2" xfId="33363" xr:uid="{00000000-0005-0000-0000-000008270000}"/>
    <cellStyle name="Note 2 6 3 5 3 3" xfId="47816" xr:uid="{00000000-0005-0000-0000-000009270000}"/>
    <cellStyle name="Note 2 6 3 5 4" xfId="21225" xr:uid="{00000000-0005-0000-0000-00000A270000}"/>
    <cellStyle name="Note 2 6 3 5 5" xfId="35678" xr:uid="{00000000-0005-0000-0000-00000B270000}"/>
    <cellStyle name="Note 2 6 3 6" xfId="6251" xr:uid="{00000000-0005-0000-0000-00000C270000}"/>
    <cellStyle name="Note 2 6 3 6 2" xfId="23686" xr:uid="{00000000-0005-0000-0000-00000D270000}"/>
    <cellStyle name="Note 2 6 3 6 3" xfId="38139" xr:uid="{00000000-0005-0000-0000-00000E270000}"/>
    <cellStyle name="Note 2 6 3 7" xfId="8692" xr:uid="{00000000-0005-0000-0000-00000F270000}"/>
    <cellStyle name="Note 2 6 3 7 2" xfId="26127" xr:uid="{00000000-0005-0000-0000-000010270000}"/>
    <cellStyle name="Note 2 6 3 7 3" xfId="40580" xr:uid="{00000000-0005-0000-0000-000011270000}"/>
    <cellStyle name="Note 2 6 3 8" xfId="11112" xr:uid="{00000000-0005-0000-0000-000012270000}"/>
    <cellStyle name="Note 2 6 3 8 2" xfId="28547" xr:uid="{00000000-0005-0000-0000-000013270000}"/>
    <cellStyle name="Note 2 6 3 8 3" xfId="43000" xr:uid="{00000000-0005-0000-0000-000014270000}"/>
    <cellStyle name="Note 2 6 3 9" xfId="18119" xr:uid="{00000000-0005-0000-0000-000015270000}"/>
    <cellStyle name="Note 2 6 4" xfId="1282" xr:uid="{00000000-0005-0000-0000-000016270000}"/>
    <cellStyle name="Note 2 6 4 2" xfId="1283" xr:uid="{00000000-0005-0000-0000-000017270000}"/>
    <cellStyle name="Note 2 6 4 2 2" xfId="3794" xr:uid="{00000000-0005-0000-0000-000018270000}"/>
    <cellStyle name="Note 2 6 4 2 2 2" xfId="13471" xr:uid="{00000000-0005-0000-0000-000019270000}"/>
    <cellStyle name="Note 2 6 4 2 2 2 2" xfId="30906" xr:uid="{00000000-0005-0000-0000-00001A270000}"/>
    <cellStyle name="Note 2 6 4 2 2 2 3" xfId="45359" xr:uid="{00000000-0005-0000-0000-00001B270000}"/>
    <cellStyle name="Note 2 6 4 2 2 3" xfId="15932" xr:uid="{00000000-0005-0000-0000-00001C270000}"/>
    <cellStyle name="Note 2 6 4 2 2 3 2" xfId="33367" xr:uid="{00000000-0005-0000-0000-00001D270000}"/>
    <cellStyle name="Note 2 6 4 2 2 3 3" xfId="47820" xr:uid="{00000000-0005-0000-0000-00001E270000}"/>
    <cellStyle name="Note 2 6 4 2 2 4" xfId="21230" xr:uid="{00000000-0005-0000-0000-00001F270000}"/>
    <cellStyle name="Note 2 6 4 2 2 5" xfId="35683" xr:uid="{00000000-0005-0000-0000-000020270000}"/>
    <cellStyle name="Note 2 6 4 2 3" xfId="6256" xr:uid="{00000000-0005-0000-0000-000021270000}"/>
    <cellStyle name="Note 2 6 4 2 3 2" xfId="23691" xr:uid="{00000000-0005-0000-0000-000022270000}"/>
    <cellStyle name="Note 2 6 4 2 3 3" xfId="38144" xr:uid="{00000000-0005-0000-0000-000023270000}"/>
    <cellStyle name="Note 2 6 4 2 4" xfId="8697" xr:uid="{00000000-0005-0000-0000-000024270000}"/>
    <cellStyle name="Note 2 6 4 2 4 2" xfId="26132" xr:uid="{00000000-0005-0000-0000-000025270000}"/>
    <cellStyle name="Note 2 6 4 2 4 3" xfId="40585" xr:uid="{00000000-0005-0000-0000-000026270000}"/>
    <cellStyle name="Note 2 6 4 2 5" xfId="11117" xr:uid="{00000000-0005-0000-0000-000027270000}"/>
    <cellStyle name="Note 2 6 4 2 5 2" xfId="28552" xr:uid="{00000000-0005-0000-0000-000028270000}"/>
    <cellStyle name="Note 2 6 4 2 5 3" xfId="43005" xr:uid="{00000000-0005-0000-0000-000029270000}"/>
    <cellStyle name="Note 2 6 4 2 6" xfId="18124" xr:uid="{00000000-0005-0000-0000-00002A270000}"/>
    <cellStyle name="Note 2 6 4 3" xfId="1284" xr:uid="{00000000-0005-0000-0000-00002B270000}"/>
    <cellStyle name="Note 2 6 4 3 2" xfId="3795" xr:uid="{00000000-0005-0000-0000-00002C270000}"/>
    <cellStyle name="Note 2 6 4 3 2 2" xfId="13472" xr:uid="{00000000-0005-0000-0000-00002D270000}"/>
    <cellStyle name="Note 2 6 4 3 2 2 2" xfId="30907" xr:uid="{00000000-0005-0000-0000-00002E270000}"/>
    <cellStyle name="Note 2 6 4 3 2 2 3" xfId="45360" xr:uid="{00000000-0005-0000-0000-00002F270000}"/>
    <cellStyle name="Note 2 6 4 3 2 3" xfId="15933" xr:uid="{00000000-0005-0000-0000-000030270000}"/>
    <cellStyle name="Note 2 6 4 3 2 3 2" xfId="33368" xr:uid="{00000000-0005-0000-0000-000031270000}"/>
    <cellStyle name="Note 2 6 4 3 2 3 3" xfId="47821" xr:uid="{00000000-0005-0000-0000-000032270000}"/>
    <cellStyle name="Note 2 6 4 3 2 4" xfId="21231" xr:uid="{00000000-0005-0000-0000-000033270000}"/>
    <cellStyle name="Note 2 6 4 3 2 5" xfId="35684" xr:uid="{00000000-0005-0000-0000-000034270000}"/>
    <cellStyle name="Note 2 6 4 3 3" xfId="6257" xr:uid="{00000000-0005-0000-0000-000035270000}"/>
    <cellStyle name="Note 2 6 4 3 3 2" xfId="23692" xr:uid="{00000000-0005-0000-0000-000036270000}"/>
    <cellStyle name="Note 2 6 4 3 3 3" xfId="38145" xr:uid="{00000000-0005-0000-0000-000037270000}"/>
    <cellStyle name="Note 2 6 4 3 4" xfId="8698" xr:uid="{00000000-0005-0000-0000-000038270000}"/>
    <cellStyle name="Note 2 6 4 3 4 2" xfId="26133" xr:uid="{00000000-0005-0000-0000-000039270000}"/>
    <cellStyle name="Note 2 6 4 3 4 3" xfId="40586" xr:uid="{00000000-0005-0000-0000-00003A270000}"/>
    <cellStyle name="Note 2 6 4 3 5" xfId="11118" xr:uid="{00000000-0005-0000-0000-00003B270000}"/>
    <cellStyle name="Note 2 6 4 3 5 2" xfId="28553" xr:uid="{00000000-0005-0000-0000-00003C270000}"/>
    <cellStyle name="Note 2 6 4 3 5 3" xfId="43006" xr:uid="{00000000-0005-0000-0000-00003D270000}"/>
    <cellStyle name="Note 2 6 4 3 6" xfId="18125" xr:uid="{00000000-0005-0000-0000-00003E270000}"/>
    <cellStyle name="Note 2 6 4 4" xfId="1285" xr:uid="{00000000-0005-0000-0000-00003F270000}"/>
    <cellStyle name="Note 2 6 4 4 2" xfId="3796" xr:uid="{00000000-0005-0000-0000-000040270000}"/>
    <cellStyle name="Note 2 6 4 4 2 2" xfId="21232" xr:uid="{00000000-0005-0000-0000-000041270000}"/>
    <cellStyle name="Note 2 6 4 4 2 3" xfId="35685" xr:uid="{00000000-0005-0000-0000-000042270000}"/>
    <cellStyle name="Note 2 6 4 4 3" xfId="6258" xr:uid="{00000000-0005-0000-0000-000043270000}"/>
    <cellStyle name="Note 2 6 4 4 3 2" xfId="23693" xr:uid="{00000000-0005-0000-0000-000044270000}"/>
    <cellStyle name="Note 2 6 4 4 3 3" xfId="38146" xr:uid="{00000000-0005-0000-0000-000045270000}"/>
    <cellStyle name="Note 2 6 4 4 4" xfId="8699" xr:uid="{00000000-0005-0000-0000-000046270000}"/>
    <cellStyle name="Note 2 6 4 4 4 2" xfId="26134" xr:uid="{00000000-0005-0000-0000-000047270000}"/>
    <cellStyle name="Note 2 6 4 4 4 3" xfId="40587" xr:uid="{00000000-0005-0000-0000-000048270000}"/>
    <cellStyle name="Note 2 6 4 4 5" xfId="11119" xr:uid="{00000000-0005-0000-0000-000049270000}"/>
    <cellStyle name="Note 2 6 4 4 5 2" xfId="28554" xr:uid="{00000000-0005-0000-0000-00004A270000}"/>
    <cellStyle name="Note 2 6 4 4 5 3" xfId="43007" xr:uid="{00000000-0005-0000-0000-00004B270000}"/>
    <cellStyle name="Note 2 6 4 4 6" xfId="15091" xr:uid="{00000000-0005-0000-0000-00004C270000}"/>
    <cellStyle name="Note 2 6 4 4 6 2" xfId="32526" xr:uid="{00000000-0005-0000-0000-00004D270000}"/>
    <cellStyle name="Note 2 6 4 4 6 3" xfId="46979" xr:uid="{00000000-0005-0000-0000-00004E270000}"/>
    <cellStyle name="Note 2 6 4 4 7" xfId="18126" xr:uid="{00000000-0005-0000-0000-00004F270000}"/>
    <cellStyle name="Note 2 6 4 4 8" xfId="20253" xr:uid="{00000000-0005-0000-0000-000050270000}"/>
    <cellStyle name="Note 2 6 4 5" xfId="3793" xr:uid="{00000000-0005-0000-0000-000051270000}"/>
    <cellStyle name="Note 2 6 4 5 2" xfId="13470" xr:uid="{00000000-0005-0000-0000-000052270000}"/>
    <cellStyle name="Note 2 6 4 5 2 2" xfId="30905" xr:uid="{00000000-0005-0000-0000-000053270000}"/>
    <cellStyle name="Note 2 6 4 5 2 3" xfId="45358" xr:uid="{00000000-0005-0000-0000-000054270000}"/>
    <cellStyle name="Note 2 6 4 5 3" xfId="15931" xr:uid="{00000000-0005-0000-0000-000055270000}"/>
    <cellStyle name="Note 2 6 4 5 3 2" xfId="33366" xr:uid="{00000000-0005-0000-0000-000056270000}"/>
    <cellStyle name="Note 2 6 4 5 3 3" xfId="47819" xr:uid="{00000000-0005-0000-0000-000057270000}"/>
    <cellStyle name="Note 2 6 4 5 4" xfId="21229" xr:uid="{00000000-0005-0000-0000-000058270000}"/>
    <cellStyle name="Note 2 6 4 5 5" xfId="35682" xr:uid="{00000000-0005-0000-0000-000059270000}"/>
    <cellStyle name="Note 2 6 4 6" xfId="6255" xr:uid="{00000000-0005-0000-0000-00005A270000}"/>
    <cellStyle name="Note 2 6 4 6 2" xfId="23690" xr:uid="{00000000-0005-0000-0000-00005B270000}"/>
    <cellStyle name="Note 2 6 4 6 3" xfId="38143" xr:uid="{00000000-0005-0000-0000-00005C270000}"/>
    <cellStyle name="Note 2 6 4 7" xfId="8696" xr:uid="{00000000-0005-0000-0000-00005D270000}"/>
    <cellStyle name="Note 2 6 4 7 2" xfId="26131" xr:uid="{00000000-0005-0000-0000-00005E270000}"/>
    <cellStyle name="Note 2 6 4 7 3" xfId="40584" xr:uid="{00000000-0005-0000-0000-00005F270000}"/>
    <cellStyle name="Note 2 6 4 8" xfId="11116" xr:uid="{00000000-0005-0000-0000-000060270000}"/>
    <cellStyle name="Note 2 6 4 8 2" xfId="28551" xr:uid="{00000000-0005-0000-0000-000061270000}"/>
    <cellStyle name="Note 2 6 4 8 3" xfId="43004" xr:uid="{00000000-0005-0000-0000-000062270000}"/>
    <cellStyle name="Note 2 6 4 9" xfId="18123" xr:uid="{00000000-0005-0000-0000-000063270000}"/>
    <cellStyle name="Note 2 6 5" xfId="1286" xr:uid="{00000000-0005-0000-0000-000064270000}"/>
    <cellStyle name="Note 2 6 5 2" xfId="1287" xr:uid="{00000000-0005-0000-0000-000065270000}"/>
    <cellStyle name="Note 2 6 5 2 2" xfId="3798" xr:uid="{00000000-0005-0000-0000-000066270000}"/>
    <cellStyle name="Note 2 6 5 2 2 2" xfId="13474" xr:uid="{00000000-0005-0000-0000-000067270000}"/>
    <cellStyle name="Note 2 6 5 2 2 2 2" xfId="30909" xr:uid="{00000000-0005-0000-0000-000068270000}"/>
    <cellStyle name="Note 2 6 5 2 2 2 3" xfId="45362" xr:uid="{00000000-0005-0000-0000-000069270000}"/>
    <cellStyle name="Note 2 6 5 2 2 3" xfId="15935" xr:uid="{00000000-0005-0000-0000-00006A270000}"/>
    <cellStyle name="Note 2 6 5 2 2 3 2" xfId="33370" xr:uid="{00000000-0005-0000-0000-00006B270000}"/>
    <cellStyle name="Note 2 6 5 2 2 3 3" xfId="47823" xr:uid="{00000000-0005-0000-0000-00006C270000}"/>
    <cellStyle name="Note 2 6 5 2 2 4" xfId="21234" xr:uid="{00000000-0005-0000-0000-00006D270000}"/>
    <cellStyle name="Note 2 6 5 2 2 5" xfId="35687" xr:uid="{00000000-0005-0000-0000-00006E270000}"/>
    <cellStyle name="Note 2 6 5 2 3" xfId="6260" xr:uid="{00000000-0005-0000-0000-00006F270000}"/>
    <cellStyle name="Note 2 6 5 2 3 2" xfId="23695" xr:uid="{00000000-0005-0000-0000-000070270000}"/>
    <cellStyle name="Note 2 6 5 2 3 3" xfId="38148" xr:uid="{00000000-0005-0000-0000-000071270000}"/>
    <cellStyle name="Note 2 6 5 2 4" xfId="8701" xr:uid="{00000000-0005-0000-0000-000072270000}"/>
    <cellStyle name="Note 2 6 5 2 4 2" xfId="26136" xr:uid="{00000000-0005-0000-0000-000073270000}"/>
    <cellStyle name="Note 2 6 5 2 4 3" xfId="40589" xr:uid="{00000000-0005-0000-0000-000074270000}"/>
    <cellStyle name="Note 2 6 5 2 5" xfId="11121" xr:uid="{00000000-0005-0000-0000-000075270000}"/>
    <cellStyle name="Note 2 6 5 2 5 2" xfId="28556" xr:uid="{00000000-0005-0000-0000-000076270000}"/>
    <cellStyle name="Note 2 6 5 2 5 3" xfId="43009" xr:uid="{00000000-0005-0000-0000-000077270000}"/>
    <cellStyle name="Note 2 6 5 2 6" xfId="18128" xr:uid="{00000000-0005-0000-0000-000078270000}"/>
    <cellStyle name="Note 2 6 5 3" xfId="1288" xr:uid="{00000000-0005-0000-0000-000079270000}"/>
    <cellStyle name="Note 2 6 5 3 2" xfId="3799" xr:uid="{00000000-0005-0000-0000-00007A270000}"/>
    <cellStyle name="Note 2 6 5 3 2 2" xfId="13475" xr:uid="{00000000-0005-0000-0000-00007B270000}"/>
    <cellStyle name="Note 2 6 5 3 2 2 2" xfId="30910" xr:uid="{00000000-0005-0000-0000-00007C270000}"/>
    <cellStyle name="Note 2 6 5 3 2 2 3" xfId="45363" xr:uid="{00000000-0005-0000-0000-00007D270000}"/>
    <cellStyle name="Note 2 6 5 3 2 3" xfId="15936" xr:uid="{00000000-0005-0000-0000-00007E270000}"/>
    <cellStyle name="Note 2 6 5 3 2 3 2" xfId="33371" xr:uid="{00000000-0005-0000-0000-00007F270000}"/>
    <cellStyle name="Note 2 6 5 3 2 3 3" xfId="47824" xr:uid="{00000000-0005-0000-0000-000080270000}"/>
    <cellStyle name="Note 2 6 5 3 2 4" xfId="21235" xr:uid="{00000000-0005-0000-0000-000081270000}"/>
    <cellStyle name="Note 2 6 5 3 2 5" xfId="35688" xr:uid="{00000000-0005-0000-0000-000082270000}"/>
    <cellStyle name="Note 2 6 5 3 3" xfId="6261" xr:uid="{00000000-0005-0000-0000-000083270000}"/>
    <cellStyle name="Note 2 6 5 3 3 2" xfId="23696" xr:uid="{00000000-0005-0000-0000-000084270000}"/>
    <cellStyle name="Note 2 6 5 3 3 3" xfId="38149" xr:uid="{00000000-0005-0000-0000-000085270000}"/>
    <cellStyle name="Note 2 6 5 3 4" xfId="8702" xr:uid="{00000000-0005-0000-0000-000086270000}"/>
    <cellStyle name="Note 2 6 5 3 4 2" xfId="26137" xr:uid="{00000000-0005-0000-0000-000087270000}"/>
    <cellStyle name="Note 2 6 5 3 4 3" xfId="40590" xr:uid="{00000000-0005-0000-0000-000088270000}"/>
    <cellStyle name="Note 2 6 5 3 5" xfId="11122" xr:uid="{00000000-0005-0000-0000-000089270000}"/>
    <cellStyle name="Note 2 6 5 3 5 2" xfId="28557" xr:uid="{00000000-0005-0000-0000-00008A270000}"/>
    <cellStyle name="Note 2 6 5 3 5 3" xfId="43010" xr:uid="{00000000-0005-0000-0000-00008B270000}"/>
    <cellStyle name="Note 2 6 5 3 6" xfId="18129" xr:uid="{00000000-0005-0000-0000-00008C270000}"/>
    <cellStyle name="Note 2 6 5 4" xfId="1289" xr:uid="{00000000-0005-0000-0000-00008D270000}"/>
    <cellStyle name="Note 2 6 5 4 2" xfId="3800" xr:uid="{00000000-0005-0000-0000-00008E270000}"/>
    <cellStyle name="Note 2 6 5 4 2 2" xfId="21236" xr:uid="{00000000-0005-0000-0000-00008F270000}"/>
    <cellStyle name="Note 2 6 5 4 2 3" xfId="35689" xr:uid="{00000000-0005-0000-0000-000090270000}"/>
    <cellStyle name="Note 2 6 5 4 3" xfId="6262" xr:uid="{00000000-0005-0000-0000-000091270000}"/>
    <cellStyle name="Note 2 6 5 4 3 2" xfId="23697" xr:uid="{00000000-0005-0000-0000-000092270000}"/>
    <cellStyle name="Note 2 6 5 4 3 3" xfId="38150" xr:uid="{00000000-0005-0000-0000-000093270000}"/>
    <cellStyle name="Note 2 6 5 4 4" xfId="8703" xr:uid="{00000000-0005-0000-0000-000094270000}"/>
    <cellStyle name="Note 2 6 5 4 4 2" xfId="26138" xr:uid="{00000000-0005-0000-0000-000095270000}"/>
    <cellStyle name="Note 2 6 5 4 4 3" xfId="40591" xr:uid="{00000000-0005-0000-0000-000096270000}"/>
    <cellStyle name="Note 2 6 5 4 5" xfId="11123" xr:uid="{00000000-0005-0000-0000-000097270000}"/>
    <cellStyle name="Note 2 6 5 4 5 2" xfId="28558" xr:uid="{00000000-0005-0000-0000-000098270000}"/>
    <cellStyle name="Note 2 6 5 4 5 3" xfId="43011" xr:uid="{00000000-0005-0000-0000-000099270000}"/>
    <cellStyle name="Note 2 6 5 4 6" xfId="15092" xr:uid="{00000000-0005-0000-0000-00009A270000}"/>
    <cellStyle name="Note 2 6 5 4 6 2" xfId="32527" xr:uid="{00000000-0005-0000-0000-00009B270000}"/>
    <cellStyle name="Note 2 6 5 4 6 3" xfId="46980" xr:uid="{00000000-0005-0000-0000-00009C270000}"/>
    <cellStyle name="Note 2 6 5 4 7" xfId="18130" xr:uid="{00000000-0005-0000-0000-00009D270000}"/>
    <cellStyle name="Note 2 6 5 4 8" xfId="20254" xr:uid="{00000000-0005-0000-0000-00009E270000}"/>
    <cellStyle name="Note 2 6 5 5" xfId="3797" xr:uid="{00000000-0005-0000-0000-00009F270000}"/>
    <cellStyle name="Note 2 6 5 5 2" xfId="13473" xr:uid="{00000000-0005-0000-0000-0000A0270000}"/>
    <cellStyle name="Note 2 6 5 5 2 2" xfId="30908" xr:uid="{00000000-0005-0000-0000-0000A1270000}"/>
    <cellStyle name="Note 2 6 5 5 2 3" xfId="45361" xr:uid="{00000000-0005-0000-0000-0000A2270000}"/>
    <cellStyle name="Note 2 6 5 5 3" xfId="15934" xr:uid="{00000000-0005-0000-0000-0000A3270000}"/>
    <cellStyle name="Note 2 6 5 5 3 2" xfId="33369" xr:uid="{00000000-0005-0000-0000-0000A4270000}"/>
    <cellStyle name="Note 2 6 5 5 3 3" xfId="47822" xr:uid="{00000000-0005-0000-0000-0000A5270000}"/>
    <cellStyle name="Note 2 6 5 5 4" xfId="21233" xr:uid="{00000000-0005-0000-0000-0000A6270000}"/>
    <cellStyle name="Note 2 6 5 5 5" xfId="35686" xr:uid="{00000000-0005-0000-0000-0000A7270000}"/>
    <cellStyle name="Note 2 6 5 6" xfId="6259" xr:uid="{00000000-0005-0000-0000-0000A8270000}"/>
    <cellStyle name="Note 2 6 5 6 2" xfId="23694" xr:uid="{00000000-0005-0000-0000-0000A9270000}"/>
    <cellStyle name="Note 2 6 5 6 3" xfId="38147" xr:uid="{00000000-0005-0000-0000-0000AA270000}"/>
    <cellStyle name="Note 2 6 5 7" xfId="8700" xr:uid="{00000000-0005-0000-0000-0000AB270000}"/>
    <cellStyle name="Note 2 6 5 7 2" xfId="26135" xr:uid="{00000000-0005-0000-0000-0000AC270000}"/>
    <cellStyle name="Note 2 6 5 7 3" xfId="40588" xr:uid="{00000000-0005-0000-0000-0000AD270000}"/>
    <cellStyle name="Note 2 6 5 8" xfId="11120" xr:uid="{00000000-0005-0000-0000-0000AE270000}"/>
    <cellStyle name="Note 2 6 5 8 2" xfId="28555" xr:uid="{00000000-0005-0000-0000-0000AF270000}"/>
    <cellStyle name="Note 2 6 5 8 3" xfId="43008" xr:uid="{00000000-0005-0000-0000-0000B0270000}"/>
    <cellStyle name="Note 2 6 5 9" xfId="18127" xr:uid="{00000000-0005-0000-0000-0000B1270000}"/>
    <cellStyle name="Note 2 6 6" xfId="1290" xr:uid="{00000000-0005-0000-0000-0000B2270000}"/>
    <cellStyle name="Note 2 6 6 2" xfId="3801" xr:uid="{00000000-0005-0000-0000-0000B3270000}"/>
    <cellStyle name="Note 2 6 6 2 2" xfId="13476" xr:uid="{00000000-0005-0000-0000-0000B4270000}"/>
    <cellStyle name="Note 2 6 6 2 2 2" xfId="30911" xr:uid="{00000000-0005-0000-0000-0000B5270000}"/>
    <cellStyle name="Note 2 6 6 2 2 3" xfId="45364" xr:uid="{00000000-0005-0000-0000-0000B6270000}"/>
    <cellStyle name="Note 2 6 6 2 3" xfId="15937" xr:uid="{00000000-0005-0000-0000-0000B7270000}"/>
    <cellStyle name="Note 2 6 6 2 3 2" xfId="33372" xr:uid="{00000000-0005-0000-0000-0000B8270000}"/>
    <cellStyle name="Note 2 6 6 2 3 3" xfId="47825" xr:uid="{00000000-0005-0000-0000-0000B9270000}"/>
    <cellStyle name="Note 2 6 6 2 4" xfId="21237" xr:uid="{00000000-0005-0000-0000-0000BA270000}"/>
    <cellStyle name="Note 2 6 6 2 5" xfId="35690" xr:uid="{00000000-0005-0000-0000-0000BB270000}"/>
    <cellStyle name="Note 2 6 6 3" xfId="6263" xr:uid="{00000000-0005-0000-0000-0000BC270000}"/>
    <cellStyle name="Note 2 6 6 3 2" xfId="23698" xr:uid="{00000000-0005-0000-0000-0000BD270000}"/>
    <cellStyle name="Note 2 6 6 3 3" xfId="38151" xr:uid="{00000000-0005-0000-0000-0000BE270000}"/>
    <cellStyle name="Note 2 6 6 4" xfId="8704" xr:uid="{00000000-0005-0000-0000-0000BF270000}"/>
    <cellStyle name="Note 2 6 6 4 2" xfId="26139" xr:uid="{00000000-0005-0000-0000-0000C0270000}"/>
    <cellStyle name="Note 2 6 6 4 3" xfId="40592" xr:uid="{00000000-0005-0000-0000-0000C1270000}"/>
    <cellStyle name="Note 2 6 6 5" xfId="11124" xr:uid="{00000000-0005-0000-0000-0000C2270000}"/>
    <cellStyle name="Note 2 6 6 5 2" xfId="28559" xr:uid="{00000000-0005-0000-0000-0000C3270000}"/>
    <cellStyle name="Note 2 6 6 5 3" xfId="43012" xr:uid="{00000000-0005-0000-0000-0000C4270000}"/>
    <cellStyle name="Note 2 6 6 6" xfId="18131" xr:uid="{00000000-0005-0000-0000-0000C5270000}"/>
    <cellStyle name="Note 2 6 7" xfId="1291" xr:uid="{00000000-0005-0000-0000-0000C6270000}"/>
    <cellStyle name="Note 2 6 7 2" xfId="3802" xr:uid="{00000000-0005-0000-0000-0000C7270000}"/>
    <cellStyle name="Note 2 6 7 2 2" xfId="13477" xr:uid="{00000000-0005-0000-0000-0000C8270000}"/>
    <cellStyle name="Note 2 6 7 2 2 2" xfId="30912" xr:uid="{00000000-0005-0000-0000-0000C9270000}"/>
    <cellStyle name="Note 2 6 7 2 2 3" xfId="45365" xr:uid="{00000000-0005-0000-0000-0000CA270000}"/>
    <cellStyle name="Note 2 6 7 2 3" xfId="15938" xr:uid="{00000000-0005-0000-0000-0000CB270000}"/>
    <cellStyle name="Note 2 6 7 2 3 2" xfId="33373" xr:uid="{00000000-0005-0000-0000-0000CC270000}"/>
    <cellStyle name="Note 2 6 7 2 3 3" xfId="47826" xr:uid="{00000000-0005-0000-0000-0000CD270000}"/>
    <cellStyle name="Note 2 6 7 2 4" xfId="21238" xr:uid="{00000000-0005-0000-0000-0000CE270000}"/>
    <cellStyle name="Note 2 6 7 2 5" xfId="35691" xr:uid="{00000000-0005-0000-0000-0000CF270000}"/>
    <cellStyle name="Note 2 6 7 3" xfId="6264" xr:uid="{00000000-0005-0000-0000-0000D0270000}"/>
    <cellStyle name="Note 2 6 7 3 2" xfId="23699" xr:uid="{00000000-0005-0000-0000-0000D1270000}"/>
    <cellStyle name="Note 2 6 7 3 3" xfId="38152" xr:uid="{00000000-0005-0000-0000-0000D2270000}"/>
    <cellStyle name="Note 2 6 7 4" xfId="8705" xr:uid="{00000000-0005-0000-0000-0000D3270000}"/>
    <cellStyle name="Note 2 6 7 4 2" xfId="26140" xr:uid="{00000000-0005-0000-0000-0000D4270000}"/>
    <cellStyle name="Note 2 6 7 4 3" xfId="40593" xr:uid="{00000000-0005-0000-0000-0000D5270000}"/>
    <cellStyle name="Note 2 6 7 5" xfId="11125" xr:uid="{00000000-0005-0000-0000-0000D6270000}"/>
    <cellStyle name="Note 2 6 7 5 2" xfId="28560" xr:uid="{00000000-0005-0000-0000-0000D7270000}"/>
    <cellStyle name="Note 2 6 7 5 3" xfId="43013" xr:uid="{00000000-0005-0000-0000-0000D8270000}"/>
    <cellStyle name="Note 2 6 7 6" xfId="18132" xr:uid="{00000000-0005-0000-0000-0000D9270000}"/>
    <cellStyle name="Note 2 6 8" xfId="1292" xr:uid="{00000000-0005-0000-0000-0000DA270000}"/>
    <cellStyle name="Note 2 6 8 2" xfId="3803" xr:uid="{00000000-0005-0000-0000-0000DB270000}"/>
    <cellStyle name="Note 2 6 8 2 2" xfId="21239" xr:uid="{00000000-0005-0000-0000-0000DC270000}"/>
    <cellStyle name="Note 2 6 8 2 3" xfId="35692" xr:uid="{00000000-0005-0000-0000-0000DD270000}"/>
    <cellStyle name="Note 2 6 8 3" xfId="6265" xr:uid="{00000000-0005-0000-0000-0000DE270000}"/>
    <cellStyle name="Note 2 6 8 3 2" xfId="23700" xr:uid="{00000000-0005-0000-0000-0000DF270000}"/>
    <cellStyle name="Note 2 6 8 3 3" xfId="38153" xr:uid="{00000000-0005-0000-0000-0000E0270000}"/>
    <cellStyle name="Note 2 6 8 4" xfId="8706" xr:uid="{00000000-0005-0000-0000-0000E1270000}"/>
    <cellStyle name="Note 2 6 8 4 2" xfId="26141" xr:uid="{00000000-0005-0000-0000-0000E2270000}"/>
    <cellStyle name="Note 2 6 8 4 3" xfId="40594" xr:uid="{00000000-0005-0000-0000-0000E3270000}"/>
    <cellStyle name="Note 2 6 8 5" xfId="11126" xr:uid="{00000000-0005-0000-0000-0000E4270000}"/>
    <cellStyle name="Note 2 6 8 5 2" xfId="28561" xr:uid="{00000000-0005-0000-0000-0000E5270000}"/>
    <cellStyle name="Note 2 6 8 5 3" xfId="43014" xr:uid="{00000000-0005-0000-0000-0000E6270000}"/>
    <cellStyle name="Note 2 6 8 6" xfId="15093" xr:uid="{00000000-0005-0000-0000-0000E7270000}"/>
    <cellStyle name="Note 2 6 8 6 2" xfId="32528" xr:uid="{00000000-0005-0000-0000-0000E8270000}"/>
    <cellStyle name="Note 2 6 8 6 3" xfId="46981" xr:uid="{00000000-0005-0000-0000-0000E9270000}"/>
    <cellStyle name="Note 2 6 8 7" xfId="18133" xr:uid="{00000000-0005-0000-0000-0000EA270000}"/>
    <cellStyle name="Note 2 6 8 8" xfId="20255" xr:uid="{00000000-0005-0000-0000-0000EB270000}"/>
    <cellStyle name="Note 2 6 9" xfId="3784" xr:uid="{00000000-0005-0000-0000-0000EC270000}"/>
    <cellStyle name="Note 2 6 9 2" xfId="13463" xr:uid="{00000000-0005-0000-0000-0000ED270000}"/>
    <cellStyle name="Note 2 6 9 2 2" xfId="30898" xr:uid="{00000000-0005-0000-0000-0000EE270000}"/>
    <cellStyle name="Note 2 6 9 2 3" xfId="45351" xr:uid="{00000000-0005-0000-0000-0000EF270000}"/>
    <cellStyle name="Note 2 6 9 3" xfId="15924" xr:uid="{00000000-0005-0000-0000-0000F0270000}"/>
    <cellStyle name="Note 2 6 9 3 2" xfId="33359" xr:uid="{00000000-0005-0000-0000-0000F1270000}"/>
    <cellStyle name="Note 2 6 9 3 3" xfId="47812" xr:uid="{00000000-0005-0000-0000-0000F2270000}"/>
    <cellStyle name="Note 2 6 9 4" xfId="21220" xr:uid="{00000000-0005-0000-0000-0000F3270000}"/>
    <cellStyle name="Note 2 6 9 5" xfId="35673" xr:uid="{00000000-0005-0000-0000-0000F4270000}"/>
    <cellStyle name="Note 2 7" xfId="1293" xr:uid="{00000000-0005-0000-0000-0000F5270000}"/>
    <cellStyle name="Note 2 7 10" xfId="6266" xr:uid="{00000000-0005-0000-0000-0000F6270000}"/>
    <cellStyle name="Note 2 7 10 2" xfId="23701" xr:uid="{00000000-0005-0000-0000-0000F7270000}"/>
    <cellStyle name="Note 2 7 10 3" xfId="38154" xr:uid="{00000000-0005-0000-0000-0000F8270000}"/>
    <cellStyle name="Note 2 7 11" xfId="8707" xr:uid="{00000000-0005-0000-0000-0000F9270000}"/>
    <cellStyle name="Note 2 7 11 2" xfId="26142" xr:uid="{00000000-0005-0000-0000-0000FA270000}"/>
    <cellStyle name="Note 2 7 11 3" xfId="40595" xr:uid="{00000000-0005-0000-0000-0000FB270000}"/>
    <cellStyle name="Note 2 7 12" xfId="11127" xr:uid="{00000000-0005-0000-0000-0000FC270000}"/>
    <cellStyle name="Note 2 7 12 2" xfId="28562" xr:uid="{00000000-0005-0000-0000-0000FD270000}"/>
    <cellStyle name="Note 2 7 12 3" xfId="43015" xr:uid="{00000000-0005-0000-0000-0000FE270000}"/>
    <cellStyle name="Note 2 7 13" xfId="18134" xr:uid="{00000000-0005-0000-0000-0000FF270000}"/>
    <cellStyle name="Note 2 7 2" xfId="1294" xr:uid="{00000000-0005-0000-0000-000000280000}"/>
    <cellStyle name="Note 2 7 2 2" xfId="1295" xr:uid="{00000000-0005-0000-0000-000001280000}"/>
    <cellStyle name="Note 2 7 2 2 2" xfId="3806" xr:uid="{00000000-0005-0000-0000-000002280000}"/>
    <cellStyle name="Note 2 7 2 2 2 2" xfId="13480" xr:uid="{00000000-0005-0000-0000-000003280000}"/>
    <cellStyle name="Note 2 7 2 2 2 2 2" xfId="30915" xr:uid="{00000000-0005-0000-0000-000004280000}"/>
    <cellStyle name="Note 2 7 2 2 2 2 3" xfId="45368" xr:uid="{00000000-0005-0000-0000-000005280000}"/>
    <cellStyle name="Note 2 7 2 2 2 3" xfId="15941" xr:uid="{00000000-0005-0000-0000-000006280000}"/>
    <cellStyle name="Note 2 7 2 2 2 3 2" xfId="33376" xr:uid="{00000000-0005-0000-0000-000007280000}"/>
    <cellStyle name="Note 2 7 2 2 2 3 3" xfId="47829" xr:uid="{00000000-0005-0000-0000-000008280000}"/>
    <cellStyle name="Note 2 7 2 2 2 4" xfId="21242" xr:uid="{00000000-0005-0000-0000-000009280000}"/>
    <cellStyle name="Note 2 7 2 2 2 5" xfId="35695" xr:uid="{00000000-0005-0000-0000-00000A280000}"/>
    <cellStyle name="Note 2 7 2 2 3" xfId="6268" xr:uid="{00000000-0005-0000-0000-00000B280000}"/>
    <cellStyle name="Note 2 7 2 2 3 2" xfId="23703" xr:uid="{00000000-0005-0000-0000-00000C280000}"/>
    <cellStyle name="Note 2 7 2 2 3 3" xfId="38156" xr:uid="{00000000-0005-0000-0000-00000D280000}"/>
    <cellStyle name="Note 2 7 2 2 4" xfId="8709" xr:uid="{00000000-0005-0000-0000-00000E280000}"/>
    <cellStyle name="Note 2 7 2 2 4 2" xfId="26144" xr:uid="{00000000-0005-0000-0000-00000F280000}"/>
    <cellStyle name="Note 2 7 2 2 4 3" xfId="40597" xr:uid="{00000000-0005-0000-0000-000010280000}"/>
    <cellStyle name="Note 2 7 2 2 5" xfId="11129" xr:uid="{00000000-0005-0000-0000-000011280000}"/>
    <cellStyle name="Note 2 7 2 2 5 2" xfId="28564" xr:uid="{00000000-0005-0000-0000-000012280000}"/>
    <cellStyle name="Note 2 7 2 2 5 3" xfId="43017" xr:uid="{00000000-0005-0000-0000-000013280000}"/>
    <cellStyle name="Note 2 7 2 2 6" xfId="18136" xr:uid="{00000000-0005-0000-0000-000014280000}"/>
    <cellStyle name="Note 2 7 2 3" xfId="1296" xr:uid="{00000000-0005-0000-0000-000015280000}"/>
    <cellStyle name="Note 2 7 2 3 2" xfId="3807" xr:uid="{00000000-0005-0000-0000-000016280000}"/>
    <cellStyle name="Note 2 7 2 3 2 2" xfId="13481" xr:uid="{00000000-0005-0000-0000-000017280000}"/>
    <cellStyle name="Note 2 7 2 3 2 2 2" xfId="30916" xr:uid="{00000000-0005-0000-0000-000018280000}"/>
    <cellStyle name="Note 2 7 2 3 2 2 3" xfId="45369" xr:uid="{00000000-0005-0000-0000-000019280000}"/>
    <cellStyle name="Note 2 7 2 3 2 3" xfId="15942" xr:uid="{00000000-0005-0000-0000-00001A280000}"/>
    <cellStyle name="Note 2 7 2 3 2 3 2" xfId="33377" xr:uid="{00000000-0005-0000-0000-00001B280000}"/>
    <cellStyle name="Note 2 7 2 3 2 3 3" xfId="47830" xr:uid="{00000000-0005-0000-0000-00001C280000}"/>
    <cellStyle name="Note 2 7 2 3 2 4" xfId="21243" xr:uid="{00000000-0005-0000-0000-00001D280000}"/>
    <cellStyle name="Note 2 7 2 3 2 5" xfId="35696" xr:uid="{00000000-0005-0000-0000-00001E280000}"/>
    <cellStyle name="Note 2 7 2 3 3" xfId="6269" xr:uid="{00000000-0005-0000-0000-00001F280000}"/>
    <cellStyle name="Note 2 7 2 3 3 2" xfId="23704" xr:uid="{00000000-0005-0000-0000-000020280000}"/>
    <cellStyle name="Note 2 7 2 3 3 3" xfId="38157" xr:uid="{00000000-0005-0000-0000-000021280000}"/>
    <cellStyle name="Note 2 7 2 3 4" xfId="8710" xr:uid="{00000000-0005-0000-0000-000022280000}"/>
    <cellStyle name="Note 2 7 2 3 4 2" xfId="26145" xr:uid="{00000000-0005-0000-0000-000023280000}"/>
    <cellStyle name="Note 2 7 2 3 4 3" xfId="40598" xr:uid="{00000000-0005-0000-0000-000024280000}"/>
    <cellStyle name="Note 2 7 2 3 5" xfId="11130" xr:uid="{00000000-0005-0000-0000-000025280000}"/>
    <cellStyle name="Note 2 7 2 3 5 2" xfId="28565" xr:uid="{00000000-0005-0000-0000-000026280000}"/>
    <cellStyle name="Note 2 7 2 3 5 3" xfId="43018" xr:uid="{00000000-0005-0000-0000-000027280000}"/>
    <cellStyle name="Note 2 7 2 3 6" xfId="18137" xr:uid="{00000000-0005-0000-0000-000028280000}"/>
    <cellStyle name="Note 2 7 2 4" xfId="1297" xr:uid="{00000000-0005-0000-0000-000029280000}"/>
    <cellStyle name="Note 2 7 2 4 2" xfId="3808" xr:uid="{00000000-0005-0000-0000-00002A280000}"/>
    <cellStyle name="Note 2 7 2 4 2 2" xfId="21244" xr:uid="{00000000-0005-0000-0000-00002B280000}"/>
    <cellStyle name="Note 2 7 2 4 2 3" xfId="35697" xr:uid="{00000000-0005-0000-0000-00002C280000}"/>
    <cellStyle name="Note 2 7 2 4 3" xfId="6270" xr:uid="{00000000-0005-0000-0000-00002D280000}"/>
    <cellStyle name="Note 2 7 2 4 3 2" xfId="23705" xr:uid="{00000000-0005-0000-0000-00002E280000}"/>
    <cellStyle name="Note 2 7 2 4 3 3" xfId="38158" xr:uid="{00000000-0005-0000-0000-00002F280000}"/>
    <cellStyle name="Note 2 7 2 4 4" xfId="8711" xr:uid="{00000000-0005-0000-0000-000030280000}"/>
    <cellStyle name="Note 2 7 2 4 4 2" xfId="26146" xr:uid="{00000000-0005-0000-0000-000031280000}"/>
    <cellStyle name="Note 2 7 2 4 4 3" xfId="40599" xr:uid="{00000000-0005-0000-0000-000032280000}"/>
    <cellStyle name="Note 2 7 2 4 5" xfId="11131" xr:uid="{00000000-0005-0000-0000-000033280000}"/>
    <cellStyle name="Note 2 7 2 4 5 2" xfId="28566" xr:uid="{00000000-0005-0000-0000-000034280000}"/>
    <cellStyle name="Note 2 7 2 4 5 3" xfId="43019" xr:uid="{00000000-0005-0000-0000-000035280000}"/>
    <cellStyle name="Note 2 7 2 4 6" xfId="15094" xr:uid="{00000000-0005-0000-0000-000036280000}"/>
    <cellStyle name="Note 2 7 2 4 6 2" xfId="32529" xr:uid="{00000000-0005-0000-0000-000037280000}"/>
    <cellStyle name="Note 2 7 2 4 6 3" xfId="46982" xr:uid="{00000000-0005-0000-0000-000038280000}"/>
    <cellStyle name="Note 2 7 2 4 7" xfId="18138" xr:uid="{00000000-0005-0000-0000-000039280000}"/>
    <cellStyle name="Note 2 7 2 4 8" xfId="20256" xr:uid="{00000000-0005-0000-0000-00003A280000}"/>
    <cellStyle name="Note 2 7 2 5" xfId="3805" xr:uid="{00000000-0005-0000-0000-00003B280000}"/>
    <cellStyle name="Note 2 7 2 5 2" xfId="13479" xr:uid="{00000000-0005-0000-0000-00003C280000}"/>
    <cellStyle name="Note 2 7 2 5 2 2" xfId="30914" xr:uid="{00000000-0005-0000-0000-00003D280000}"/>
    <cellStyle name="Note 2 7 2 5 2 3" xfId="45367" xr:uid="{00000000-0005-0000-0000-00003E280000}"/>
    <cellStyle name="Note 2 7 2 5 3" xfId="15940" xr:uid="{00000000-0005-0000-0000-00003F280000}"/>
    <cellStyle name="Note 2 7 2 5 3 2" xfId="33375" xr:uid="{00000000-0005-0000-0000-000040280000}"/>
    <cellStyle name="Note 2 7 2 5 3 3" xfId="47828" xr:uid="{00000000-0005-0000-0000-000041280000}"/>
    <cellStyle name="Note 2 7 2 5 4" xfId="21241" xr:uid="{00000000-0005-0000-0000-000042280000}"/>
    <cellStyle name="Note 2 7 2 5 5" xfId="35694" xr:uid="{00000000-0005-0000-0000-000043280000}"/>
    <cellStyle name="Note 2 7 2 6" xfId="6267" xr:uid="{00000000-0005-0000-0000-000044280000}"/>
    <cellStyle name="Note 2 7 2 6 2" xfId="23702" xr:uid="{00000000-0005-0000-0000-000045280000}"/>
    <cellStyle name="Note 2 7 2 6 3" xfId="38155" xr:uid="{00000000-0005-0000-0000-000046280000}"/>
    <cellStyle name="Note 2 7 2 7" xfId="8708" xr:uid="{00000000-0005-0000-0000-000047280000}"/>
    <cellStyle name="Note 2 7 2 7 2" xfId="26143" xr:uid="{00000000-0005-0000-0000-000048280000}"/>
    <cellStyle name="Note 2 7 2 7 3" xfId="40596" xr:uid="{00000000-0005-0000-0000-000049280000}"/>
    <cellStyle name="Note 2 7 2 8" xfId="11128" xr:uid="{00000000-0005-0000-0000-00004A280000}"/>
    <cellStyle name="Note 2 7 2 8 2" xfId="28563" xr:uid="{00000000-0005-0000-0000-00004B280000}"/>
    <cellStyle name="Note 2 7 2 8 3" xfId="43016" xr:uid="{00000000-0005-0000-0000-00004C280000}"/>
    <cellStyle name="Note 2 7 2 9" xfId="18135" xr:uid="{00000000-0005-0000-0000-00004D280000}"/>
    <cellStyle name="Note 2 7 3" xfId="1298" xr:uid="{00000000-0005-0000-0000-00004E280000}"/>
    <cellStyle name="Note 2 7 3 2" xfId="1299" xr:uid="{00000000-0005-0000-0000-00004F280000}"/>
    <cellStyle name="Note 2 7 3 2 2" xfId="3810" xr:uid="{00000000-0005-0000-0000-000050280000}"/>
    <cellStyle name="Note 2 7 3 2 2 2" xfId="13483" xr:uid="{00000000-0005-0000-0000-000051280000}"/>
    <cellStyle name="Note 2 7 3 2 2 2 2" xfId="30918" xr:uid="{00000000-0005-0000-0000-000052280000}"/>
    <cellStyle name="Note 2 7 3 2 2 2 3" xfId="45371" xr:uid="{00000000-0005-0000-0000-000053280000}"/>
    <cellStyle name="Note 2 7 3 2 2 3" xfId="15944" xr:uid="{00000000-0005-0000-0000-000054280000}"/>
    <cellStyle name="Note 2 7 3 2 2 3 2" xfId="33379" xr:uid="{00000000-0005-0000-0000-000055280000}"/>
    <cellStyle name="Note 2 7 3 2 2 3 3" xfId="47832" xr:uid="{00000000-0005-0000-0000-000056280000}"/>
    <cellStyle name="Note 2 7 3 2 2 4" xfId="21246" xr:uid="{00000000-0005-0000-0000-000057280000}"/>
    <cellStyle name="Note 2 7 3 2 2 5" xfId="35699" xr:uid="{00000000-0005-0000-0000-000058280000}"/>
    <cellStyle name="Note 2 7 3 2 3" xfId="6272" xr:uid="{00000000-0005-0000-0000-000059280000}"/>
    <cellStyle name="Note 2 7 3 2 3 2" xfId="23707" xr:uid="{00000000-0005-0000-0000-00005A280000}"/>
    <cellStyle name="Note 2 7 3 2 3 3" xfId="38160" xr:uid="{00000000-0005-0000-0000-00005B280000}"/>
    <cellStyle name="Note 2 7 3 2 4" xfId="8713" xr:uid="{00000000-0005-0000-0000-00005C280000}"/>
    <cellStyle name="Note 2 7 3 2 4 2" xfId="26148" xr:uid="{00000000-0005-0000-0000-00005D280000}"/>
    <cellStyle name="Note 2 7 3 2 4 3" xfId="40601" xr:uid="{00000000-0005-0000-0000-00005E280000}"/>
    <cellStyle name="Note 2 7 3 2 5" xfId="11133" xr:uid="{00000000-0005-0000-0000-00005F280000}"/>
    <cellStyle name="Note 2 7 3 2 5 2" xfId="28568" xr:uid="{00000000-0005-0000-0000-000060280000}"/>
    <cellStyle name="Note 2 7 3 2 5 3" xfId="43021" xr:uid="{00000000-0005-0000-0000-000061280000}"/>
    <cellStyle name="Note 2 7 3 2 6" xfId="18140" xr:uid="{00000000-0005-0000-0000-000062280000}"/>
    <cellStyle name="Note 2 7 3 3" xfId="1300" xr:uid="{00000000-0005-0000-0000-000063280000}"/>
    <cellStyle name="Note 2 7 3 3 2" xfId="3811" xr:uid="{00000000-0005-0000-0000-000064280000}"/>
    <cellStyle name="Note 2 7 3 3 2 2" xfId="13484" xr:uid="{00000000-0005-0000-0000-000065280000}"/>
    <cellStyle name="Note 2 7 3 3 2 2 2" xfId="30919" xr:uid="{00000000-0005-0000-0000-000066280000}"/>
    <cellStyle name="Note 2 7 3 3 2 2 3" xfId="45372" xr:uid="{00000000-0005-0000-0000-000067280000}"/>
    <cellStyle name="Note 2 7 3 3 2 3" xfId="15945" xr:uid="{00000000-0005-0000-0000-000068280000}"/>
    <cellStyle name="Note 2 7 3 3 2 3 2" xfId="33380" xr:uid="{00000000-0005-0000-0000-000069280000}"/>
    <cellStyle name="Note 2 7 3 3 2 3 3" xfId="47833" xr:uid="{00000000-0005-0000-0000-00006A280000}"/>
    <cellStyle name="Note 2 7 3 3 2 4" xfId="21247" xr:uid="{00000000-0005-0000-0000-00006B280000}"/>
    <cellStyle name="Note 2 7 3 3 2 5" xfId="35700" xr:uid="{00000000-0005-0000-0000-00006C280000}"/>
    <cellStyle name="Note 2 7 3 3 3" xfId="6273" xr:uid="{00000000-0005-0000-0000-00006D280000}"/>
    <cellStyle name="Note 2 7 3 3 3 2" xfId="23708" xr:uid="{00000000-0005-0000-0000-00006E280000}"/>
    <cellStyle name="Note 2 7 3 3 3 3" xfId="38161" xr:uid="{00000000-0005-0000-0000-00006F280000}"/>
    <cellStyle name="Note 2 7 3 3 4" xfId="8714" xr:uid="{00000000-0005-0000-0000-000070280000}"/>
    <cellStyle name="Note 2 7 3 3 4 2" xfId="26149" xr:uid="{00000000-0005-0000-0000-000071280000}"/>
    <cellStyle name="Note 2 7 3 3 4 3" xfId="40602" xr:uid="{00000000-0005-0000-0000-000072280000}"/>
    <cellStyle name="Note 2 7 3 3 5" xfId="11134" xr:uid="{00000000-0005-0000-0000-000073280000}"/>
    <cellStyle name="Note 2 7 3 3 5 2" xfId="28569" xr:uid="{00000000-0005-0000-0000-000074280000}"/>
    <cellStyle name="Note 2 7 3 3 5 3" xfId="43022" xr:uid="{00000000-0005-0000-0000-000075280000}"/>
    <cellStyle name="Note 2 7 3 3 6" xfId="18141" xr:uid="{00000000-0005-0000-0000-000076280000}"/>
    <cellStyle name="Note 2 7 3 4" xfId="1301" xr:uid="{00000000-0005-0000-0000-000077280000}"/>
    <cellStyle name="Note 2 7 3 4 2" xfId="3812" xr:uid="{00000000-0005-0000-0000-000078280000}"/>
    <cellStyle name="Note 2 7 3 4 2 2" xfId="21248" xr:uid="{00000000-0005-0000-0000-000079280000}"/>
    <cellStyle name="Note 2 7 3 4 2 3" xfId="35701" xr:uid="{00000000-0005-0000-0000-00007A280000}"/>
    <cellStyle name="Note 2 7 3 4 3" xfId="6274" xr:uid="{00000000-0005-0000-0000-00007B280000}"/>
    <cellStyle name="Note 2 7 3 4 3 2" xfId="23709" xr:uid="{00000000-0005-0000-0000-00007C280000}"/>
    <cellStyle name="Note 2 7 3 4 3 3" xfId="38162" xr:uid="{00000000-0005-0000-0000-00007D280000}"/>
    <cellStyle name="Note 2 7 3 4 4" xfId="8715" xr:uid="{00000000-0005-0000-0000-00007E280000}"/>
    <cellStyle name="Note 2 7 3 4 4 2" xfId="26150" xr:uid="{00000000-0005-0000-0000-00007F280000}"/>
    <cellStyle name="Note 2 7 3 4 4 3" xfId="40603" xr:uid="{00000000-0005-0000-0000-000080280000}"/>
    <cellStyle name="Note 2 7 3 4 5" xfId="11135" xr:uid="{00000000-0005-0000-0000-000081280000}"/>
    <cellStyle name="Note 2 7 3 4 5 2" xfId="28570" xr:uid="{00000000-0005-0000-0000-000082280000}"/>
    <cellStyle name="Note 2 7 3 4 5 3" xfId="43023" xr:uid="{00000000-0005-0000-0000-000083280000}"/>
    <cellStyle name="Note 2 7 3 4 6" xfId="15095" xr:uid="{00000000-0005-0000-0000-000084280000}"/>
    <cellStyle name="Note 2 7 3 4 6 2" xfId="32530" xr:uid="{00000000-0005-0000-0000-000085280000}"/>
    <cellStyle name="Note 2 7 3 4 6 3" xfId="46983" xr:uid="{00000000-0005-0000-0000-000086280000}"/>
    <cellStyle name="Note 2 7 3 4 7" xfId="18142" xr:uid="{00000000-0005-0000-0000-000087280000}"/>
    <cellStyle name="Note 2 7 3 4 8" xfId="20257" xr:uid="{00000000-0005-0000-0000-000088280000}"/>
    <cellStyle name="Note 2 7 3 5" xfId="3809" xr:uid="{00000000-0005-0000-0000-000089280000}"/>
    <cellStyle name="Note 2 7 3 5 2" xfId="13482" xr:uid="{00000000-0005-0000-0000-00008A280000}"/>
    <cellStyle name="Note 2 7 3 5 2 2" xfId="30917" xr:uid="{00000000-0005-0000-0000-00008B280000}"/>
    <cellStyle name="Note 2 7 3 5 2 3" xfId="45370" xr:uid="{00000000-0005-0000-0000-00008C280000}"/>
    <cellStyle name="Note 2 7 3 5 3" xfId="15943" xr:uid="{00000000-0005-0000-0000-00008D280000}"/>
    <cellStyle name="Note 2 7 3 5 3 2" xfId="33378" xr:uid="{00000000-0005-0000-0000-00008E280000}"/>
    <cellStyle name="Note 2 7 3 5 3 3" xfId="47831" xr:uid="{00000000-0005-0000-0000-00008F280000}"/>
    <cellStyle name="Note 2 7 3 5 4" xfId="21245" xr:uid="{00000000-0005-0000-0000-000090280000}"/>
    <cellStyle name="Note 2 7 3 5 5" xfId="35698" xr:uid="{00000000-0005-0000-0000-000091280000}"/>
    <cellStyle name="Note 2 7 3 6" xfId="6271" xr:uid="{00000000-0005-0000-0000-000092280000}"/>
    <cellStyle name="Note 2 7 3 6 2" xfId="23706" xr:uid="{00000000-0005-0000-0000-000093280000}"/>
    <cellStyle name="Note 2 7 3 6 3" xfId="38159" xr:uid="{00000000-0005-0000-0000-000094280000}"/>
    <cellStyle name="Note 2 7 3 7" xfId="8712" xr:uid="{00000000-0005-0000-0000-000095280000}"/>
    <cellStyle name="Note 2 7 3 7 2" xfId="26147" xr:uid="{00000000-0005-0000-0000-000096280000}"/>
    <cellStyle name="Note 2 7 3 7 3" xfId="40600" xr:uid="{00000000-0005-0000-0000-000097280000}"/>
    <cellStyle name="Note 2 7 3 8" xfId="11132" xr:uid="{00000000-0005-0000-0000-000098280000}"/>
    <cellStyle name="Note 2 7 3 8 2" xfId="28567" xr:uid="{00000000-0005-0000-0000-000099280000}"/>
    <cellStyle name="Note 2 7 3 8 3" xfId="43020" xr:uid="{00000000-0005-0000-0000-00009A280000}"/>
    <cellStyle name="Note 2 7 3 9" xfId="18139" xr:uid="{00000000-0005-0000-0000-00009B280000}"/>
    <cellStyle name="Note 2 7 4" xfId="1302" xr:uid="{00000000-0005-0000-0000-00009C280000}"/>
    <cellStyle name="Note 2 7 4 2" xfId="1303" xr:uid="{00000000-0005-0000-0000-00009D280000}"/>
    <cellStyle name="Note 2 7 4 2 2" xfId="3814" xr:uid="{00000000-0005-0000-0000-00009E280000}"/>
    <cellStyle name="Note 2 7 4 2 2 2" xfId="13486" xr:uid="{00000000-0005-0000-0000-00009F280000}"/>
    <cellStyle name="Note 2 7 4 2 2 2 2" xfId="30921" xr:uid="{00000000-0005-0000-0000-0000A0280000}"/>
    <cellStyle name="Note 2 7 4 2 2 2 3" xfId="45374" xr:uid="{00000000-0005-0000-0000-0000A1280000}"/>
    <cellStyle name="Note 2 7 4 2 2 3" xfId="15947" xr:uid="{00000000-0005-0000-0000-0000A2280000}"/>
    <cellStyle name="Note 2 7 4 2 2 3 2" xfId="33382" xr:uid="{00000000-0005-0000-0000-0000A3280000}"/>
    <cellStyle name="Note 2 7 4 2 2 3 3" xfId="47835" xr:uid="{00000000-0005-0000-0000-0000A4280000}"/>
    <cellStyle name="Note 2 7 4 2 2 4" xfId="21250" xr:uid="{00000000-0005-0000-0000-0000A5280000}"/>
    <cellStyle name="Note 2 7 4 2 2 5" xfId="35703" xr:uid="{00000000-0005-0000-0000-0000A6280000}"/>
    <cellStyle name="Note 2 7 4 2 3" xfId="6276" xr:uid="{00000000-0005-0000-0000-0000A7280000}"/>
    <cellStyle name="Note 2 7 4 2 3 2" xfId="23711" xr:uid="{00000000-0005-0000-0000-0000A8280000}"/>
    <cellStyle name="Note 2 7 4 2 3 3" xfId="38164" xr:uid="{00000000-0005-0000-0000-0000A9280000}"/>
    <cellStyle name="Note 2 7 4 2 4" xfId="8717" xr:uid="{00000000-0005-0000-0000-0000AA280000}"/>
    <cellStyle name="Note 2 7 4 2 4 2" xfId="26152" xr:uid="{00000000-0005-0000-0000-0000AB280000}"/>
    <cellStyle name="Note 2 7 4 2 4 3" xfId="40605" xr:uid="{00000000-0005-0000-0000-0000AC280000}"/>
    <cellStyle name="Note 2 7 4 2 5" xfId="11137" xr:uid="{00000000-0005-0000-0000-0000AD280000}"/>
    <cellStyle name="Note 2 7 4 2 5 2" xfId="28572" xr:uid="{00000000-0005-0000-0000-0000AE280000}"/>
    <cellStyle name="Note 2 7 4 2 5 3" xfId="43025" xr:uid="{00000000-0005-0000-0000-0000AF280000}"/>
    <cellStyle name="Note 2 7 4 2 6" xfId="18144" xr:uid="{00000000-0005-0000-0000-0000B0280000}"/>
    <cellStyle name="Note 2 7 4 3" xfId="1304" xr:uid="{00000000-0005-0000-0000-0000B1280000}"/>
    <cellStyle name="Note 2 7 4 3 2" xfId="3815" xr:uid="{00000000-0005-0000-0000-0000B2280000}"/>
    <cellStyle name="Note 2 7 4 3 2 2" xfId="13487" xr:uid="{00000000-0005-0000-0000-0000B3280000}"/>
    <cellStyle name="Note 2 7 4 3 2 2 2" xfId="30922" xr:uid="{00000000-0005-0000-0000-0000B4280000}"/>
    <cellStyle name="Note 2 7 4 3 2 2 3" xfId="45375" xr:uid="{00000000-0005-0000-0000-0000B5280000}"/>
    <cellStyle name="Note 2 7 4 3 2 3" xfId="15948" xr:uid="{00000000-0005-0000-0000-0000B6280000}"/>
    <cellStyle name="Note 2 7 4 3 2 3 2" xfId="33383" xr:uid="{00000000-0005-0000-0000-0000B7280000}"/>
    <cellStyle name="Note 2 7 4 3 2 3 3" xfId="47836" xr:uid="{00000000-0005-0000-0000-0000B8280000}"/>
    <cellStyle name="Note 2 7 4 3 2 4" xfId="21251" xr:uid="{00000000-0005-0000-0000-0000B9280000}"/>
    <cellStyle name="Note 2 7 4 3 2 5" xfId="35704" xr:uid="{00000000-0005-0000-0000-0000BA280000}"/>
    <cellStyle name="Note 2 7 4 3 3" xfId="6277" xr:uid="{00000000-0005-0000-0000-0000BB280000}"/>
    <cellStyle name="Note 2 7 4 3 3 2" xfId="23712" xr:uid="{00000000-0005-0000-0000-0000BC280000}"/>
    <cellStyle name="Note 2 7 4 3 3 3" xfId="38165" xr:uid="{00000000-0005-0000-0000-0000BD280000}"/>
    <cellStyle name="Note 2 7 4 3 4" xfId="8718" xr:uid="{00000000-0005-0000-0000-0000BE280000}"/>
    <cellStyle name="Note 2 7 4 3 4 2" xfId="26153" xr:uid="{00000000-0005-0000-0000-0000BF280000}"/>
    <cellStyle name="Note 2 7 4 3 4 3" xfId="40606" xr:uid="{00000000-0005-0000-0000-0000C0280000}"/>
    <cellStyle name="Note 2 7 4 3 5" xfId="11138" xr:uid="{00000000-0005-0000-0000-0000C1280000}"/>
    <cellStyle name="Note 2 7 4 3 5 2" xfId="28573" xr:uid="{00000000-0005-0000-0000-0000C2280000}"/>
    <cellStyle name="Note 2 7 4 3 5 3" xfId="43026" xr:uid="{00000000-0005-0000-0000-0000C3280000}"/>
    <cellStyle name="Note 2 7 4 3 6" xfId="18145" xr:uid="{00000000-0005-0000-0000-0000C4280000}"/>
    <cellStyle name="Note 2 7 4 4" xfId="1305" xr:uid="{00000000-0005-0000-0000-0000C5280000}"/>
    <cellStyle name="Note 2 7 4 4 2" xfId="3816" xr:uid="{00000000-0005-0000-0000-0000C6280000}"/>
    <cellStyle name="Note 2 7 4 4 2 2" xfId="21252" xr:uid="{00000000-0005-0000-0000-0000C7280000}"/>
    <cellStyle name="Note 2 7 4 4 2 3" xfId="35705" xr:uid="{00000000-0005-0000-0000-0000C8280000}"/>
    <cellStyle name="Note 2 7 4 4 3" xfId="6278" xr:uid="{00000000-0005-0000-0000-0000C9280000}"/>
    <cellStyle name="Note 2 7 4 4 3 2" xfId="23713" xr:uid="{00000000-0005-0000-0000-0000CA280000}"/>
    <cellStyle name="Note 2 7 4 4 3 3" xfId="38166" xr:uid="{00000000-0005-0000-0000-0000CB280000}"/>
    <cellStyle name="Note 2 7 4 4 4" xfId="8719" xr:uid="{00000000-0005-0000-0000-0000CC280000}"/>
    <cellStyle name="Note 2 7 4 4 4 2" xfId="26154" xr:uid="{00000000-0005-0000-0000-0000CD280000}"/>
    <cellStyle name="Note 2 7 4 4 4 3" xfId="40607" xr:uid="{00000000-0005-0000-0000-0000CE280000}"/>
    <cellStyle name="Note 2 7 4 4 5" xfId="11139" xr:uid="{00000000-0005-0000-0000-0000CF280000}"/>
    <cellStyle name="Note 2 7 4 4 5 2" xfId="28574" xr:uid="{00000000-0005-0000-0000-0000D0280000}"/>
    <cellStyle name="Note 2 7 4 4 5 3" xfId="43027" xr:uid="{00000000-0005-0000-0000-0000D1280000}"/>
    <cellStyle name="Note 2 7 4 4 6" xfId="15096" xr:uid="{00000000-0005-0000-0000-0000D2280000}"/>
    <cellStyle name="Note 2 7 4 4 6 2" xfId="32531" xr:uid="{00000000-0005-0000-0000-0000D3280000}"/>
    <cellStyle name="Note 2 7 4 4 6 3" xfId="46984" xr:uid="{00000000-0005-0000-0000-0000D4280000}"/>
    <cellStyle name="Note 2 7 4 4 7" xfId="18146" xr:uid="{00000000-0005-0000-0000-0000D5280000}"/>
    <cellStyle name="Note 2 7 4 4 8" xfId="20258" xr:uid="{00000000-0005-0000-0000-0000D6280000}"/>
    <cellStyle name="Note 2 7 4 5" xfId="3813" xr:uid="{00000000-0005-0000-0000-0000D7280000}"/>
    <cellStyle name="Note 2 7 4 5 2" xfId="13485" xr:uid="{00000000-0005-0000-0000-0000D8280000}"/>
    <cellStyle name="Note 2 7 4 5 2 2" xfId="30920" xr:uid="{00000000-0005-0000-0000-0000D9280000}"/>
    <cellStyle name="Note 2 7 4 5 2 3" xfId="45373" xr:uid="{00000000-0005-0000-0000-0000DA280000}"/>
    <cellStyle name="Note 2 7 4 5 3" xfId="15946" xr:uid="{00000000-0005-0000-0000-0000DB280000}"/>
    <cellStyle name="Note 2 7 4 5 3 2" xfId="33381" xr:uid="{00000000-0005-0000-0000-0000DC280000}"/>
    <cellStyle name="Note 2 7 4 5 3 3" xfId="47834" xr:uid="{00000000-0005-0000-0000-0000DD280000}"/>
    <cellStyle name="Note 2 7 4 5 4" xfId="21249" xr:uid="{00000000-0005-0000-0000-0000DE280000}"/>
    <cellStyle name="Note 2 7 4 5 5" xfId="35702" xr:uid="{00000000-0005-0000-0000-0000DF280000}"/>
    <cellStyle name="Note 2 7 4 6" xfId="6275" xr:uid="{00000000-0005-0000-0000-0000E0280000}"/>
    <cellStyle name="Note 2 7 4 6 2" xfId="23710" xr:uid="{00000000-0005-0000-0000-0000E1280000}"/>
    <cellStyle name="Note 2 7 4 6 3" xfId="38163" xr:uid="{00000000-0005-0000-0000-0000E2280000}"/>
    <cellStyle name="Note 2 7 4 7" xfId="8716" xr:uid="{00000000-0005-0000-0000-0000E3280000}"/>
    <cellStyle name="Note 2 7 4 7 2" xfId="26151" xr:uid="{00000000-0005-0000-0000-0000E4280000}"/>
    <cellStyle name="Note 2 7 4 7 3" xfId="40604" xr:uid="{00000000-0005-0000-0000-0000E5280000}"/>
    <cellStyle name="Note 2 7 4 8" xfId="11136" xr:uid="{00000000-0005-0000-0000-0000E6280000}"/>
    <cellStyle name="Note 2 7 4 8 2" xfId="28571" xr:uid="{00000000-0005-0000-0000-0000E7280000}"/>
    <cellStyle name="Note 2 7 4 8 3" xfId="43024" xr:uid="{00000000-0005-0000-0000-0000E8280000}"/>
    <cellStyle name="Note 2 7 4 9" xfId="18143" xr:uid="{00000000-0005-0000-0000-0000E9280000}"/>
    <cellStyle name="Note 2 7 5" xfId="1306" xr:uid="{00000000-0005-0000-0000-0000EA280000}"/>
    <cellStyle name="Note 2 7 5 2" xfId="1307" xr:uid="{00000000-0005-0000-0000-0000EB280000}"/>
    <cellStyle name="Note 2 7 5 2 2" xfId="3818" xr:uid="{00000000-0005-0000-0000-0000EC280000}"/>
    <cellStyle name="Note 2 7 5 2 2 2" xfId="13489" xr:uid="{00000000-0005-0000-0000-0000ED280000}"/>
    <cellStyle name="Note 2 7 5 2 2 2 2" xfId="30924" xr:uid="{00000000-0005-0000-0000-0000EE280000}"/>
    <cellStyle name="Note 2 7 5 2 2 2 3" xfId="45377" xr:uid="{00000000-0005-0000-0000-0000EF280000}"/>
    <cellStyle name="Note 2 7 5 2 2 3" xfId="15950" xr:uid="{00000000-0005-0000-0000-0000F0280000}"/>
    <cellStyle name="Note 2 7 5 2 2 3 2" xfId="33385" xr:uid="{00000000-0005-0000-0000-0000F1280000}"/>
    <cellStyle name="Note 2 7 5 2 2 3 3" xfId="47838" xr:uid="{00000000-0005-0000-0000-0000F2280000}"/>
    <cellStyle name="Note 2 7 5 2 2 4" xfId="21254" xr:uid="{00000000-0005-0000-0000-0000F3280000}"/>
    <cellStyle name="Note 2 7 5 2 2 5" xfId="35707" xr:uid="{00000000-0005-0000-0000-0000F4280000}"/>
    <cellStyle name="Note 2 7 5 2 3" xfId="6280" xr:uid="{00000000-0005-0000-0000-0000F5280000}"/>
    <cellStyle name="Note 2 7 5 2 3 2" xfId="23715" xr:uid="{00000000-0005-0000-0000-0000F6280000}"/>
    <cellStyle name="Note 2 7 5 2 3 3" xfId="38168" xr:uid="{00000000-0005-0000-0000-0000F7280000}"/>
    <cellStyle name="Note 2 7 5 2 4" xfId="8721" xr:uid="{00000000-0005-0000-0000-0000F8280000}"/>
    <cellStyle name="Note 2 7 5 2 4 2" xfId="26156" xr:uid="{00000000-0005-0000-0000-0000F9280000}"/>
    <cellStyle name="Note 2 7 5 2 4 3" xfId="40609" xr:uid="{00000000-0005-0000-0000-0000FA280000}"/>
    <cellStyle name="Note 2 7 5 2 5" xfId="11141" xr:uid="{00000000-0005-0000-0000-0000FB280000}"/>
    <cellStyle name="Note 2 7 5 2 5 2" xfId="28576" xr:uid="{00000000-0005-0000-0000-0000FC280000}"/>
    <cellStyle name="Note 2 7 5 2 5 3" xfId="43029" xr:uid="{00000000-0005-0000-0000-0000FD280000}"/>
    <cellStyle name="Note 2 7 5 2 6" xfId="18148" xr:uid="{00000000-0005-0000-0000-0000FE280000}"/>
    <cellStyle name="Note 2 7 5 3" xfId="1308" xr:uid="{00000000-0005-0000-0000-0000FF280000}"/>
    <cellStyle name="Note 2 7 5 3 2" xfId="3819" xr:uid="{00000000-0005-0000-0000-000000290000}"/>
    <cellStyle name="Note 2 7 5 3 2 2" xfId="13490" xr:uid="{00000000-0005-0000-0000-000001290000}"/>
    <cellStyle name="Note 2 7 5 3 2 2 2" xfId="30925" xr:uid="{00000000-0005-0000-0000-000002290000}"/>
    <cellStyle name="Note 2 7 5 3 2 2 3" xfId="45378" xr:uid="{00000000-0005-0000-0000-000003290000}"/>
    <cellStyle name="Note 2 7 5 3 2 3" xfId="15951" xr:uid="{00000000-0005-0000-0000-000004290000}"/>
    <cellStyle name="Note 2 7 5 3 2 3 2" xfId="33386" xr:uid="{00000000-0005-0000-0000-000005290000}"/>
    <cellStyle name="Note 2 7 5 3 2 3 3" xfId="47839" xr:uid="{00000000-0005-0000-0000-000006290000}"/>
    <cellStyle name="Note 2 7 5 3 2 4" xfId="21255" xr:uid="{00000000-0005-0000-0000-000007290000}"/>
    <cellStyle name="Note 2 7 5 3 2 5" xfId="35708" xr:uid="{00000000-0005-0000-0000-000008290000}"/>
    <cellStyle name="Note 2 7 5 3 3" xfId="6281" xr:uid="{00000000-0005-0000-0000-000009290000}"/>
    <cellStyle name="Note 2 7 5 3 3 2" xfId="23716" xr:uid="{00000000-0005-0000-0000-00000A290000}"/>
    <cellStyle name="Note 2 7 5 3 3 3" xfId="38169" xr:uid="{00000000-0005-0000-0000-00000B290000}"/>
    <cellStyle name="Note 2 7 5 3 4" xfId="8722" xr:uid="{00000000-0005-0000-0000-00000C290000}"/>
    <cellStyle name="Note 2 7 5 3 4 2" xfId="26157" xr:uid="{00000000-0005-0000-0000-00000D290000}"/>
    <cellStyle name="Note 2 7 5 3 4 3" xfId="40610" xr:uid="{00000000-0005-0000-0000-00000E290000}"/>
    <cellStyle name="Note 2 7 5 3 5" xfId="11142" xr:uid="{00000000-0005-0000-0000-00000F290000}"/>
    <cellStyle name="Note 2 7 5 3 5 2" xfId="28577" xr:uid="{00000000-0005-0000-0000-000010290000}"/>
    <cellStyle name="Note 2 7 5 3 5 3" xfId="43030" xr:uid="{00000000-0005-0000-0000-000011290000}"/>
    <cellStyle name="Note 2 7 5 3 6" xfId="18149" xr:uid="{00000000-0005-0000-0000-000012290000}"/>
    <cellStyle name="Note 2 7 5 4" xfId="1309" xr:uid="{00000000-0005-0000-0000-000013290000}"/>
    <cellStyle name="Note 2 7 5 4 2" xfId="3820" xr:uid="{00000000-0005-0000-0000-000014290000}"/>
    <cellStyle name="Note 2 7 5 4 2 2" xfId="21256" xr:uid="{00000000-0005-0000-0000-000015290000}"/>
    <cellStyle name="Note 2 7 5 4 2 3" xfId="35709" xr:uid="{00000000-0005-0000-0000-000016290000}"/>
    <cellStyle name="Note 2 7 5 4 3" xfId="6282" xr:uid="{00000000-0005-0000-0000-000017290000}"/>
    <cellStyle name="Note 2 7 5 4 3 2" xfId="23717" xr:uid="{00000000-0005-0000-0000-000018290000}"/>
    <cellStyle name="Note 2 7 5 4 3 3" xfId="38170" xr:uid="{00000000-0005-0000-0000-000019290000}"/>
    <cellStyle name="Note 2 7 5 4 4" xfId="8723" xr:uid="{00000000-0005-0000-0000-00001A290000}"/>
    <cellStyle name="Note 2 7 5 4 4 2" xfId="26158" xr:uid="{00000000-0005-0000-0000-00001B290000}"/>
    <cellStyle name="Note 2 7 5 4 4 3" xfId="40611" xr:uid="{00000000-0005-0000-0000-00001C290000}"/>
    <cellStyle name="Note 2 7 5 4 5" xfId="11143" xr:uid="{00000000-0005-0000-0000-00001D290000}"/>
    <cellStyle name="Note 2 7 5 4 5 2" xfId="28578" xr:uid="{00000000-0005-0000-0000-00001E290000}"/>
    <cellStyle name="Note 2 7 5 4 5 3" xfId="43031" xr:uid="{00000000-0005-0000-0000-00001F290000}"/>
    <cellStyle name="Note 2 7 5 4 6" xfId="15097" xr:uid="{00000000-0005-0000-0000-000020290000}"/>
    <cellStyle name="Note 2 7 5 4 6 2" xfId="32532" xr:uid="{00000000-0005-0000-0000-000021290000}"/>
    <cellStyle name="Note 2 7 5 4 6 3" xfId="46985" xr:uid="{00000000-0005-0000-0000-000022290000}"/>
    <cellStyle name="Note 2 7 5 4 7" xfId="18150" xr:uid="{00000000-0005-0000-0000-000023290000}"/>
    <cellStyle name="Note 2 7 5 4 8" xfId="20259" xr:uid="{00000000-0005-0000-0000-000024290000}"/>
    <cellStyle name="Note 2 7 5 5" xfId="3817" xr:uid="{00000000-0005-0000-0000-000025290000}"/>
    <cellStyle name="Note 2 7 5 5 2" xfId="13488" xr:uid="{00000000-0005-0000-0000-000026290000}"/>
    <cellStyle name="Note 2 7 5 5 2 2" xfId="30923" xr:uid="{00000000-0005-0000-0000-000027290000}"/>
    <cellStyle name="Note 2 7 5 5 2 3" xfId="45376" xr:uid="{00000000-0005-0000-0000-000028290000}"/>
    <cellStyle name="Note 2 7 5 5 3" xfId="15949" xr:uid="{00000000-0005-0000-0000-000029290000}"/>
    <cellStyle name="Note 2 7 5 5 3 2" xfId="33384" xr:uid="{00000000-0005-0000-0000-00002A290000}"/>
    <cellStyle name="Note 2 7 5 5 3 3" xfId="47837" xr:uid="{00000000-0005-0000-0000-00002B290000}"/>
    <cellStyle name="Note 2 7 5 5 4" xfId="21253" xr:uid="{00000000-0005-0000-0000-00002C290000}"/>
    <cellStyle name="Note 2 7 5 5 5" xfId="35706" xr:uid="{00000000-0005-0000-0000-00002D290000}"/>
    <cellStyle name="Note 2 7 5 6" xfId="6279" xr:uid="{00000000-0005-0000-0000-00002E290000}"/>
    <cellStyle name="Note 2 7 5 6 2" xfId="23714" xr:uid="{00000000-0005-0000-0000-00002F290000}"/>
    <cellStyle name="Note 2 7 5 6 3" xfId="38167" xr:uid="{00000000-0005-0000-0000-000030290000}"/>
    <cellStyle name="Note 2 7 5 7" xfId="8720" xr:uid="{00000000-0005-0000-0000-000031290000}"/>
    <cellStyle name="Note 2 7 5 7 2" xfId="26155" xr:uid="{00000000-0005-0000-0000-000032290000}"/>
    <cellStyle name="Note 2 7 5 7 3" xfId="40608" xr:uid="{00000000-0005-0000-0000-000033290000}"/>
    <cellStyle name="Note 2 7 5 8" xfId="11140" xr:uid="{00000000-0005-0000-0000-000034290000}"/>
    <cellStyle name="Note 2 7 5 8 2" xfId="28575" xr:uid="{00000000-0005-0000-0000-000035290000}"/>
    <cellStyle name="Note 2 7 5 8 3" xfId="43028" xr:uid="{00000000-0005-0000-0000-000036290000}"/>
    <cellStyle name="Note 2 7 5 9" xfId="18147" xr:uid="{00000000-0005-0000-0000-000037290000}"/>
    <cellStyle name="Note 2 7 6" xfId="1310" xr:uid="{00000000-0005-0000-0000-000038290000}"/>
    <cellStyle name="Note 2 7 6 2" xfId="3821" xr:uid="{00000000-0005-0000-0000-000039290000}"/>
    <cellStyle name="Note 2 7 6 2 2" xfId="13491" xr:uid="{00000000-0005-0000-0000-00003A290000}"/>
    <cellStyle name="Note 2 7 6 2 2 2" xfId="30926" xr:uid="{00000000-0005-0000-0000-00003B290000}"/>
    <cellStyle name="Note 2 7 6 2 2 3" xfId="45379" xr:uid="{00000000-0005-0000-0000-00003C290000}"/>
    <cellStyle name="Note 2 7 6 2 3" xfId="15952" xr:uid="{00000000-0005-0000-0000-00003D290000}"/>
    <cellStyle name="Note 2 7 6 2 3 2" xfId="33387" xr:uid="{00000000-0005-0000-0000-00003E290000}"/>
    <cellStyle name="Note 2 7 6 2 3 3" xfId="47840" xr:uid="{00000000-0005-0000-0000-00003F290000}"/>
    <cellStyle name="Note 2 7 6 2 4" xfId="21257" xr:uid="{00000000-0005-0000-0000-000040290000}"/>
    <cellStyle name="Note 2 7 6 2 5" xfId="35710" xr:uid="{00000000-0005-0000-0000-000041290000}"/>
    <cellStyle name="Note 2 7 6 3" xfId="6283" xr:uid="{00000000-0005-0000-0000-000042290000}"/>
    <cellStyle name="Note 2 7 6 3 2" xfId="23718" xr:uid="{00000000-0005-0000-0000-000043290000}"/>
    <cellStyle name="Note 2 7 6 3 3" xfId="38171" xr:uid="{00000000-0005-0000-0000-000044290000}"/>
    <cellStyle name="Note 2 7 6 4" xfId="8724" xr:uid="{00000000-0005-0000-0000-000045290000}"/>
    <cellStyle name="Note 2 7 6 4 2" xfId="26159" xr:uid="{00000000-0005-0000-0000-000046290000}"/>
    <cellStyle name="Note 2 7 6 4 3" xfId="40612" xr:uid="{00000000-0005-0000-0000-000047290000}"/>
    <cellStyle name="Note 2 7 6 5" xfId="11144" xr:uid="{00000000-0005-0000-0000-000048290000}"/>
    <cellStyle name="Note 2 7 6 5 2" xfId="28579" xr:uid="{00000000-0005-0000-0000-000049290000}"/>
    <cellStyle name="Note 2 7 6 5 3" xfId="43032" xr:uid="{00000000-0005-0000-0000-00004A290000}"/>
    <cellStyle name="Note 2 7 6 6" xfId="18151" xr:uid="{00000000-0005-0000-0000-00004B290000}"/>
    <cellStyle name="Note 2 7 7" xfId="1311" xr:uid="{00000000-0005-0000-0000-00004C290000}"/>
    <cellStyle name="Note 2 7 7 2" xfId="3822" xr:uid="{00000000-0005-0000-0000-00004D290000}"/>
    <cellStyle name="Note 2 7 7 2 2" xfId="13492" xr:uid="{00000000-0005-0000-0000-00004E290000}"/>
    <cellStyle name="Note 2 7 7 2 2 2" xfId="30927" xr:uid="{00000000-0005-0000-0000-00004F290000}"/>
    <cellStyle name="Note 2 7 7 2 2 3" xfId="45380" xr:uid="{00000000-0005-0000-0000-000050290000}"/>
    <cellStyle name="Note 2 7 7 2 3" xfId="15953" xr:uid="{00000000-0005-0000-0000-000051290000}"/>
    <cellStyle name="Note 2 7 7 2 3 2" xfId="33388" xr:uid="{00000000-0005-0000-0000-000052290000}"/>
    <cellStyle name="Note 2 7 7 2 3 3" xfId="47841" xr:uid="{00000000-0005-0000-0000-000053290000}"/>
    <cellStyle name="Note 2 7 7 2 4" xfId="21258" xr:uid="{00000000-0005-0000-0000-000054290000}"/>
    <cellStyle name="Note 2 7 7 2 5" xfId="35711" xr:uid="{00000000-0005-0000-0000-000055290000}"/>
    <cellStyle name="Note 2 7 7 3" xfId="6284" xr:uid="{00000000-0005-0000-0000-000056290000}"/>
    <cellStyle name="Note 2 7 7 3 2" xfId="23719" xr:uid="{00000000-0005-0000-0000-000057290000}"/>
    <cellStyle name="Note 2 7 7 3 3" xfId="38172" xr:uid="{00000000-0005-0000-0000-000058290000}"/>
    <cellStyle name="Note 2 7 7 4" xfId="8725" xr:uid="{00000000-0005-0000-0000-000059290000}"/>
    <cellStyle name="Note 2 7 7 4 2" xfId="26160" xr:uid="{00000000-0005-0000-0000-00005A290000}"/>
    <cellStyle name="Note 2 7 7 4 3" xfId="40613" xr:uid="{00000000-0005-0000-0000-00005B290000}"/>
    <cellStyle name="Note 2 7 7 5" xfId="11145" xr:uid="{00000000-0005-0000-0000-00005C290000}"/>
    <cellStyle name="Note 2 7 7 5 2" xfId="28580" xr:uid="{00000000-0005-0000-0000-00005D290000}"/>
    <cellStyle name="Note 2 7 7 5 3" xfId="43033" xr:uid="{00000000-0005-0000-0000-00005E290000}"/>
    <cellStyle name="Note 2 7 7 6" xfId="18152" xr:uid="{00000000-0005-0000-0000-00005F290000}"/>
    <cellStyle name="Note 2 7 8" xfId="1312" xr:uid="{00000000-0005-0000-0000-000060290000}"/>
    <cellStyle name="Note 2 7 8 2" xfId="3823" xr:uid="{00000000-0005-0000-0000-000061290000}"/>
    <cellStyle name="Note 2 7 8 2 2" xfId="21259" xr:uid="{00000000-0005-0000-0000-000062290000}"/>
    <cellStyle name="Note 2 7 8 2 3" xfId="35712" xr:uid="{00000000-0005-0000-0000-000063290000}"/>
    <cellStyle name="Note 2 7 8 3" xfId="6285" xr:uid="{00000000-0005-0000-0000-000064290000}"/>
    <cellStyle name="Note 2 7 8 3 2" xfId="23720" xr:uid="{00000000-0005-0000-0000-000065290000}"/>
    <cellStyle name="Note 2 7 8 3 3" xfId="38173" xr:uid="{00000000-0005-0000-0000-000066290000}"/>
    <cellStyle name="Note 2 7 8 4" xfId="8726" xr:uid="{00000000-0005-0000-0000-000067290000}"/>
    <cellStyle name="Note 2 7 8 4 2" xfId="26161" xr:uid="{00000000-0005-0000-0000-000068290000}"/>
    <cellStyle name="Note 2 7 8 4 3" xfId="40614" xr:uid="{00000000-0005-0000-0000-000069290000}"/>
    <cellStyle name="Note 2 7 8 5" xfId="11146" xr:uid="{00000000-0005-0000-0000-00006A290000}"/>
    <cellStyle name="Note 2 7 8 5 2" xfId="28581" xr:uid="{00000000-0005-0000-0000-00006B290000}"/>
    <cellStyle name="Note 2 7 8 5 3" xfId="43034" xr:uid="{00000000-0005-0000-0000-00006C290000}"/>
    <cellStyle name="Note 2 7 8 6" xfId="15098" xr:uid="{00000000-0005-0000-0000-00006D290000}"/>
    <cellStyle name="Note 2 7 8 6 2" xfId="32533" xr:uid="{00000000-0005-0000-0000-00006E290000}"/>
    <cellStyle name="Note 2 7 8 6 3" xfId="46986" xr:uid="{00000000-0005-0000-0000-00006F290000}"/>
    <cellStyle name="Note 2 7 8 7" xfId="18153" xr:uid="{00000000-0005-0000-0000-000070290000}"/>
    <cellStyle name="Note 2 7 8 8" xfId="20260" xr:uid="{00000000-0005-0000-0000-000071290000}"/>
    <cellStyle name="Note 2 7 9" xfId="3804" xr:uid="{00000000-0005-0000-0000-000072290000}"/>
    <cellStyle name="Note 2 7 9 2" xfId="13478" xr:uid="{00000000-0005-0000-0000-000073290000}"/>
    <cellStyle name="Note 2 7 9 2 2" xfId="30913" xr:uid="{00000000-0005-0000-0000-000074290000}"/>
    <cellStyle name="Note 2 7 9 2 3" xfId="45366" xr:uid="{00000000-0005-0000-0000-000075290000}"/>
    <cellStyle name="Note 2 7 9 3" xfId="15939" xr:uid="{00000000-0005-0000-0000-000076290000}"/>
    <cellStyle name="Note 2 7 9 3 2" xfId="33374" xr:uid="{00000000-0005-0000-0000-000077290000}"/>
    <cellStyle name="Note 2 7 9 3 3" xfId="47827" xr:uid="{00000000-0005-0000-0000-000078290000}"/>
    <cellStyle name="Note 2 7 9 4" xfId="21240" xr:uid="{00000000-0005-0000-0000-000079290000}"/>
    <cellStyle name="Note 2 7 9 5" xfId="35693" xr:uid="{00000000-0005-0000-0000-00007A290000}"/>
    <cellStyle name="Note 2 8" xfId="1313" xr:uid="{00000000-0005-0000-0000-00007B290000}"/>
    <cellStyle name="Note 2 8 10" xfId="6286" xr:uid="{00000000-0005-0000-0000-00007C290000}"/>
    <cellStyle name="Note 2 8 10 2" xfId="23721" xr:uid="{00000000-0005-0000-0000-00007D290000}"/>
    <cellStyle name="Note 2 8 10 3" xfId="38174" xr:uid="{00000000-0005-0000-0000-00007E290000}"/>
    <cellStyle name="Note 2 8 11" xfId="8727" xr:uid="{00000000-0005-0000-0000-00007F290000}"/>
    <cellStyle name="Note 2 8 11 2" xfId="26162" xr:uid="{00000000-0005-0000-0000-000080290000}"/>
    <cellStyle name="Note 2 8 11 3" xfId="40615" xr:uid="{00000000-0005-0000-0000-000081290000}"/>
    <cellStyle name="Note 2 8 12" xfId="11147" xr:uid="{00000000-0005-0000-0000-000082290000}"/>
    <cellStyle name="Note 2 8 12 2" xfId="28582" xr:uid="{00000000-0005-0000-0000-000083290000}"/>
    <cellStyle name="Note 2 8 12 3" xfId="43035" xr:uid="{00000000-0005-0000-0000-000084290000}"/>
    <cellStyle name="Note 2 8 13" xfId="18154" xr:uid="{00000000-0005-0000-0000-000085290000}"/>
    <cellStyle name="Note 2 8 2" xfId="1314" xr:uid="{00000000-0005-0000-0000-000086290000}"/>
    <cellStyle name="Note 2 8 2 2" xfId="1315" xr:uid="{00000000-0005-0000-0000-000087290000}"/>
    <cellStyle name="Note 2 8 2 2 2" xfId="3826" xr:uid="{00000000-0005-0000-0000-000088290000}"/>
    <cellStyle name="Note 2 8 2 2 2 2" xfId="13495" xr:uid="{00000000-0005-0000-0000-000089290000}"/>
    <cellStyle name="Note 2 8 2 2 2 2 2" xfId="30930" xr:uid="{00000000-0005-0000-0000-00008A290000}"/>
    <cellStyle name="Note 2 8 2 2 2 2 3" xfId="45383" xr:uid="{00000000-0005-0000-0000-00008B290000}"/>
    <cellStyle name="Note 2 8 2 2 2 3" xfId="15956" xr:uid="{00000000-0005-0000-0000-00008C290000}"/>
    <cellStyle name="Note 2 8 2 2 2 3 2" xfId="33391" xr:uid="{00000000-0005-0000-0000-00008D290000}"/>
    <cellStyle name="Note 2 8 2 2 2 3 3" xfId="47844" xr:uid="{00000000-0005-0000-0000-00008E290000}"/>
    <cellStyle name="Note 2 8 2 2 2 4" xfId="21262" xr:uid="{00000000-0005-0000-0000-00008F290000}"/>
    <cellStyle name="Note 2 8 2 2 2 5" xfId="35715" xr:uid="{00000000-0005-0000-0000-000090290000}"/>
    <cellStyle name="Note 2 8 2 2 3" xfId="6288" xr:uid="{00000000-0005-0000-0000-000091290000}"/>
    <cellStyle name="Note 2 8 2 2 3 2" xfId="23723" xr:uid="{00000000-0005-0000-0000-000092290000}"/>
    <cellStyle name="Note 2 8 2 2 3 3" xfId="38176" xr:uid="{00000000-0005-0000-0000-000093290000}"/>
    <cellStyle name="Note 2 8 2 2 4" xfId="8729" xr:uid="{00000000-0005-0000-0000-000094290000}"/>
    <cellStyle name="Note 2 8 2 2 4 2" xfId="26164" xr:uid="{00000000-0005-0000-0000-000095290000}"/>
    <cellStyle name="Note 2 8 2 2 4 3" xfId="40617" xr:uid="{00000000-0005-0000-0000-000096290000}"/>
    <cellStyle name="Note 2 8 2 2 5" xfId="11149" xr:uid="{00000000-0005-0000-0000-000097290000}"/>
    <cellStyle name="Note 2 8 2 2 5 2" xfId="28584" xr:uid="{00000000-0005-0000-0000-000098290000}"/>
    <cellStyle name="Note 2 8 2 2 5 3" xfId="43037" xr:uid="{00000000-0005-0000-0000-000099290000}"/>
    <cellStyle name="Note 2 8 2 2 6" xfId="18156" xr:uid="{00000000-0005-0000-0000-00009A290000}"/>
    <cellStyle name="Note 2 8 2 3" xfId="1316" xr:uid="{00000000-0005-0000-0000-00009B290000}"/>
    <cellStyle name="Note 2 8 2 3 2" xfId="3827" xr:uid="{00000000-0005-0000-0000-00009C290000}"/>
    <cellStyle name="Note 2 8 2 3 2 2" xfId="13496" xr:uid="{00000000-0005-0000-0000-00009D290000}"/>
    <cellStyle name="Note 2 8 2 3 2 2 2" xfId="30931" xr:uid="{00000000-0005-0000-0000-00009E290000}"/>
    <cellStyle name="Note 2 8 2 3 2 2 3" xfId="45384" xr:uid="{00000000-0005-0000-0000-00009F290000}"/>
    <cellStyle name="Note 2 8 2 3 2 3" xfId="15957" xr:uid="{00000000-0005-0000-0000-0000A0290000}"/>
    <cellStyle name="Note 2 8 2 3 2 3 2" xfId="33392" xr:uid="{00000000-0005-0000-0000-0000A1290000}"/>
    <cellStyle name="Note 2 8 2 3 2 3 3" xfId="47845" xr:uid="{00000000-0005-0000-0000-0000A2290000}"/>
    <cellStyle name="Note 2 8 2 3 2 4" xfId="21263" xr:uid="{00000000-0005-0000-0000-0000A3290000}"/>
    <cellStyle name="Note 2 8 2 3 2 5" xfId="35716" xr:uid="{00000000-0005-0000-0000-0000A4290000}"/>
    <cellStyle name="Note 2 8 2 3 3" xfId="6289" xr:uid="{00000000-0005-0000-0000-0000A5290000}"/>
    <cellStyle name="Note 2 8 2 3 3 2" xfId="23724" xr:uid="{00000000-0005-0000-0000-0000A6290000}"/>
    <cellStyle name="Note 2 8 2 3 3 3" xfId="38177" xr:uid="{00000000-0005-0000-0000-0000A7290000}"/>
    <cellStyle name="Note 2 8 2 3 4" xfId="8730" xr:uid="{00000000-0005-0000-0000-0000A8290000}"/>
    <cellStyle name="Note 2 8 2 3 4 2" xfId="26165" xr:uid="{00000000-0005-0000-0000-0000A9290000}"/>
    <cellStyle name="Note 2 8 2 3 4 3" xfId="40618" xr:uid="{00000000-0005-0000-0000-0000AA290000}"/>
    <cellStyle name="Note 2 8 2 3 5" xfId="11150" xr:uid="{00000000-0005-0000-0000-0000AB290000}"/>
    <cellStyle name="Note 2 8 2 3 5 2" xfId="28585" xr:uid="{00000000-0005-0000-0000-0000AC290000}"/>
    <cellStyle name="Note 2 8 2 3 5 3" xfId="43038" xr:uid="{00000000-0005-0000-0000-0000AD290000}"/>
    <cellStyle name="Note 2 8 2 3 6" xfId="18157" xr:uid="{00000000-0005-0000-0000-0000AE290000}"/>
    <cellStyle name="Note 2 8 2 4" xfId="1317" xr:uid="{00000000-0005-0000-0000-0000AF290000}"/>
    <cellStyle name="Note 2 8 2 4 2" xfId="3828" xr:uid="{00000000-0005-0000-0000-0000B0290000}"/>
    <cellStyle name="Note 2 8 2 4 2 2" xfId="21264" xr:uid="{00000000-0005-0000-0000-0000B1290000}"/>
    <cellStyle name="Note 2 8 2 4 2 3" xfId="35717" xr:uid="{00000000-0005-0000-0000-0000B2290000}"/>
    <cellStyle name="Note 2 8 2 4 3" xfId="6290" xr:uid="{00000000-0005-0000-0000-0000B3290000}"/>
    <cellStyle name="Note 2 8 2 4 3 2" xfId="23725" xr:uid="{00000000-0005-0000-0000-0000B4290000}"/>
    <cellStyle name="Note 2 8 2 4 3 3" xfId="38178" xr:uid="{00000000-0005-0000-0000-0000B5290000}"/>
    <cellStyle name="Note 2 8 2 4 4" xfId="8731" xr:uid="{00000000-0005-0000-0000-0000B6290000}"/>
    <cellStyle name="Note 2 8 2 4 4 2" xfId="26166" xr:uid="{00000000-0005-0000-0000-0000B7290000}"/>
    <cellStyle name="Note 2 8 2 4 4 3" xfId="40619" xr:uid="{00000000-0005-0000-0000-0000B8290000}"/>
    <cellStyle name="Note 2 8 2 4 5" xfId="11151" xr:uid="{00000000-0005-0000-0000-0000B9290000}"/>
    <cellStyle name="Note 2 8 2 4 5 2" xfId="28586" xr:uid="{00000000-0005-0000-0000-0000BA290000}"/>
    <cellStyle name="Note 2 8 2 4 5 3" xfId="43039" xr:uid="{00000000-0005-0000-0000-0000BB290000}"/>
    <cellStyle name="Note 2 8 2 4 6" xfId="15099" xr:uid="{00000000-0005-0000-0000-0000BC290000}"/>
    <cellStyle name="Note 2 8 2 4 6 2" xfId="32534" xr:uid="{00000000-0005-0000-0000-0000BD290000}"/>
    <cellStyle name="Note 2 8 2 4 6 3" xfId="46987" xr:uid="{00000000-0005-0000-0000-0000BE290000}"/>
    <cellStyle name="Note 2 8 2 4 7" xfId="18158" xr:uid="{00000000-0005-0000-0000-0000BF290000}"/>
    <cellStyle name="Note 2 8 2 4 8" xfId="20261" xr:uid="{00000000-0005-0000-0000-0000C0290000}"/>
    <cellStyle name="Note 2 8 2 5" xfId="3825" xr:uid="{00000000-0005-0000-0000-0000C1290000}"/>
    <cellStyle name="Note 2 8 2 5 2" xfId="13494" xr:uid="{00000000-0005-0000-0000-0000C2290000}"/>
    <cellStyle name="Note 2 8 2 5 2 2" xfId="30929" xr:uid="{00000000-0005-0000-0000-0000C3290000}"/>
    <cellStyle name="Note 2 8 2 5 2 3" xfId="45382" xr:uid="{00000000-0005-0000-0000-0000C4290000}"/>
    <cellStyle name="Note 2 8 2 5 3" xfId="15955" xr:uid="{00000000-0005-0000-0000-0000C5290000}"/>
    <cellStyle name="Note 2 8 2 5 3 2" xfId="33390" xr:uid="{00000000-0005-0000-0000-0000C6290000}"/>
    <cellStyle name="Note 2 8 2 5 3 3" xfId="47843" xr:uid="{00000000-0005-0000-0000-0000C7290000}"/>
    <cellStyle name="Note 2 8 2 5 4" xfId="21261" xr:uid="{00000000-0005-0000-0000-0000C8290000}"/>
    <cellStyle name="Note 2 8 2 5 5" xfId="35714" xr:uid="{00000000-0005-0000-0000-0000C9290000}"/>
    <cellStyle name="Note 2 8 2 6" xfId="6287" xr:uid="{00000000-0005-0000-0000-0000CA290000}"/>
    <cellStyle name="Note 2 8 2 6 2" xfId="23722" xr:uid="{00000000-0005-0000-0000-0000CB290000}"/>
    <cellStyle name="Note 2 8 2 6 3" xfId="38175" xr:uid="{00000000-0005-0000-0000-0000CC290000}"/>
    <cellStyle name="Note 2 8 2 7" xfId="8728" xr:uid="{00000000-0005-0000-0000-0000CD290000}"/>
    <cellStyle name="Note 2 8 2 7 2" xfId="26163" xr:uid="{00000000-0005-0000-0000-0000CE290000}"/>
    <cellStyle name="Note 2 8 2 7 3" xfId="40616" xr:uid="{00000000-0005-0000-0000-0000CF290000}"/>
    <cellStyle name="Note 2 8 2 8" xfId="11148" xr:uid="{00000000-0005-0000-0000-0000D0290000}"/>
    <cellStyle name="Note 2 8 2 8 2" xfId="28583" xr:uid="{00000000-0005-0000-0000-0000D1290000}"/>
    <cellStyle name="Note 2 8 2 8 3" xfId="43036" xr:uid="{00000000-0005-0000-0000-0000D2290000}"/>
    <cellStyle name="Note 2 8 2 9" xfId="18155" xr:uid="{00000000-0005-0000-0000-0000D3290000}"/>
    <cellStyle name="Note 2 8 3" xfId="1318" xr:uid="{00000000-0005-0000-0000-0000D4290000}"/>
    <cellStyle name="Note 2 8 3 2" xfId="1319" xr:uid="{00000000-0005-0000-0000-0000D5290000}"/>
    <cellStyle name="Note 2 8 3 2 2" xfId="3830" xr:uid="{00000000-0005-0000-0000-0000D6290000}"/>
    <cellStyle name="Note 2 8 3 2 2 2" xfId="13498" xr:uid="{00000000-0005-0000-0000-0000D7290000}"/>
    <cellStyle name="Note 2 8 3 2 2 2 2" xfId="30933" xr:uid="{00000000-0005-0000-0000-0000D8290000}"/>
    <cellStyle name="Note 2 8 3 2 2 2 3" xfId="45386" xr:uid="{00000000-0005-0000-0000-0000D9290000}"/>
    <cellStyle name="Note 2 8 3 2 2 3" xfId="15959" xr:uid="{00000000-0005-0000-0000-0000DA290000}"/>
    <cellStyle name="Note 2 8 3 2 2 3 2" xfId="33394" xr:uid="{00000000-0005-0000-0000-0000DB290000}"/>
    <cellStyle name="Note 2 8 3 2 2 3 3" xfId="47847" xr:uid="{00000000-0005-0000-0000-0000DC290000}"/>
    <cellStyle name="Note 2 8 3 2 2 4" xfId="21266" xr:uid="{00000000-0005-0000-0000-0000DD290000}"/>
    <cellStyle name="Note 2 8 3 2 2 5" xfId="35719" xr:uid="{00000000-0005-0000-0000-0000DE290000}"/>
    <cellStyle name="Note 2 8 3 2 3" xfId="6292" xr:uid="{00000000-0005-0000-0000-0000DF290000}"/>
    <cellStyle name="Note 2 8 3 2 3 2" xfId="23727" xr:uid="{00000000-0005-0000-0000-0000E0290000}"/>
    <cellStyle name="Note 2 8 3 2 3 3" xfId="38180" xr:uid="{00000000-0005-0000-0000-0000E1290000}"/>
    <cellStyle name="Note 2 8 3 2 4" xfId="8733" xr:uid="{00000000-0005-0000-0000-0000E2290000}"/>
    <cellStyle name="Note 2 8 3 2 4 2" xfId="26168" xr:uid="{00000000-0005-0000-0000-0000E3290000}"/>
    <cellStyle name="Note 2 8 3 2 4 3" xfId="40621" xr:uid="{00000000-0005-0000-0000-0000E4290000}"/>
    <cellStyle name="Note 2 8 3 2 5" xfId="11153" xr:uid="{00000000-0005-0000-0000-0000E5290000}"/>
    <cellStyle name="Note 2 8 3 2 5 2" xfId="28588" xr:uid="{00000000-0005-0000-0000-0000E6290000}"/>
    <cellStyle name="Note 2 8 3 2 5 3" xfId="43041" xr:uid="{00000000-0005-0000-0000-0000E7290000}"/>
    <cellStyle name="Note 2 8 3 2 6" xfId="18160" xr:uid="{00000000-0005-0000-0000-0000E8290000}"/>
    <cellStyle name="Note 2 8 3 3" xfId="1320" xr:uid="{00000000-0005-0000-0000-0000E9290000}"/>
    <cellStyle name="Note 2 8 3 3 2" xfId="3831" xr:uid="{00000000-0005-0000-0000-0000EA290000}"/>
    <cellStyle name="Note 2 8 3 3 2 2" xfId="13499" xr:uid="{00000000-0005-0000-0000-0000EB290000}"/>
    <cellStyle name="Note 2 8 3 3 2 2 2" xfId="30934" xr:uid="{00000000-0005-0000-0000-0000EC290000}"/>
    <cellStyle name="Note 2 8 3 3 2 2 3" xfId="45387" xr:uid="{00000000-0005-0000-0000-0000ED290000}"/>
    <cellStyle name="Note 2 8 3 3 2 3" xfId="15960" xr:uid="{00000000-0005-0000-0000-0000EE290000}"/>
    <cellStyle name="Note 2 8 3 3 2 3 2" xfId="33395" xr:uid="{00000000-0005-0000-0000-0000EF290000}"/>
    <cellStyle name="Note 2 8 3 3 2 3 3" xfId="47848" xr:uid="{00000000-0005-0000-0000-0000F0290000}"/>
    <cellStyle name="Note 2 8 3 3 2 4" xfId="21267" xr:uid="{00000000-0005-0000-0000-0000F1290000}"/>
    <cellStyle name="Note 2 8 3 3 2 5" xfId="35720" xr:uid="{00000000-0005-0000-0000-0000F2290000}"/>
    <cellStyle name="Note 2 8 3 3 3" xfId="6293" xr:uid="{00000000-0005-0000-0000-0000F3290000}"/>
    <cellStyle name="Note 2 8 3 3 3 2" xfId="23728" xr:uid="{00000000-0005-0000-0000-0000F4290000}"/>
    <cellStyle name="Note 2 8 3 3 3 3" xfId="38181" xr:uid="{00000000-0005-0000-0000-0000F5290000}"/>
    <cellStyle name="Note 2 8 3 3 4" xfId="8734" xr:uid="{00000000-0005-0000-0000-0000F6290000}"/>
    <cellStyle name="Note 2 8 3 3 4 2" xfId="26169" xr:uid="{00000000-0005-0000-0000-0000F7290000}"/>
    <cellStyle name="Note 2 8 3 3 4 3" xfId="40622" xr:uid="{00000000-0005-0000-0000-0000F8290000}"/>
    <cellStyle name="Note 2 8 3 3 5" xfId="11154" xr:uid="{00000000-0005-0000-0000-0000F9290000}"/>
    <cellStyle name="Note 2 8 3 3 5 2" xfId="28589" xr:uid="{00000000-0005-0000-0000-0000FA290000}"/>
    <cellStyle name="Note 2 8 3 3 5 3" xfId="43042" xr:uid="{00000000-0005-0000-0000-0000FB290000}"/>
    <cellStyle name="Note 2 8 3 3 6" xfId="18161" xr:uid="{00000000-0005-0000-0000-0000FC290000}"/>
    <cellStyle name="Note 2 8 3 4" xfId="1321" xr:uid="{00000000-0005-0000-0000-0000FD290000}"/>
    <cellStyle name="Note 2 8 3 4 2" xfId="3832" xr:uid="{00000000-0005-0000-0000-0000FE290000}"/>
    <cellStyle name="Note 2 8 3 4 2 2" xfId="21268" xr:uid="{00000000-0005-0000-0000-0000FF290000}"/>
    <cellStyle name="Note 2 8 3 4 2 3" xfId="35721" xr:uid="{00000000-0005-0000-0000-0000002A0000}"/>
    <cellStyle name="Note 2 8 3 4 3" xfId="6294" xr:uid="{00000000-0005-0000-0000-0000012A0000}"/>
    <cellStyle name="Note 2 8 3 4 3 2" xfId="23729" xr:uid="{00000000-0005-0000-0000-0000022A0000}"/>
    <cellStyle name="Note 2 8 3 4 3 3" xfId="38182" xr:uid="{00000000-0005-0000-0000-0000032A0000}"/>
    <cellStyle name="Note 2 8 3 4 4" xfId="8735" xr:uid="{00000000-0005-0000-0000-0000042A0000}"/>
    <cellStyle name="Note 2 8 3 4 4 2" xfId="26170" xr:uid="{00000000-0005-0000-0000-0000052A0000}"/>
    <cellStyle name="Note 2 8 3 4 4 3" xfId="40623" xr:uid="{00000000-0005-0000-0000-0000062A0000}"/>
    <cellStyle name="Note 2 8 3 4 5" xfId="11155" xr:uid="{00000000-0005-0000-0000-0000072A0000}"/>
    <cellStyle name="Note 2 8 3 4 5 2" xfId="28590" xr:uid="{00000000-0005-0000-0000-0000082A0000}"/>
    <cellStyle name="Note 2 8 3 4 5 3" xfId="43043" xr:uid="{00000000-0005-0000-0000-0000092A0000}"/>
    <cellStyle name="Note 2 8 3 4 6" xfId="15100" xr:uid="{00000000-0005-0000-0000-00000A2A0000}"/>
    <cellStyle name="Note 2 8 3 4 6 2" xfId="32535" xr:uid="{00000000-0005-0000-0000-00000B2A0000}"/>
    <cellStyle name="Note 2 8 3 4 6 3" xfId="46988" xr:uid="{00000000-0005-0000-0000-00000C2A0000}"/>
    <cellStyle name="Note 2 8 3 4 7" xfId="18162" xr:uid="{00000000-0005-0000-0000-00000D2A0000}"/>
    <cellStyle name="Note 2 8 3 4 8" xfId="20262" xr:uid="{00000000-0005-0000-0000-00000E2A0000}"/>
    <cellStyle name="Note 2 8 3 5" xfId="3829" xr:uid="{00000000-0005-0000-0000-00000F2A0000}"/>
    <cellStyle name="Note 2 8 3 5 2" xfId="13497" xr:uid="{00000000-0005-0000-0000-0000102A0000}"/>
    <cellStyle name="Note 2 8 3 5 2 2" xfId="30932" xr:uid="{00000000-0005-0000-0000-0000112A0000}"/>
    <cellStyle name="Note 2 8 3 5 2 3" xfId="45385" xr:uid="{00000000-0005-0000-0000-0000122A0000}"/>
    <cellStyle name="Note 2 8 3 5 3" xfId="15958" xr:uid="{00000000-0005-0000-0000-0000132A0000}"/>
    <cellStyle name="Note 2 8 3 5 3 2" xfId="33393" xr:uid="{00000000-0005-0000-0000-0000142A0000}"/>
    <cellStyle name="Note 2 8 3 5 3 3" xfId="47846" xr:uid="{00000000-0005-0000-0000-0000152A0000}"/>
    <cellStyle name="Note 2 8 3 5 4" xfId="21265" xr:uid="{00000000-0005-0000-0000-0000162A0000}"/>
    <cellStyle name="Note 2 8 3 5 5" xfId="35718" xr:uid="{00000000-0005-0000-0000-0000172A0000}"/>
    <cellStyle name="Note 2 8 3 6" xfId="6291" xr:uid="{00000000-0005-0000-0000-0000182A0000}"/>
    <cellStyle name="Note 2 8 3 6 2" xfId="23726" xr:uid="{00000000-0005-0000-0000-0000192A0000}"/>
    <cellStyle name="Note 2 8 3 6 3" xfId="38179" xr:uid="{00000000-0005-0000-0000-00001A2A0000}"/>
    <cellStyle name="Note 2 8 3 7" xfId="8732" xr:uid="{00000000-0005-0000-0000-00001B2A0000}"/>
    <cellStyle name="Note 2 8 3 7 2" xfId="26167" xr:uid="{00000000-0005-0000-0000-00001C2A0000}"/>
    <cellStyle name="Note 2 8 3 7 3" xfId="40620" xr:uid="{00000000-0005-0000-0000-00001D2A0000}"/>
    <cellStyle name="Note 2 8 3 8" xfId="11152" xr:uid="{00000000-0005-0000-0000-00001E2A0000}"/>
    <cellStyle name="Note 2 8 3 8 2" xfId="28587" xr:uid="{00000000-0005-0000-0000-00001F2A0000}"/>
    <cellStyle name="Note 2 8 3 8 3" xfId="43040" xr:uid="{00000000-0005-0000-0000-0000202A0000}"/>
    <cellStyle name="Note 2 8 3 9" xfId="18159" xr:uid="{00000000-0005-0000-0000-0000212A0000}"/>
    <cellStyle name="Note 2 8 4" xfId="1322" xr:uid="{00000000-0005-0000-0000-0000222A0000}"/>
    <cellStyle name="Note 2 8 4 2" xfId="1323" xr:uid="{00000000-0005-0000-0000-0000232A0000}"/>
    <cellStyle name="Note 2 8 4 2 2" xfId="3834" xr:uid="{00000000-0005-0000-0000-0000242A0000}"/>
    <cellStyle name="Note 2 8 4 2 2 2" xfId="13501" xr:uid="{00000000-0005-0000-0000-0000252A0000}"/>
    <cellStyle name="Note 2 8 4 2 2 2 2" xfId="30936" xr:uid="{00000000-0005-0000-0000-0000262A0000}"/>
    <cellStyle name="Note 2 8 4 2 2 2 3" xfId="45389" xr:uid="{00000000-0005-0000-0000-0000272A0000}"/>
    <cellStyle name="Note 2 8 4 2 2 3" xfId="15962" xr:uid="{00000000-0005-0000-0000-0000282A0000}"/>
    <cellStyle name="Note 2 8 4 2 2 3 2" xfId="33397" xr:uid="{00000000-0005-0000-0000-0000292A0000}"/>
    <cellStyle name="Note 2 8 4 2 2 3 3" xfId="47850" xr:uid="{00000000-0005-0000-0000-00002A2A0000}"/>
    <cellStyle name="Note 2 8 4 2 2 4" xfId="21270" xr:uid="{00000000-0005-0000-0000-00002B2A0000}"/>
    <cellStyle name="Note 2 8 4 2 2 5" xfId="35723" xr:uid="{00000000-0005-0000-0000-00002C2A0000}"/>
    <cellStyle name="Note 2 8 4 2 3" xfId="6296" xr:uid="{00000000-0005-0000-0000-00002D2A0000}"/>
    <cellStyle name="Note 2 8 4 2 3 2" xfId="23731" xr:uid="{00000000-0005-0000-0000-00002E2A0000}"/>
    <cellStyle name="Note 2 8 4 2 3 3" xfId="38184" xr:uid="{00000000-0005-0000-0000-00002F2A0000}"/>
    <cellStyle name="Note 2 8 4 2 4" xfId="8737" xr:uid="{00000000-0005-0000-0000-0000302A0000}"/>
    <cellStyle name="Note 2 8 4 2 4 2" xfId="26172" xr:uid="{00000000-0005-0000-0000-0000312A0000}"/>
    <cellStyle name="Note 2 8 4 2 4 3" xfId="40625" xr:uid="{00000000-0005-0000-0000-0000322A0000}"/>
    <cellStyle name="Note 2 8 4 2 5" xfId="11157" xr:uid="{00000000-0005-0000-0000-0000332A0000}"/>
    <cellStyle name="Note 2 8 4 2 5 2" xfId="28592" xr:uid="{00000000-0005-0000-0000-0000342A0000}"/>
    <cellStyle name="Note 2 8 4 2 5 3" xfId="43045" xr:uid="{00000000-0005-0000-0000-0000352A0000}"/>
    <cellStyle name="Note 2 8 4 2 6" xfId="18164" xr:uid="{00000000-0005-0000-0000-0000362A0000}"/>
    <cellStyle name="Note 2 8 4 3" xfId="1324" xr:uid="{00000000-0005-0000-0000-0000372A0000}"/>
    <cellStyle name="Note 2 8 4 3 2" xfId="3835" xr:uid="{00000000-0005-0000-0000-0000382A0000}"/>
    <cellStyle name="Note 2 8 4 3 2 2" xfId="13502" xr:uid="{00000000-0005-0000-0000-0000392A0000}"/>
    <cellStyle name="Note 2 8 4 3 2 2 2" xfId="30937" xr:uid="{00000000-0005-0000-0000-00003A2A0000}"/>
    <cellStyle name="Note 2 8 4 3 2 2 3" xfId="45390" xr:uid="{00000000-0005-0000-0000-00003B2A0000}"/>
    <cellStyle name="Note 2 8 4 3 2 3" xfId="15963" xr:uid="{00000000-0005-0000-0000-00003C2A0000}"/>
    <cellStyle name="Note 2 8 4 3 2 3 2" xfId="33398" xr:uid="{00000000-0005-0000-0000-00003D2A0000}"/>
    <cellStyle name="Note 2 8 4 3 2 3 3" xfId="47851" xr:uid="{00000000-0005-0000-0000-00003E2A0000}"/>
    <cellStyle name="Note 2 8 4 3 2 4" xfId="21271" xr:uid="{00000000-0005-0000-0000-00003F2A0000}"/>
    <cellStyle name="Note 2 8 4 3 2 5" xfId="35724" xr:uid="{00000000-0005-0000-0000-0000402A0000}"/>
    <cellStyle name="Note 2 8 4 3 3" xfId="6297" xr:uid="{00000000-0005-0000-0000-0000412A0000}"/>
    <cellStyle name="Note 2 8 4 3 3 2" xfId="23732" xr:uid="{00000000-0005-0000-0000-0000422A0000}"/>
    <cellStyle name="Note 2 8 4 3 3 3" xfId="38185" xr:uid="{00000000-0005-0000-0000-0000432A0000}"/>
    <cellStyle name="Note 2 8 4 3 4" xfId="8738" xr:uid="{00000000-0005-0000-0000-0000442A0000}"/>
    <cellStyle name="Note 2 8 4 3 4 2" xfId="26173" xr:uid="{00000000-0005-0000-0000-0000452A0000}"/>
    <cellStyle name="Note 2 8 4 3 4 3" xfId="40626" xr:uid="{00000000-0005-0000-0000-0000462A0000}"/>
    <cellStyle name="Note 2 8 4 3 5" xfId="11158" xr:uid="{00000000-0005-0000-0000-0000472A0000}"/>
    <cellStyle name="Note 2 8 4 3 5 2" xfId="28593" xr:uid="{00000000-0005-0000-0000-0000482A0000}"/>
    <cellStyle name="Note 2 8 4 3 5 3" xfId="43046" xr:uid="{00000000-0005-0000-0000-0000492A0000}"/>
    <cellStyle name="Note 2 8 4 3 6" xfId="18165" xr:uid="{00000000-0005-0000-0000-00004A2A0000}"/>
    <cellStyle name="Note 2 8 4 4" xfId="1325" xr:uid="{00000000-0005-0000-0000-00004B2A0000}"/>
    <cellStyle name="Note 2 8 4 4 2" xfId="3836" xr:uid="{00000000-0005-0000-0000-00004C2A0000}"/>
    <cellStyle name="Note 2 8 4 4 2 2" xfId="21272" xr:uid="{00000000-0005-0000-0000-00004D2A0000}"/>
    <cellStyle name="Note 2 8 4 4 2 3" xfId="35725" xr:uid="{00000000-0005-0000-0000-00004E2A0000}"/>
    <cellStyle name="Note 2 8 4 4 3" xfId="6298" xr:uid="{00000000-0005-0000-0000-00004F2A0000}"/>
    <cellStyle name="Note 2 8 4 4 3 2" xfId="23733" xr:uid="{00000000-0005-0000-0000-0000502A0000}"/>
    <cellStyle name="Note 2 8 4 4 3 3" xfId="38186" xr:uid="{00000000-0005-0000-0000-0000512A0000}"/>
    <cellStyle name="Note 2 8 4 4 4" xfId="8739" xr:uid="{00000000-0005-0000-0000-0000522A0000}"/>
    <cellStyle name="Note 2 8 4 4 4 2" xfId="26174" xr:uid="{00000000-0005-0000-0000-0000532A0000}"/>
    <cellStyle name="Note 2 8 4 4 4 3" xfId="40627" xr:uid="{00000000-0005-0000-0000-0000542A0000}"/>
    <cellStyle name="Note 2 8 4 4 5" xfId="11159" xr:uid="{00000000-0005-0000-0000-0000552A0000}"/>
    <cellStyle name="Note 2 8 4 4 5 2" xfId="28594" xr:uid="{00000000-0005-0000-0000-0000562A0000}"/>
    <cellStyle name="Note 2 8 4 4 5 3" xfId="43047" xr:uid="{00000000-0005-0000-0000-0000572A0000}"/>
    <cellStyle name="Note 2 8 4 4 6" xfId="15101" xr:uid="{00000000-0005-0000-0000-0000582A0000}"/>
    <cellStyle name="Note 2 8 4 4 6 2" xfId="32536" xr:uid="{00000000-0005-0000-0000-0000592A0000}"/>
    <cellStyle name="Note 2 8 4 4 6 3" xfId="46989" xr:uid="{00000000-0005-0000-0000-00005A2A0000}"/>
    <cellStyle name="Note 2 8 4 4 7" xfId="18166" xr:uid="{00000000-0005-0000-0000-00005B2A0000}"/>
    <cellStyle name="Note 2 8 4 4 8" xfId="20263" xr:uid="{00000000-0005-0000-0000-00005C2A0000}"/>
    <cellStyle name="Note 2 8 4 5" xfId="3833" xr:uid="{00000000-0005-0000-0000-00005D2A0000}"/>
    <cellStyle name="Note 2 8 4 5 2" xfId="13500" xr:uid="{00000000-0005-0000-0000-00005E2A0000}"/>
    <cellStyle name="Note 2 8 4 5 2 2" xfId="30935" xr:uid="{00000000-0005-0000-0000-00005F2A0000}"/>
    <cellStyle name="Note 2 8 4 5 2 3" xfId="45388" xr:uid="{00000000-0005-0000-0000-0000602A0000}"/>
    <cellStyle name="Note 2 8 4 5 3" xfId="15961" xr:uid="{00000000-0005-0000-0000-0000612A0000}"/>
    <cellStyle name="Note 2 8 4 5 3 2" xfId="33396" xr:uid="{00000000-0005-0000-0000-0000622A0000}"/>
    <cellStyle name="Note 2 8 4 5 3 3" xfId="47849" xr:uid="{00000000-0005-0000-0000-0000632A0000}"/>
    <cellStyle name="Note 2 8 4 5 4" xfId="21269" xr:uid="{00000000-0005-0000-0000-0000642A0000}"/>
    <cellStyle name="Note 2 8 4 5 5" xfId="35722" xr:uid="{00000000-0005-0000-0000-0000652A0000}"/>
    <cellStyle name="Note 2 8 4 6" xfId="6295" xr:uid="{00000000-0005-0000-0000-0000662A0000}"/>
    <cellStyle name="Note 2 8 4 6 2" xfId="23730" xr:uid="{00000000-0005-0000-0000-0000672A0000}"/>
    <cellStyle name="Note 2 8 4 6 3" xfId="38183" xr:uid="{00000000-0005-0000-0000-0000682A0000}"/>
    <cellStyle name="Note 2 8 4 7" xfId="8736" xr:uid="{00000000-0005-0000-0000-0000692A0000}"/>
    <cellStyle name="Note 2 8 4 7 2" xfId="26171" xr:uid="{00000000-0005-0000-0000-00006A2A0000}"/>
    <cellStyle name="Note 2 8 4 7 3" xfId="40624" xr:uid="{00000000-0005-0000-0000-00006B2A0000}"/>
    <cellStyle name="Note 2 8 4 8" xfId="11156" xr:uid="{00000000-0005-0000-0000-00006C2A0000}"/>
    <cellStyle name="Note 2 8 4 8 2" xfId="28591" xr:uid="{00000000-0005-0000-0000-00006D2A0000}"/>
    <cellStyle name="Note 2 8 4 8 3" xfId="43044" xr:uid="{00000000-0005-0000-0000-00006E2A0000}"/>
    <cellStyle name="Note 2 8 4 9" xfId="18163" xr:uid="{00000000-0005-0000-0000-00006F2A0000}"/>
    <cellStyle name="Note 2 8 5" xfId="1326" xr:uid="{00000000-0005-0000-0000-0000702A0000}"/>
    <cellStyle name="Note 2 8 5 2" xfId="1327" xr:uid="{00000000-0005-0000-0000-0000712A0000}"/>
    <cellStyle name="Note 2 8 5 2 2" xfId="3838" xr:uid="{00000000-0005-0000-0000-0000722A0000}"/>
    <cellStyle name="Note 2 8 5 2 2 2" xfId="13504" xr:uid="{00000000-0005-0000-0000-0000732A0000}"/>
    <cellStyle name="Note 2 8 5 2 2 2 2" xfId="30939" xr:uid="{00000000-0005-0000-0000-0000742A0000}"/>
    <cellStyle name="Note 2 8 5 2 2 2 3" xfId="45392" xr:uid="{00000000-0005-0000-0000-0000752A0000}"/>
    <cellStyle name="Note 2 8 5 2 2 3" xfId="15965" xr:uid="{00000000-0005-0000-0000-0000762A0000}"/>
    <cellStyle name="Note 2 8 5 2 2 3 2" xfId="33400" xr:uid="{00000000-0005-0000-0000-0000772A0000}"/>
    <cellStyle name="Note 2 8 5 2 2 3 3" xfId="47853" xr:uid="{00000000-0005-0000-0000-0000782A0000}"/>
    <cellStyle name="Note 2 8 5 2 2 4" xfId="21274" xr:uid="{00000000-0005-0000-0000-0000792A0000}"/>
    <cellStyle name="Note 2 8 5 2 2 5" xfId="35727" xr:uid="{00000000-0005-0000-0000-00007A2A0000}"/>
    <cellStyle name="Note 2 8 5 2 3" xfId="6300" xr:uid="{00000000-0005-0000-0000-00007B2A0000}"/>
    <cellStyle name="Note 2 8 5 2 3 2" xfId="23735" xr:uid="{00000000-0005-0000-0000-00007C2A0000}"/>
    <cellStyle name="Note 2 8 5 2 3 3" xfId="38188" xr:uid="{00000000-0005-0000-0000-00007D2A0000}"/>
    <cellStyle name="Note 2 8 5 2 4" xfId="8741" xr:uid="{00000000-0005-0000-0000-00007E2A0000}"/>
    <cellStyle name="Note 2 8 5 2 4 2" xfId="26176" xr:uid="{00000000-0005-0000-0000-00007F2A0000}"/>
    <cellStyle name="Note 2 8 5 2 4 3" xfId="40629" xr:uid="{00000000-0005-0000-0000-0000802A0000}"/>
    <cellStyle name="Note 2 8 5 2 5" xfId="11161" xr:uid="{00000000-0005-0000-0000-0000812A0000}"/>
    <cellStyle name="Note 2 8 5 2 5 2" xfId="28596" xr:uid="{00000000-0005-0000-0000-0000822A0000}"/>
    <cellStyle name="Note 2 8 5 2 5 3" xfId="43049" xr:uid="{00000000-0005-0000-0000-0000832A0000}"/>
    <cellStyle name="Note 2 8 5 2 6" xfId="18168" xr:uid="{00000000-0005-0000-0000-0000842A0000}"/>
    <cellStyle name="Note 2 8 5 3" xfId="1328" xr:uid="{00000000-0005-0000-0000-0000852A0000}"/>
    <cellStyle name="Note 2 8 5 3 2" xfId="3839" xr:uid="{00000000-0005-0000-0000-0000862A0000}"/>
    <cellStyle name="Note 2 8 5 3 2 2" xfId="13505" xr:uid="{00000000-0005-0000-0000-0000872A0000}"/>
    <cellStyle name="Note 2 8 5 3 2 2 2" xfId="30940" xr:uid="{00000000-0005-0000-0000-0000882A0000}"/>
    <cellStyle name="Note 2 8 5 3 2 2 3" xfId="45393" xr:uid="{00000000-0005-0000-0000-0000892A0000}"/>
    <cellStyle name="Note 2 8 5 3 2 3" xfId="15966" xr:uid="{00000000-0005-0000-0000-00008A2A0000}"/>
    <cellStyle name="Note 2 8 5 3 2 3 2" xfId="33401" xr:uid="{00000000-0005-0000-0000-00008B2A0000}"/>
    <cellStyle name="Note 2 8 5 3 2 3 3" xfId="47854" xr:uid="{00000000-0005-0000-0000-00008C2A0000}"/>
    <cellStyle name="Note 2 8 5 3 2 4" xfId="21275" xr:uid="{00000000-0005-0000-0000-00008D2A0000}"/>
    <cellStyle name="Note 2 8 5 3 2 5" xfId="35728" xr:uid="{00000000-0005-0000-0000-00008E2A0000}"/>
    <cellStyle name="Note 2 8 5 3 3" xfId="6301" xr:uid="{00000000-0005-0000-0000-00008F2A0000}"/>
    <cellStyle name="Note 2 8 5 3 3 2" xfId="23736" xr:uid="{00000000-0005-0000-0000-0000902A0000}"/>
    <cellStyle name="Note 2 8 5 3 3 3" xfId="38189" xr:uid="{00000000-0005-0000-0000-0000912A0000}"/>
    <cellStyle name="Note 2 8 5 3 4" xfId="8742" xr:uid="{00000000-0005-0000-0000-0000922A0000}"/>
    <cellStyle name="Note 2 8 5 3 4 2" xfId="26177" xr:uid="{00000000-0005-0000-0000-0000932A0000}"/>
    <cellStyle name="Note 2 8 5 3 4 3" xfId="40630" xr:uid="{00000000-0005-0000-0000-0000942A0000}"/>
    <cellStyle name="Note 2 8 5 3 5" xfId="11162" xr:uid="{00000000-0005-0000-0000-0000952A0000}"/>
    <cellStyle name="Note 2 8 5 3 5 2" xfId="28597" xr:uid="{00000000-0005-0000-0000-0000962A0000}"/>
    <cellStyle name="Note 2 8 5 3 5 3" xfId="43050" xr:uid="{00000000-0005-0000-0000-0000972A0000}"/>
    <cellStyle name="Note 2 8 5 3 6" xfId="18169" xr:uid="{00000000-0005-0000-0000-0000982A0000}"/>
    <cellStyle name="Note 2 8 5 4" xfId="1329" xr:uid="{00000000-0005-0000-0000-0000992A0000}"/>
    <cellStyle name="Note 2 8 5 4 2" xfId="3840" xr:uid="{00000000-0005-0000-0000-00009A2A0000}"/>
    <cellStyle name="Note 2 8 5 4 2 2" xfId="21276" xr:uid="{00000000-0005-0000-0000-00009B2A0000}"/>
    <cellStyle name="Note 2 8 5 4 2 3" xfId="35729" xr:uid="{00000000-0005-0000-0000-00009C2A0000}"/>
    <cellStyle name="Note 2 8 5 4 3" xfId="6302" xr:uid="{00000000-0005-0000-0000-00009D2A0000}"/>
    <cellStyle name="Note 2 8 5 4 3 2" xfId="23737" xr:uid="{00000000-0005-0000-0000-00009E2A0000}"/>
    <cellStyle name="Note 2 8 5 4 3 3" xfId="38190" xr:uid="{00000000-0005-0000-0000-00009F2A0000}"/>
    <cellStyle name="Note 2 8 5 4 4" xfId="8743" xr:uid="{00000000-0005-0000-0000-0000A02A0000}"/>
    <cellStyle name="Note 2 8 5 4 4 2" xfId="26178" xr:uid="{00000000-0005-0000-0000-0000A12A0000}"/>
    <cellStyle name="Note 2 8 5 4 4 3" xfId="40631" xr:uid="{00000000-0005-0000-0000-0000A22A0000}"/>
    <cellStyle name="Note 2 8 5 4 5" xfId="11163" xr:uid="{00000000-0005-0000-0000-0000A32A0000}"/>
    <cellStyle name="Note 2 8 5 4 5 2" xfId="28598" xr:uid="{00000000-0005-0000-0000-0000A42A0000}"/>
    <cellStyle name="Note 2 8 5 4 5 3" xfId="43051" xr:uid="{00000000-0005-0000-0000-0000A52A0000}"/>
    <cellStyle name="Note 2 8 5 4 6" xfId="15102" xr:uid="{00000000-0005-0000-0000-0000A62A0000}"/>
    <cellStyle name="Note 2 8 5 4 6 2" xfId="32537" xr:uid="{00000000-0005-0000-0000-0000A72A0000}"/>
    <cellStyle name="Note 2 8 5 4 6 3" xfId="46990" xr:uid="{00000000-0005-0000-0000-0000A82A0000}"/>
    <cellStyle name="Note 2 8 5 4 7" xfId="18170" xr:uid="{00000000-0005-0000-0000-0000A92A0000}"/>
    <cellStyle name="Note 2 8 5 4 8" xfId="20264" xr:uid="{00000000-0005-0000-0000-0000AA2A0000}"/>
    <cellStyle name="Note 2 8 5 5" xfId="3837" xr:uid="{00000000-0005-0000-0000-0000AB2A0000}"/>
    <cellStyle name="Note 2 8 5 5 2" xfId="13503" xr:uid="{00000000-0005-0000-0000-0000AC2A0000}"/>
    <cellStyle name="Note 2 8 5 5 2 2" xfId="30938" xr:uid="{00000000-0005-0000-0000-0000AD2A0000}"/>
    <cellStyle name="Note 2 8 5 5 2 3" xfId="45391" xr:uid="{00000000-0005-0000-0000-0000AE2A0000}"/>
    <cellStyle name="Note 2 8 5 5 3" xfId="15964" xr:uid="{00000000-0005-0000-0000-0000AF2A0000}"/>
    <cellStyle name="Note 2 8 5 5 3 2" xfId="33399" xr:uid="{00000000-0005-0000-0000-0000B02A0000}"/>
    <cellStyle name="Note 2 8 5 5 3 3" xfId="47852" xr:uid="{00000000-0005-0000-0000-0000B12A0000}"/>
    <cellStyle name="Note 2 8 5 5 4" xfId="21273" xr:uid="{00000000-0005-0000-0000-0000B22A0000}"/>
    <cellStyle name="Note 2 8 5 5 5" xfId="35726" xr:uid="{00000000-0005-0000-0000-0000B32A0000}"/>
    <cellStyle name="Note 2 8 5 6" xfId="6299" xr:uid="{00000000-0005-0000-0000-0000B42A0000}"/>
    <cellStyle name="Note 2 8 5 6 2" xfId="23734" xr:uid="{00000000-0005-0000-0000-0000B52A0000}"/>
    <cellStyle name="Note 2 8 5 6 3" xfId="38187" xr:uid="{00000000-0005-0000-0000-0000B62A0000}"/>
    <cellStyle name="Note 2 8 5 7" xfId="8740" xr:uid="{00000000-0005-0000-0000-0000B72A0000}"/>
    <cellStyle name="Note 2 8 5 7 2" xfId="26175" xr:uid="{00000000-0005-0000-0000-0000B82A0000}"/>
    <cellStyle name="Note 2 8 5 7 3" xfId="40628" xr:uid="{00000000-0005-0000-0000-0000B92A0000}"/>
    <cellStyle name="Note 2 8 5 8" xfId="11160" xr:uid="{00000000-0005-0000-0000-0000BA2A0000}"/>
    <cellStyle name="Note 2 8 5 8 2" xfId="28595" xr:uid="{00000000-0005-0000-0000-0000BB2A0000}"/>
    <cellStyle name="Note 2 8 5 8 3" xfId="43048" xr:uid="{00000000-0005-0000-0000-0000BC2A0000}"/>
    <cellStyle name="Note 2 8 5 9" xfId="18167" xr:uid="{00000000-0005-0000-0000-0000BD2A0000}"/>
    <cellStyle name="Note 2 8 6" xfId="1330" xr:uid="{00000000-0005-0000-0000-0000BE2A0000}"/>
    <cellStyle name="Note 2 8 6 2" xfId="3841" xr:uid="{00000000-0005-0000-0000-0000BF2A0000}"/>
    <cellStyle name="Note 2 8 6 2 2" xfId="13506" xr:uid="{00000000-0005-0000-0000-0000C02A0000}"/>
    <cellStyle name="Note 2 8 6 2 2 2" xfId="30941" xr:uid="{00000000-0005-0000-0000-0000C12A0000}"/>
    <cellStyle name="Note 2 8 6 2 2 3" xfId="45394" xr:uid="{00000000-0005-0000-0000-0000C22A0000}"/>
    <cellStyle name="Note 2 8 6 2 3" xfId="15967" xr:uid="{00000000-0005-0000-0000-0000C32A0000}"/>
    <cellStyle name="Note 2 8 6 2 3 2" xfId="33402" xr:uid="{00000000-0005-0000-0000-0000C42A0000}"/>
    <cellStyle name="Note 2 8 6 2 3 3" xfId="47855" xr:uid="{00000000-0005-0000-0000-0000C52A0000}"/>
    <cellStyle name="Note 2 8 6 2 4" xfId="21277" xr:uid="{00000000-0005-0000-0000-0000C62A0000}"/>
    <cellStyle name="Note 2 8 6 2 5" xfId="35730" xr:uid="{00000000-0005-0000-0000-0000C72A0000}"/>
    <cellStyle name="Note 2 8 6 3" xfId="6303" xr:uid="{00000000-0005-0000-0000-0000C82A0000}"/>
    <cellStyle name="Note 2 8 6 3 2" xfId="23738" xr:uid="{00000000-0005-0000-0000-0000C92A0000}"/>
    <cellStyle name="Note 2 8 6 3 3" xfId="38191" xr:uid="{00000000-0005-0000-0000-0000CA2A0000}"/>
    <cellStyle name="Note 2 8 6 4" xfId="8744" xr:uid="{00000000-0005-0000-0000-0000CB2A0000}"/>
    <cellStyle name="Note 2 8 6 4 2" xfId="26179" xr:uid="{00000000-0005-0000-0000-0000CC2A0000}"/>
    <cellStyle name="Note 2 8 6 4 3" xfId="40632" xr:uid="{00000000-0005-0000-0000-0000CD2A0000}"/>
    <cellStyle name="Note 2 8 6 5" xfId="11164" xr:uid="{00000000-0005-0000-0000-0000CE2A0000}"/>
    <cellStyle name="Note 2 8 6 5 2" xfId="28599" xr:uid="{00000000-0005-0000-0000-0000CF2A0000}"/>
    <cellStyle name="Note 2 8 6 5 3" xfId="43052" xr:uid="{00000000-0005-0000-0000-0000D02A0000}"/>
    <cellStyle name="Note 2 8 6 6" xfId="18171" xr:uid="{00000000-0005-0000-0000-0000D12A0000}"/>
    <cellStyle name="Note 2 8 7" xfId="1331" xr:uid="{00000000-0005-0000-0000-0000D22A0000}"/>
    <cellStyle name="Note 2 8 7 2" xfId="3842" xr:uid="{00000000-0005-0000-0000-0000D32A0000}"/>
    <cellStyle name="Note 2 8 7 2 2" xfId="13507" xr:uid="{00000000-0005-0000-0000-0000D42A0000}"/>
    <cellStyle name="Note 2 8 7 2 2 2" xfId="30942" xr:uid="{00000000-0005-0000-0000-0000D52A0000}"/>
    <cellStyle name="Note 2 8 7 2 2 3" xfId="45395" xr:uid="{00000000-0005-0000-0000-0000D62A0000}"/>
    <cellStyle name="Note 2 8 7 2 3" xfId="15968" xr:uid="{00000000-0005-0000-0000-0000D72A0000}"/>
    <cellStyle name="Note 2 8 7 2 3 2" xfId="33403" xr:uid="{00000000-0005-0000-0000-0000D82A0000}"/>
    <cellStyle name="Note 2 8 7 2 3 3" xfId="47856" xr:uid="{00000000-0005-0000-0000-0000D92A0000}"/>
    <cellStyle name="Note 2 8 7 2 4" xfId="21278" xr:uid="{00000000-0005-0000-0000-0000DA2A0000}"/>
    <cellStyle name="Note 2 8 7 2 5" xfId="35731" xr:uid="{00000000-0005-0000-0000-0000DB2A0000}"/>
    <cellStyle name="Note 2 8 7 3" xfId="6304" xr:uid="{00000000-0005-0000-0000-0000DC2A0000}"/>
    <cellStyle name="Note 2 8 7 3 2" xfId="23739" xr:uid="{00000000-0005-0000-0000-0000DD2A0000}"/>
    <cellStyle name="Note 2 8 7 3 3" xfId="38192" xr:uid="{00000000-0005-0000-0000-0000DE2A0000}"/>
    <cellStyle name="Note 2 8 7 4" xfId="8745" xr:uid="{00000000-0005-0000-0000-0000DF2A0000}"/>
    <cellStyle name="Note 2 8 7 4 2" xfId="26180" xr:uid="{00000000-0005-0000-0000-0000E02A0000}"/>
    <cellStyle name="Note 2 8 7 4 3" xfId="40633" xr:uid="{00000000-0005-0000-0000-0000E12A0000}"/>
    <cellStyle name="Note 2 8 7 5" xfId="11165" xr:uid="{00000000-0005-0000-0000-0000E22A0000}"/>
    <cellStyle name="Note 2 8 7 5 2" xfId="28600" xr:uid="{00000000-0005-0000-0000-0000E32A0000}"/>
    <cellStyle name="Note 2 8 7 5 3" xfId="43053" xr:uid="{00000000-0005-0000-0000-0000E42A0000}"/>
    <cellStyle name="Note 2 8 7 6" xfId="18172" xr:uid="{00000000-0005-0000-0000-0000E52A0000}"/>
    <cellStyle name="Note 2 8 8" xfId="1332" xr:uid="{00000000-0005-0000-0000-0000E62A0000}"/>
    <cellStyle name="Note 2 8 8 2" xfId="3843" xr:uid="{00000000-0005-0000-0000-0000E72A0000}"/>
    <cellStyle name="Note 2 8 8 2 2" xfId="21279" xr:uid="{00000000-0005-0000-0000-0000E82A0000}"/>
    <cellStyle name="Note 2 8 8 2 3" xfId="35732" xr:uid="{00000000-0005-0000-0000-0000E92A0000}"/>
    <cellStyle name="Note 2 8 8 3" xfId="6305" xr:uid="{00000000-0005-0000-0000-0000EA2A0000}"/>
    <cellStyle name="Note 2 8 8 3 2" xfId="23740" xr:uid="{00000000-0005-0000-0000-0000EB2A0000}"/>
    <cellStyle name="Note 2 8 8 3 3" xfId="38193" xr:uid="{00000000-0005-0000-0000-0000EC2A0000}"/>
    <cellStyle name="Note 2 8 8 4" xfId="8746" xr:uid="{00000000-0005-0000-0000-0000ED2A0000}"/>
    <cellStyle name="Note 2 8 8 4 2" xfId="26181" xr:uid="{00000000-0005-0000-0000-0000EE2A0000}"/>
    <cellStyle name="Note 2 8 8 4 3" xfId="40634" xr:uid="{00000000-0005-0000-0000-0000EF2A0000}"/>
    <cellStyle name="Note 2 8 8 5" xfId="11166" xr:uid="{00000000-0005-0000-0000-0000F02A0000}"/>
    <cellStyle name="Note 2 8 8 5 2" xfId="28601" xr:uid="{00000000-0005-0000-0000-0000F12A0000}"/>
    <cellStyle name="Note 2 8 8 5 3" xfId="43054" xr:uid="{00000000-0005-0000-0000-0000F22A0000}"/>
    <cellStyle name="Note 2 8 8 6" xfId="15103" xr:uid="{00000000-0005-0000-0000-0000F32A0000}"/>
    <cellStyle name="Note 2 8 8 6 2" xfId="32538" xr:uid="{00000000-0005-0000-0000-0000F42A0000}"/>
    <cellStyle name="Note 2 8 8 6 3" xfId="46991" xr:uid="{00000000-0005-0000-0000-0000F52A0000}"/>
    <cellStyle name="Note 2 8 8 7" xfId="18173" xr:uid="{00000000-0005-0000-0000-0000F62A0000}"/>
    <cellStyle name="Note 2 8 8 8" xfId="20265" xr:uid="{00000000-0005-0000-0000-0000F72A0000}"/>
    <cellStyle name="Note 2 8 9" xfId="3824" xr:uid="{00000000-0005-0000-0000-0000F82A0000}"/>
    <cellStyle name="Note 2 8 9 2" xfId="13493" xr:uid="{00000000-0005-0000-0000-0000F92A0000}"/>
    <cellStyle name="Note 2 8 9 2 2" xfId="30928" xr:uid="{00000000-0005-0000-0000-0000FA2A0000}"/>
    <cellStyle name="Note 2 8 9 2 3" xfId="45381" xr:uid="{00000000-0005-0000-0000-0000FB2A0000}"/>
    <cellStyle name="Note 2 8 9 3" xfId="15954" xr:uid="{00000000-0005-0000-0000-0000FC2A0000}"/>
    <cellStyle name="Note 2 8 9 3 2" xfId="33389" xr:uid="{00000000-0005-0000-0000-0000FD2A0000}"/>
    <cellStyle name="Note 2 8 9 3 3" xfId="47842" xr:uid="{00000000-0005-0000-0000-0000FE2A0000}"/>
    <cellStyle name="Note 2 8 9 4" xfId="21260" xr:uid="{00000000-0005-0000-0000-0000FF2A0000}"/>
    <cellStyle name="Note 2 8 9 5" xfId="35713" xr:uid="{00000000-0005-0000-0000-0000002B0000}"/>
    <cellStyle name="Note 2 9" xfId="1333" xr:uid="{00000000-0005-0000-0000-0000012B0000}"/>
    <cellStyle name="Note 2 9 10" xfId="6306" xr:uid="{00000000-0005-0000-0000-0000022B0000}"/>
    <cellStyle name="Note 2 9 10 2" xfId="23741" xr:uid="{00000000-0005-0000-0000-0000032B0000}"/>
    <cellStyle name="Note 2 9 10 3" xfId="38194" xr:uid="{00000000-0005-0000-0000-0000042B0000}"/>
    <cellStyle name="Note 2 9 11" xfId="8747" xr:uid="{00000000-0005-0000-0000-0000052B0000}"/>
    <cellStyle name="Note 2 9 11 2" xfId="26182" xr:uid="{00000000-0005-0000-0000-0000062B0000}"/>
    <cellStyle name="Note 2 9 11 3" xfId="40635" xr:uid="{00000000-0005-0000-0000-0000072B0000}"/>
    <cellStyle name="Note 2 9 12" xfId="11167" xr:uid="{00000000-0005-0000-0000-0000082B0000}"/>
    <cellStyle name="Note 2 9 12 2" xfId="28602" xr:uid="{00000000-0005-0000-0000-0000092B0000}"/>
    <cellStyle name="Note 2 9 12 3" xfId="43055" xr:uid="{00000000-0005-0000-0000-00000A2B0000}"/>
    <cellStyle name="Note 2 9 13" xfId="18174" xr:uid="{00000000-0005-0000-0000-00000B2B0000}"/>
    <cellStyle name="Note 2 9 2" xfId="1334" xr:uid="{00000000-0005-0000-0000-00000C2B0000}"/>
    <cellStyle name="Note 2 9 2 2" xfId="1335" xr:uid="{00000000-0005-0000-0000-00000D2B0000}"/>
    <cellStyle name="Note 2 9 2 2 2" xfId="3846" xr:uid="{00000000-0005-0000-0000-00000E2B0000}"/>
    <cellStyle name="Note 2 9 2 2 2 2" xfId="13510" xr:uid="{00000000-0005-0000-0000-00000F2B0000}"/>
    <cellStyle name="Note 2 9 2 2 2 2 2" xfId="30945" xr:uid="{00000000-0005-0000-0000-0000102B0000}"/>
    <cellStyle name="Note 2 9 2 2 2 2 3" xfId="45398" xr:uid="{00000000-0005-0000-0000-0000112B0000}"/>
    <cellStyle name="Note 2 9 2 2 2 3" xfId="15971" xr:uid="{00000000-0005-0000-0000-0000122B0000}"/>
    <cellStyle name="Note 2 9 2 2 2 3 2" xfId="33406" xr:uid="{00000000-0005-0000-0000-0000132B0000}"/>
    <cellStyle name="Note 2 9 2 2 2 3 3" xfId="47859" xr:uid="{00000000-0005-0000-0000-0000142B0000}"/>
    <cellStyle name="Note 2 9 2 2 2 4" xfId="21282" xr:uid="{00000000-0005-0000-0000-0000152B0000}"/>
    <cellStyle name="Note 2 9 2 2 2 5" xfId="35735" xr:uid="{00000000-0005-0000-0000-0000162B0000}"/>
    <cellStyle name="Note 2 9 2 2 3" xfId="6308" xr:uid="{00000000-0005-0000-0000-0000172B0000}"/>
    <cellStyle name="Note 2 9 2 2 3 2" xfId="23743" xr:uid="{00000000-0005-0000-0000-0000182B0000}"/>
    <cellStyle name="Note 2 9 2 2 3 3" xfId="38196" xr:uid="{00000000-0005-0000-0000-0000192B0000}"/>
    <cellStyle name="Note 2 9 2 2 4" xfId="8749" xr:uid="{00000000-0005-0000-0000-00001A2B0000}"/>
    <cellStyle name="Note 2 9 2 2 4 2" xfId="26184" xr:uid="{00000000-0005-0000-0000-00001B2B0000}"/>
    <cellStyle name="Note 2 9 2 2 4 3" xfId="40637" xr:uid="{00000000-0005-0000-0000-00001C2B0000}"/>
    <cellStyle name="Note 2 9 2 2 5" xfId="11169" xr:uid="{00000000-0005-0000-0000-00001D2B0000}"/>
    <cellStyle name="Note 2 9 2 2 5 2" xfId="28604" xr:uid="{00000000-0005-0000-0000-00001E2B0000}"/>
    <cellStyle name="Note 2 9 2 2 5 3" xfId="43057" xr:uid="{00000000-0005-0000-0000-00001F2B0000}"/>
    <cellStyle name="Note 2 9 2 2 6" xfId="18176" xr:uid="{00000000-0005-0000-0000-0000202B0000}"/>
    <cellStyle name="Note 2 9 2 3" xfId="1336" xr:uid="{00000000-0005-0000-0000-0000212B0000}"/>
    <cellStyle name="Note 2 9 2 3 2" xfId="3847" xr:uid="{00000000-0005-0000-0000-0000222B0000}"/>
    <cellStyle name="Note 2 9 2 3 2 2" xfId="13511" xr:uid="{00000000-0005-0000-0000-0000232B0000}"/>
    <cellStyle name="Note 2 9 2 3 2 2 2" xfId="30946" xr:uid="{00000000-0005-0000-0000-0000242B0000}"/>
    <cellStyle name="Note 2 9 2 3 2 2 3" xfId="45399" xr:uid="{00000000-0005-0000-0000-0000252B0000}"/>
    <cellStyle name="Note 2 9 2 3 2 3" xfId="15972" xr:uid="{00000000-0005-0000-0000-0000262B0000}"/>
    <cellStyle name="Note 2 9 2 3 2 3 2" xfId="33407" xr:uid="{00000000-0005-0000-0000-0000272B0000}"/>
    <cellStyle name="Note 2 9 2 3 2 3 3" xfId="47860" xr:uid="{00000000-0005-0000-0000-0000282B0000}"/>
    <cellStyle name="Note 2 9 2 3 2 4" xfId="21283" xr:uid="{00000000-0005-0000-0000-0000292B0000}"/>
    <cellStyle name="Note 2 9 2 3 2 5" xfId="35736" xr:uid="{00000000-0005-0000-0000-00002A2B0000}"/>
    <cellStyle name="Note 2 9 2 3 3" xfId="6309" xr:uid="{00000000-0005-0000-0000-00002B2B0000}"/>
    <cellStyle name="Note 2 9 2 3 3 2" xfId="23744" xr:uid="{00000000-0005-0000-0000-00002C2B0000}"/>
    <cellStyle name="Note 2 9 2 3 3 3" xfId="38197" xr:uid="{00000000-0005-0000-0000-00002D2B0000}"/>
    <cellStyle name="Note 2 9 2 3 4" xfId="8750" xr:uid="{00000000-0005-0000-0000-00002E2B0000}"/>
    <cellStyle name="Note 2 9 2 3 4 2" xfId="26185" xr:uid="{00000000-0005-0000-0000-00002F2B0000}"/>
    <cellStyle name="Note 2 9 2 3 4 3" xfId="40638" xr:uid="{00000000-0005-0000-0000-0000302B0000}"/>
    <cellStyle name="Note 2 9 2 3 5" xfId="11170" xr:uid="{00000000-0005-0000-0000-0000312B0000}"/>
    <cellStyle name="Note 2 9 2 3 5 2" xfId="28605" xr:uid="{00000000-0005-0000-0000-0000322B0000}"/>
    <cellStyle name="Note 2 9 2 3 5 3" xfId="43058" xr:uid="{00000000-0005-0000-0000-0000332B0000}"/>
    <cellStyle name="Note 2 9 2 3 6" xfId="18177" xr:uid="{00000000-0005-0000-0000-0000342B0000}"/>
    <cellStyle name="Note 2 9 2 4" xfId="1337" xr:uid="{00000000-0005-0000-0000-0000352B0000}"/>
    <cellStyle name="Note 2 9 2 4 2" xfId="3848" xr:uid="{00000000-0005-0000-0000-0000362B0000}"/>
    <cellStyle name="Note 2 9 2 4 2 2" xfId="21284" xr:uid="{00000000-0005-0000-0000-0000372B0000}"/>
    <cellStyle name="Note 2 9 2 4 2 3" xfId="35737" xr:uid="{00000000-0005-0000-0000-0000382B0000}"/>
    <cellStyle name="Note 2 9 2 4 3" xfId="6310" xr:uid="{00000000-0005-0000-0000-0000392B0000}"/>
    <cellStyle name="Note 2 9 2 4 3 2" xfId="23745" xr:uid="{00000000-0005-0000-0000-00003A2B0000}"/>
    <cellStyle name="Note 2 9 2 4 3 3" xfId="38198" xr:uid="{00000000-0005-0000-0000-00003B2B0000}"/>
    <cellStyle name="Note 2 9 2 4 4" xfId="8751" xr:uid="{00000000-0005-0000-0000-00003C2B0000}"/>
    <cellStyle name="Note 2 9 2 4 4 2" xfId="26186" xr:uid="{00000000-0005-0000-0000-00003D2B0000}"/>
    <cellStyle name="Note 2 9 2 4 4 3" xfId="40639" xr:uid="{00000000-0005-0000-0000-00003E2B0000}"/>
    <cellStyle name="Note 2 9 2 4 5" xfId="11171" xr:uid="{00000000-0005-0000-0000-00003F2B0000}"/>
    <cellStyle name="Note 2 9 2 4 5 2" xfId="28606" xr:uid="{00000000-0005-0000-0000-0000402B0000}"/>
    <cellStyle name="Note 2 9 2 4 5 3" xfId="43059" xr:uid="{00000000-0005-0000-0000-0000412B0000}"/>
    <cellStyle name="Note 2 9 2 4 6" xfId="15104" xr:uid="{00000000-0005-0000-0000-0000422B0000}"/>
    <cellStyle name="Note 2 9 2 4 6 2" xfId="32539" xr:uid="{00000000-0005-0000-0000-0000432B0000}"/>
    <cellStyle name="Note 2 9 2 4 6 3" xfId="46992" xr:uid="{00000000-0005-0000-0000-0000442B0000}"/>
    <cellStyle name="Note 2 9 2 4 7" xfId="18178" xr:uid="{00000000-0005-0000-0000-0000452B0000}"/>
    <cellStyle name="Note 2 9 2 4 8" xfId="20266" xr:uid="{00000000-0005-0000-0000-0000462B0000}"/>
    <cellStyle name="Note 2 9 2 5" xfId="3845" xr:uid="{00000000-0005-0000-0000-0000472B0000}"/>
    <cellStyle name="Note 2 9 2 5 2" xfId="13509" xr:uid="{00000000-0005-0000-0000-0000482B0000}"/>
    <cellStyle name="Note 2 9 2 5 2 2" xfId="30944" xr:uid="{00000000-0005-0000-0000-0000492B0000}"/>
    <cellStyle name="Note 2 9 2 5 2 3" xfId="45397" xr:uid="{00000000-0005-0000-0000-00004A2B0000}"/>
    <cellStyle name="Note 2 9 2 5 3" xfId="15970" xr:uid="{00000000-0005-0000-0000-00004B2B0000}"/>
    <cellStyle name="Note 2 9 2 5 3 2" xfId="33405" xr:uid="{00000000-0005-0000-0000-00004C2B0000}"/>
    <cellStyle name="Note 2 9 2 5 3 3" xfId="47858" xr:uid="{00000000-0005-0000-0000-00004D2B0000}"/>
    <cellStyle name="Note 2 9 2 5 4" xfId="21281" xr:uid="{00000000-0005-0000-0000-00004E2B0000}"/>
    <cellStyle name="Note 2 9 2 5 5" xfId="35734" xr:uid="{00000000-0005-0000-0000-00004F2B0000}"/>
    <cellStyle name="Note 2 9 2 6" xfId="6307" xr:uid="{00000000-0005-0000-0000-0000502B0000}"/>
    <cellStyle name="Note 2 9 2 6 2" xfId="23742" xr:uid="{00000000-0005-0000-0000-0000512B0000}"/>
    <cellStyle name="Note 2 9 2 6 3" xfId="38195" xr:uid="{00000000-0005-0000-0000-0000522B0000}"/>
    <cellStyle name="Note 2 9 2 7" xfId="8748" xr:uid="{00000000-0005-0000-0000-0000532B0000}"/>
    <cellStyle name="Note 2 9 2 7 2" xfId="26183" xr:uid="{00000000-0005-0000-0000-0000542B0000}"/>
    <cellStyle name="Note 2 9 2 7 3" xfId="40636" xr:uid="{00000000-0005-0000-0000-0000552B0000}"/>
    <cellStyle name="Note 2 9 2 8" xfId="11168" xr:uid="{00000000-0005-0000-0000-0000562B0000}"/>
    <cellStyle name="Note 2 9 2 8 2" xfId="28603" xr:uid="{00000000-0005-0000-0000-0000572B0000}"/>
    <cellStyle name="Note 2 9 2 8 3" xfId="43056" xr:uid="{00000000-0005-0000-0000-0000582B0000}"/>
    <cellStyle name="Note 2 9 2 9" xfId="18175" xr:uid="{00000000-0005-0000-0000-0000592B0000}"/>
    <cellStyle name="Note 2 9 3" xfId="1338" xr:uid="{00000000-0005-0000-0000-00005A2B0000}"/>
    <cellStyle name="Note 2 9 3 2" xfId="1339" xr:uid="{00000000-0005-0000-0000-00005B2B0000}"/>
    <cellStyle name="Note 2 9 3 2 2" xfId="3850" xr:uid="{00000000-0005-0000-0000-00005C2B0000}"/>
    <cellStyle name="Note 2 9 3 2 2 2" xfId="13513" xr:uid="{00000000-0005-0000-0000-00005D2B0000}"/>
    <cellStyle name="Note 2 9 3 2 2 2 2" xfId="30948" xr:uid="{00000000-0005-0000-0000-00005E2B0000}"/>
    <cellStyle name="Note 2 9 3 2 2 2 3" xfId="45401" xr:uid="{00000000-0005-0000-0000-00005F2B0000}"/>
    <cellStyle name="Note 2 9 3 2 2 3" xfId="15974" xr:uid="{00000000-0005-0000-0000-0000602B0000}"/>
    <cellStyle name="Note 2 9 3 2 2 3 2" xfId="33409" xr:uid="{00000000-0005-0000-0000-0000612B0000}"/>
    <cellStyle name="Note 2 9 3 2 2 3 3" xfId="47862" xr:uid="{00000000-0005-0000-0000-0000622B0000}"/>
    <cellStyle name="Note 2 9 3 2 2 4" xfId="21286" xr:uid="{00000000-0005-0000-0000-0000632B0000}"/>
    <cellStyle name="Note 2 9 3 2 2 5" xfId="35739" xr:uid="{00000000-0005-0000-0000-0000642B0000}"/>
    <cellStyle name="Note 2 9 3 2 3" xfId="6312" xr:uid="{00000000-0005-0000-0000-0000652B0000}"/>
    <cellStyle name="Note 2 9 3 2 3 2" xfId="23747" xr:uid="{00000000-0005-0000-0000-0000662B0000}"/>
    <cellStyle name="Note 2 9 3 2 3 3" xfId="38200" xr:uid="{00000000-0005-0000-0000-0000672B0000}"/>
    <cellStyle name="Note 2 9 3 2 4" xfId="8753" xr:uid="{00000000-0005-0000-0000-0000682B0000}"/>
    <cellStyle name="Note 2 9 3 2 4 2" xfId="26188" xr:uid="{00000000-0005-0000-0000-0000692B0000}"/>
    <cellStyle name="Note 2 9 3 2 4 3" xfId="40641" xr:uid="{00000000-0005-0000-0000-00006A2B0000}"/>
    <cellStyle name="Note 2 9 3 2 5" xfId="11173" xr:uid="{00000000-0005-0000-0000-00006B2B0000}"/>
    <cellStyle name="Note 2 9 3 2 5 2" xfId="28608" xr:uid="{00000000-0005-0000-0000-00006C2B0000}"/>
    <cellStyle name="Note 2 9 3 2 5 3" xfId="43061" xr:uid="{00000000-0005-0000-0000-00006D2B0000}"/>
    <cellStyle name="Note 2 9 3 2 6" xfId="18180" xr:uid="{00000000-0005-0000-0000-00006E2B0000}"/>
    <cellStyle name="Note 2 9 3 3" xfId="1340" xr:uid="{00000000-0005-0000-0000-00006F2B0000}"/>
    <cellStyle name="Note 2 9 3 3 2" xfId="3851" xr:uid="{00000000-0005-0000-0000-0000702B0000}"/>
    <cellStyle name="Note 2 9 3 3 2 2" xfId="13514" xr:uid="{00000000-0005-0000-0000-0000712B0000}"/>
    <cellStyle name="Note 2 9 3 3 2 2 2" xfId="30949" xr:uid="{00000000-0005-0000-0000-0000722B0000}"/>
    <cellStyle name="Note 2 9 3 3 2 2 3" xfId="45402" xr:uid="{00000000-0005-0000-0000-0000732B0000}"/>
    <cellStyle name="Note 2 9 3 3 2 3" xfId="15975" xr:uid="{00000000-0005-0000-0000-0000742B0000}"/>
    <cellStyle name="Note 2 9 3 3 2 3 2" xfId="33410" xr:uid="{00000000-0005-0000-0000-0000752B0000}"/>
    <cellStyle name="Note 2 9 3 3 2 3 3" xfId="47863" xr:uid="{00000000-0005-0000-0000-0000762B0000}"/>
    <cellStyle name="Note 2 9 3 3 2 4" xfId="21287" xr:uid="{00000000-0005-0000-0000-0000772B0000}"/>
    <cellStyle name="Note 2 9 3 3 2 5" xfId="35740" xr:uid="{00000000-0005-0000-0000-0000782B0000}"/>
    <cellStyle name="Note 2 9 3 3 3" xfId="6313" xr:uid="{00000000-0005-0000-0000-0000792B0000}"/>
    <cellStyle name="Note 2 9 3 3 3 2" xfId="23748" xr:uid="{00000000-0005-0000-0000-00007A2B0000}"/>
    <cellStyle name="Note 2 9 3 3 3 3" xfId="38201" xr:uid="{00000000-0005-0000-0000-00007B2B0000}"/>
    <cellStyle name="Note 2 9 3 3 4" xfId="8754" xr:uid="{00000000-0005-0000-0000-00007C2B0000}"/>
    <cellStyle name="Note 2 9 3 3 4 2" xfId="26189" xr:uid="{00000000-0005-0000-0000-00007D2B0000}"/>
    <cellStyle name="Note 2 9 3 3 4 3" xfId="40642" xr:uid="{00000000-0005-0000-0000-00007E2B0000}"/>
    <cellStyle name="Note 2 9 3 3 5" xfId="11174" xr:uid="{00000000-0005-0000-0000-00007F2B0000}"/>
    <cellStyle name="Note 2 9 3 3 5 2" xfId="28609" xr:uid="{00000000-0005-0000-0000-0000802B0000}"/>
    <cellStyle name="Note 2 9 3 3 5 3" xfId="43062" xr:uid="{00000000-0005-0000-0000-0000812B0000}"/>
    <cellStyle name="Note 2 9 3 3 6" xfId="18181" xr:uid="{00000000-0005-0000-0000-0000822B0000}"/>
    <cellStyle name="Note 2 9 3 4" xfId="1341" xr:uid="{00000000-0005-0000-0000-0000832B0000}"/>
    <cellStyle name="Note 2 9 3 4 2" xfId="3852" xr:uid="{00000000-0005-0000-0000-0000842B0000}"/>
    <cellStyle name="Note 2 9 3 4 2 2" xfId="21288" xr:uid="{00000000-0005-0000-0000-0000852B0000}"/>
    <cellStyle name="Note 2 9 3 4 2 3" xfId="35741" xr:uid="{00000000-0005-0000-0000-0000862B0000}"/>
    <cellStyle name="Note 2 9 3 4 3" xfId="6314" xr:uid="{00000000-0005-0000-0000-0000872B0000}"/>
    <cellStyle name="Note 2 9 3 4 3 2" xfId="23749" xr:uid="{00000000-0005-0000-0000-0000882B0000}"/>
    <cellStyle name="Note 2 9 3 4 3 3" xfId="38202" xr:uid="{00000000-0005-0000-0000-0000892B0000}"/>
    <cellStyle name="Note 2 9 3 4 4" xfId="8755" xr:uid="{00000000-0005-0000-0000-00008A2B0000}"/>
    <cellStyle name="Note 2 9 3 4 4 2" xfId="26190" xr:uid="{00000000-0005-0000-0000-00008B2B0000}"/>
    <cellStyle name="Note 2 9 3 4 4 3" xfId="40643" xr:uid="{00000000-0005-0000-0000-00008C2B0000}"/>
    <cellStyle name="Note 2 9 3 4 5" xfId="11175" xr:uid="{00000000-0005-0000-0000-00008D2B0000}"/>
    <cellStyle name="Note 2 9 3 4 5 2" xfId="28610" xr:uid="{00000000-0005-0000-0000-00008E2B0000}"/>
    <cellStyle name="Note 2 9 3 4 5 3" xfId="43063" xr:uid="{00000000-0005-0000-0000-00008F2B0000}"/>
    <cellStyle name="Note 2 9 3 4 6" xfId="15105" xr:uid="{00000000-0005-0000-0000-0000902B0000}"/>
    <cellStyle name="Note 2 9 3 4 6 2" xfId="32540" xr:uid="{00000000-0005-0000-0000-0000912B0000}"/>
    <cellStyle name="Note 2 9 3 4 6 3" xfId="46993" xr:uid="{00000000-0005-0000-0000-0000922B0000}"/>
    <cellStyle name="Note 2 9 3 4 7" xfId="18182" xr:uid="{00000000-0005-0000-0000-0000932B0000}"/>
    <cellStyle name="Note 2 9 3 4 8" xfId="20267" xr:uid="{00000000-0005-0000-0000-0000942B0000}"/>
    <cellStyle name="Note 2 9 3 5" xfId="3849" xr:uid="{00000000-0005-0000-0000-0000952B0000}"/>
    <cellStyle name="Note 2 9 3 5 2" xfId="13512" xr:uid="{00000000-0005-0000-0000-0000962B0000}"/>
    <cellStyle name="Note 2 9 3 5 2 2" xfId="30947" xr:uid="{00000000-0005-0000-0000-0000972B0000}"/>
    <cellStyle name="Note 2 9 3 5 2 3" xfId="45400" xr:uid="{00000000-0005-0000-0000-0000982B0000}"/>
    <cellStyle name="Note 2 9 3 5 3" xfId="15973" xr:uid="{00000000-0005-0000-0000-0000992B0000}"/>
    <cellStyle name="Note 2 9 3 5 3 2" xfId="33408" xr:uid="{00000000-0005-0000-0000-00009A2B0000}"/>
    <cellStyle name="Note 2 9 3 5 3 3" xfId="47861" xr:uid="{00000000-0005-0000-0000-00009B2B0000}"/>
    <cellStyle name="Note 2 9 3 5 4" xfId="21285" xr:uid="{00000000-0005-0000-0000-00009C2B0000}"/>
    <cellStyle name="Note 2 9 3 5 5" xfId="35738" xr:uid="{00000000-0005-0000-0000-00009D2B0000}"/>
    <cellStyle name="Note 2 9 3 6" xfId="6311" xr:uid="{00000000-0005-0000-0000-00009E2B0000}"/>
    <cellStyle name="Note 2 9 3 6 2" xfId="23746" xr:uid="{00000000-0005-0000-0000-00009F2B0000}"/>
    <cellStyle name="Note 2 9 3 6 3" xfId="38199" xr:uid="{00000000-0005-0000-0000-0000A02B0000}"/>
    <cellStyle name="Note 2 9 3 7" xfId="8752" xr:uid="{00000000-0005-0000-0000-0000A12B0000}"/>
    <cellStyle name="Note 2 9 3 7 2" xfId="26187" xr:uid="{00000000-0005-0000-0000-0000A22B0000}"/>
    <cellStyle name="Note 2 9 3 7 3" xfId="40640" xr:uid="{00000000-0005-0000-0000-0000A32B0000}"/>
    <cellStyle name="Note 2 9 3 8" xfId="11172" xr:uid="{00000000-0005-0000-0000-0000A42B0000}"/>
    <cellStyle name="Note 2 9 3 8 2" xfId="28607" xr:uid="{00000000-0005-0000-0000-0000A52B0000}"/>
    <cellStyle name="Note 2 9 3 8 3" xfId="43060" xr:uid="{00000000-0005-0000-0000-0000A62B0000}"/>
    <cellStyle name="Note 2 9 3 9" xfId="18179" xr:uid="{00000000-0005-0000-0000-0000A72B0000}"/>
    <cellStyle name="Note 2 9 4" xfId="1342" xr:uid="{00000000-0005-0000-0000-0000A82B0000}"/>
    <cellStyle name="Note 2 9 4 2" xfId="1343" xr:uid="{00000000-0005-0000-0000-0000A92B0000}"/>
    <cellStyle name="Note 2 9 4 2 2" xfId="3854" xr:uid="{00000000-0005-0000-0000-0000AA2B0000}"/>
    <cellStyle name="Note 2 9 4 2 2 2" xfId="13516" xr:uid="{00000000-0005-0000-0000-0000AB2B0000}"/>
    <cellStyle name="Note 2 9 4 2 2 2 2" xfId="30951" xr:uid="{00000000-0005-0000-0000-0000AC2B0000}"/>
    <cellStyle name="Note 2 9 4 2 2 2 3" xfId="45404" xr:uid="{00000000-0005-0000-0000-0000AD2B0000}"/>
    <cellStyle name="Note 2 9 4 2 2 3" xfId="15977" xr:uid="{00000000-0005-0000-0000-0000AE2B0000}"/>
    <cellStyle name="Note 2 9 4 2 2 3 2" xfId="33412" xr:uid="{00000000-0005-0000-0000-0000AF2B0000}"/>
    <cellStyle name="Note 2 9 4 2 2 3 3" xfId="47865" xr:uid="{00000000-0005-0000-0000-0000B02B0000}"/>
    <cellStyle name="Note 2 9 4 2 2 4" xfId="21290" xr:uid="{00000000-0005-0000-0000-0000B12B0000}"/>
    <cellStyle name="Note 2 9 4 2 2 5" xfId="35743" xr:uid="{00000000-0005-0000-0000-0000B22B0000}"/>
    <cellStyle name="Note 2 9 4 2 3" xfId="6316" xr:uid="{00000000-0005-0000-0000-0000B32B0000}"/>
    <cellStyle name="Note 2 9 4 2 3 2" xfId="23751" xr:uid="{00000000-0005-0000-0000-0000B42B0000}"/>
    <cellStyle name="Note 2 9 4 2 3 3" xfId="38204" xr:uid="{00000000-0005-0000-0000-0000B52B0000}"/>
    <cellStyle name="Note 2 9 4 2 4" xfId="8757" xr:uid="{00000000-0005-0000-0000-0000B62B0000}"/>
    <cellStyle name="Note 2 9 4 2 4 2" xfId="26192" xr:uid="{00000000-0005-0000-0000-0000B72B0000}"/>
    <cellStyle name="Note 2 9 4 2 4 3" xfId="40645" xr:uid="{00000000-0005-0000-0000-0000B82B0000}"/>
    <cellStyle name="Note 2 9 4 2 5" xfId="11177" xr:uid="{00000000-0005-0000-0000-0000B92B0000}"/>
    <cellStyle name="Note 2 9 4 2 5 2" xfId="28612" xr:uid="{00000000-0005-0000-0000-0000BA2B0000}"/>
    <cellStyle name="Note 2 9 4 2 5 3" xfId="43065" xr:uid="{00000000-0005-0000-0000-0000BB2B0000}"/>
    <cellStyle name="Note 2 9 4 2 6" xfId="18184" xr:uid="{00000000-0005-0000-0000-0000BC2B0000}"/>
    <cellStyle name="Note 2 9 4 3" xfId="1344" xr:uid="{00000000-0005-0000-0000-0000BD2B0000}"/>
    <cellStyle name="Note 2 9 4 3 2" xfId="3855" xr:uid="{00000000-0005-0000-0000-0000BE2B0000}"/>
    <cellStyle name="Note 2 9 4 3 2 2" xfId="13517" xr:uid="{00000000-0005-0000-0000-0000BF2B0000}"/>
    <cellStyle name="Note 2 9 4 3 2 2 2" xfId="30952" xr:uid="{00000000-0005-0000-0000-0000C02B0000}"/>
    <cellStyle name="Note 2 9 4 3 2 2 3" xfId="45405" xr:uid="{00000000-0005-0000-0000-0000C12B0000}"/>
    <cellStyle name="Note 2 9 4 3 2 3" xfId="15978" xr:uid="{00000000-0005-0000-0000-0000C22B0000}"/>
    <cellStyle name="Note 2 9 4 3 2 3 2" xfId="33413" xr:uid="{00000000-0005-0000-0000-0000C32B0000}"/>
    <cellStyle name="Note 2 9 4 3 2 3 3" xfId="47866" xr:uid="{00000000-0005-0000-0000-0000C42B0000}"/>
    <cellStyle name="Note 2 9 4 3 2 4" xfId="21291" xr:uid="{00000000-0005-0000-0000-0000C52B0000}"/>
    <cellStyle name="Note 2 9 4 3 2 5" xfId="35744" xr:uid="{00000000-0005-0000-0000-0000C62B0000}"/>
    <cellStyle name="Note 2 9 4 3 3" xfId="6317" xr:uid="{00000000-0005-0000-0000-0000C72B0000}"/>
    <cellStyle name="Note 2 9 4 3 3 2" xfId="23752" xr:uid="{00000000-0005-0000-0000-0000C82B0000}"/>
    <cellStyle name="Note 2 9 4 3 3 3" xfId="38205" xr:uid="{00000000-0005-0000-0000-0000C92B0000}"/>
    <cellStyle name="Note 2 9 4 3 4" xfId="8758" xr:uid="{00000000-0005-0000-0000-0000CA2B0000}"/>
    <cellStyle name="Note 2 9 4 3 4 2" xfId="26193" xr:uid="{00000000-0005-0000-0000-0000CB2B0000}"/>
    <cellStyle name="Note 2 9 4 3 4 3" xfId="40646" xr:uid="{00000000-0005-0000-0000-0000CC2B0000}"/>
    <cellStyle name="Note 2 9 4 3 5" xfId="11178" xr:uid="{00000000-0005-0000-0000-0000CD2B0000}"/>
    <cellStyle name="Note 2 9 4 3 5 2" xfId="28613" xr:uid="{00000000-0005-0000-0000-0000CE2B0000}"/>
    <cellStyle name="Note 2 9 4 3 5 3" xfId="43066" xr:uid="{00000000-0005-0000-0000-0000CF2B0000}"/>
    <cellStyle name="Note 2 9 4 3 6" xfId="18185" xr:uid="{00000000-0005-0000-0000-0000D02B0000}"/>
    <cellStyle name="Note 2 9 4 4" xfId="1345" xr:uid="{00000000-0005-0000-0000-0000D12B0000}"/>
    <cellStyle name="Note 2 9 4 4 2" xfId="3856" xr:uid="{00000000-0005-0000-0000-0000D22B0000}"/>
    <cellStyle name="Note 2 9 4 4 2 2" xfId="21292" xr:uid="{00000000-0005-0000-0000-0000D32B0000}"/>
    <cellStyle name="Note 2 9 4 4 2 3" xfId="35745" xr:uid="{00000000-0005-0000-0000-0000D42B0000}"/>
    <cellStyle name="Note 2 9 4 4 3" xfId="6318" xr:uid="{00000000-0005-0000-0000-0000D52B0000}"/>
    <cellStyle name="Note 2 9 4 4 3 2" xfId="23753" xr:uid="{00000000-0005-0000-0000-0000D62B0000}"/>
    <cellStyle name="Note 2 9 4 4 3 3" xfId="38206" xr:uid="{00000000-0005-0000-0000-0000D72B0000}"/>
    <cellStyle name="Note 2 9 4 4 4" xfId="8759" xr:uid="{00000000-0005-0000-0000-0000D82B0000}"/>
    <cellStyle name="Note 2 9 4 4 4 2" xfId="26194" xr:uid="{00000000-0005-0000-0000-0000D92B0000}"/>
    <cellStyle name="Note 2 9 4 4 4 3" xfId="40647" xr:uid="{00000000-0005-0000-0000-0000DA2B0000}"/>
    <cellStyle name="Note 2 9 4 4 5" xfId="11179" xr:uid="{00000000-0005-0000-0000-0000DB2B0000}"/>
    <cellStyle name="Note 2 9 4 4 5 2" xfId="28614" xr:uid="{00000000-0005-0000-0000-0000DC2B0000}"/>
    <cellStyle name="Note 2 9 4 4 5 3" xfId="43067" xr:uid="{00000000-0005-0000-0000-0000DD2B0000}"/>
    <cellStyle name="Note 2 9 4 4 6" xfId="15106" xr:uid="{00000000-0005-0000-0000-0000DE2B0000}"/>
    <cellStyle name="Note 2 9 4 4 6 2" xfId="32541" xr:uid="{00000000-0005-0000-0000-0000DF2B0000}"/>
    <cellStyle name="Note 2 9 4 4 6 3" xfId="46994" xr:uid="{00000000-0005-0000-0000-0000E02B0000}"/>
    <cellStyle name="Note 2 9 4 4 7" xfId="18186" xr:uid="{00000000-0005-0000-0000-0000E12B0000}"/>
    <cellStyle name="Note 2 9 4 4 8" xfId="20268" xr:uid="{00000000-0005-0000-0000-0000E22B0000}"/>
    <cellStyle name="Note 2 9 4 5" xfId="3853" xr:uid="{00000000-0005-0000-0000-0000E32B0000}"/>
    <cellStyle name="Note 2 9 4 5 2" xfId="13515" xr:uid="{00000000-0005-0000-0000-0000E42B0000}"/>
    <cellStyle name="Note 2 9 4 5 2 2" xfId="30950" xr:uid="{00000000-0005-0000-0000-0000E52B0000}"/>
    <cellStyle name="Note 2 9 4 5 2 3" xfId="45403" xr:uid="{00000000-0005-0000-0000-0000E62B0000}"/>
    <cellStyle name="Note 2 9 4 5 3" xfId="15976" xr:uid="{00000000-0005-0000-0000-0000E72B0000}"/>
    <cellStyle name="Note 2 9 4 5 3 2" xfId="33411" xr:uid="{00000000-0005-0000-0000-0000E82B0000}"/>
    <cellStyle name="Note 2 9 4 5 3 3" xfId="47864" xr:uid="{00000000-0005-0000-0000-0000E92B0000}"/>
    <cellStyle name="Note 2 9 4 5 4" xfId="21289" xr:uid="{00000000-0005-0000-0000-0000EA2B0000}"/>
    <cellStyle name="Note 2 9 4 5 5" xfId="35742" xr:uid="{00000000-0005-0000-0000-0000EB2B0000}"/>
    <cellStyle name="Note 2 9 4 6" xfId="6315" xr:uid="{00000000-0005-0000-0000-0000EC2B0000}"/>
    <cellStyle name="Note 2 9 4 6 2" xfId="23750" xr:uid="{00000000-0005-0000-0000-0000ED2B0000}"/>
    <cellStyle name="Note 2 9 4 6 3" xfId="38203" xr:uid="{00000000-0005-0000-0000-0000EE2B0000}"/>
    <cellStyle name="Note 2 9 4 7" xfId="8756" xr:uid="{00000000-0005-0000-0000-0000EF2B0000}"/>
    <cellStyle name="Note 2 9 4 7 2" xfId="26191" xr:uid="{00000000-0005-0000-0000-0000F02B0000}"/>
    <cellStyle name="Note 2 9 4 7 3" xfId="40644" xr:uid="{00000000-0005-0000-0000-0000F12B0000}"/>
    <cellStyle name="Note 2 9 4 8" xfId="11176" xr:uid="{00000000-0005-0000-0000-0000F22B0000}"/>
    <cellStyle name="Note 2 9 4 8 2" xfId="28611" xr:uid="{00000000-0005-0000-0000-0000F32B0000}"/>
    <cellStyle name="Note 2 9 4 8 3" xfId="43064" xr:uid="{00000000-0005-0000-0000-0000F42B0000}"/>
    <cellStyle name="Note 2 9 4 9" xfId="18183" xr:uid="{00000000-0005-0000-0000-0000F52B0000}"/>
    <cellStyle name="Note 2 9 5" xfId="1346" xr:uid="{00000000-0005-0000-0000-0000F62B0000}"/>
    <cellStyle name="Note 2 9 5 2" xfId="1347" xr:uid="{00000000-0005-0000-0000-0000F72B0000}"/>
    <cellStyle name="Note 2 9 5 2 2" xfId="3858" xr:uid="{00000000-0005-0000-0000-0000F82B0000}"/>
    <cellStyle name="Note 2 9 5 2 2 2" xfId="13519" xr:uid="{00000000-0005-0000-0000-0000F92B0000}"/>
    <cellStyle name="Note 2 9 5 2 2 2 2" xfId="30954" xr:uid="{00000000-0005-0000-0000-0000FA2B0000}"/>
    <cellStyle name="Note 2 9 5 2 2 2 3" xfId="45407" xr:uid="{00000000-0005-0000-0000-0000FB2B0000}"/>
    <cellStyle name="Note 2 9 5 2 2 3" xfId="15980" xr:uid="{00000000-0005-0000-0000-0000FC2B0000}"/>
    <cellStyle name="Note 2 9 5 2 2 3 2" xfId="33415" xr:uid="{00000000-0005-0000-0000-0000FD2B0000}"/>
    <cellStyle name="Note 2 9 5 2 2 3 3" xfId="47868" xr:uid="{00000000-0005-0000-0000-0000FE2B0000}"/>
    <cellStyle name="Note 2 9 5 2 2 4" xfId="21294" xr:uid="{00000000-0005-0000-0000-0000FF2B0000}"/>
    <cellStyle name="Note 2 9 5 2 2 5" xfId="35747" xr:uid="{00000000-0005-0000-0000-0000002C0000}"/>
    <cellStyle name="Note 2 9 5 2 3" xfId="6320" xr:uid="{00000000-0005-0000-0000-0000012C0000}"/>
    <cellStyle name="Note 2 9 5 2 3 2" xfId="23755" xr:uid="{00000000-0005-0000-0000-0000022C0000}"/>
    <cellStyle name="Note 2 9 5 2 3 3" xfId="38208" xr:uid="{00000000-0005-0000-0000-0000032C0000}"/>
    <cellStyle name="Note 2 9 5 2 4" xfId="8761" xr:uid="{00000000-0005-0000-0000-0000042C0000}"/>
    <cellStyle name="Note 2 9 5 2 4 2" xfId="26196" xr:uid="{00000000-0005-0000-0000-0000052C0000}"/>
    <cellStyle name="Note 2 9 5 2 4 3" xfId="40649" xr:uid="{00000000-0005-0000-0000-0000062C0000}"/>
    <cellStyle name="Note 2 9 5 2 5" xfId="11181" xr:uid="{00000000-0005-0000-0000-0000072C0000}"/>
    <cellStyle name="Note 2 9 5 2 5 2" xfId="28616" xr:uid="{00000000-0005-0000-0000-0000082C0000}"/>
    <cellStyle name="Note 2 9 5 2 5 3" xfId="43069" xr:uid="{00000000-0005-0000-0000-0000092C0000}"/>
    <cellStyle name="Note 2 9 5 2 6" xfId="18188" xr:uid="{00000000-0005-0000-0000-00000A2C0000}"/>
    <cellStyle name="Note 2 9 5 3" xfId="1348" xr:uid="{00000000-0005-0000-0000-00000B2C0000}"/>
    <cellStyle name="Note 2 9 5 3 2" xfId="3859" xr:uid="{00000000-0005-0000-0000-00000C2C0000}"/>
    <cellStyle name="Note 2 9 5 3 2 2" xfId="13520" xr:uid="{00000000-0005-0000-0000-00000D2C0000}"/>
    <cellStyle name="Note 2 9 5 3 2 2 2" xfId="30955" xr:uid="{00000000-0005-0000-0000-00000E2C0000}"/>
    <cellStyle name="Note 2 9 5 3 2 2 3" xfId="45408" xr:uid="{00000000-0005-0000-0000-00000F2C0000}"/>
    <cellStyle name="Note 2 9 5 3 2 3" xfId="15981" xr:uid="{00000000-0005-0000-0000-0000102C0000}"/>
    <cellStyle name="Note 2 9 5 3 2 3 2" xfId="33416" xr:uid="{00000000-0005-0000-0000-0000112C0000}"/>
    <cellStyle name="Note 2 9 5 3 2 3 3" xfId="47869" xr:uid="{00000000-0005-0000-0000-0000122C0000}"/>
    <cellStyle name="Note 2 9 5 3 2 4" xfId="21295" xr:uid="{00000000-0005-0000-0000-0000132C0000}"/>
    <cellStyle name="Note 2 9 5 3 2 5" xfId="35748" xr:uid="{00000000-0005-0000-0000-0000142C0000}"/>
    <cellStyle name="Note 2 9 5 3 3" xfId="6321" xr:uid="{00000000-0005-0000-0000-0000152C0000}"/>
    <cellStyle name="Note 2 9 5 3 3 2" xfId="23756" xr:uid="{00000000-0005-0000-0000-0000162C0000}"/>
    <cellStyle name="Note 2 9 5 3 3 3" xfId="38209" xr:uid="{00000000-0005-0000-0000-0000172C0000}"/>
    <cellStyle name="Note 2 9 5 3 4" xfId="8762" xr:uid="{00000000-0005-0000-0000-0000182C0000}"/>
    <cellStyle name="Note 2 9 5 3 4 2" xfId="26197" xr:uid="{00000000-0005-0000-0000-0000192C0000}"/>
    <cellStyle name="Note 2 9 5 3 4 3" xfId="40650" xr:uid="{00000000-0005-0000-0000-00001A2C0000}"/>
    <cellStyle name="Note 2 9 5 3 5" xfId="11182" xr:uid="{00000000-0005-0000-0000-00001B2C0000}"/>
    <cellStyle name="Note 2 9 5 3 5 2" xfId="28617" xr:uid="{00000000-0005-0000-0000-00001C2C0000}"/>
    <cellStyle name="Note 2 9 5 3 5 3" xfId="43070" xr:uid="{00000000-0005-0000-0000-00001D2C0000}"/>
    <cellStyle name="Note 2 9 5 3 6" xfId="18189" xr:uid="{00000000-0005-0000-0000-00001E2C0000}"/>
    <cellStyle name="Note 2 9 5 4" xfId="1349" xr:uid="{00000000-0005-0000-0000-00001F2C0000}"/>
    <cellStyle name="Note 2 9 5 4 2" xfId="3860" xr:uid="{00000000-0005-0000-0000-0000202C0000}"/>
    <cellStyle name="Note 2 9 5 4 2 2" xfId="21296" xr:uid="{00000000-0005-0000-0000-0000212C0000}"/>
    <cellStyle name="Note 2 9 5 4 2 3" xfId="35749" xr:uid="{00000000-0005-0000-0000-0000222C0000}"/>
    <cellStyle name="Note 2 9 5 4 3" xfId="6322" xr:uid="{00000000-0005-0000-0000-0000232C0000}"/>
    <cellStyle name="Note 2 9 5 4 3 2" xfId="23757" xr:uid="{00000000-0005-0000-0000-0000242C0000}"/>
    <cellStyle name="Note 2 9 5 4 3 3" xfId="38210" xr:uid="{00000000-0005-0000-0000-0000252C0000}"/>
    <cellStyle name="Note 2 9 5 4 4" xfId="8763" xr:uid="{00000000-0005-0000-0000-0000262C0000}"/>
    <cellStyle name="Note 2 9 5 4 4 2" xfId="26198" xr:uid="{00000000-0005-0000-0000-0000272C0000}"/>
    <cellStyle name="Note 2 9 5 4 4 3" xfId="40651" xr:uid="{00000000-0005-0000-0000-0000282C0000}"/>
    <cellStyle name="Note 2 9 5 4 5" xfId="11183" xr:uid="{00000000-0005-0000-0000-0000292C0000}"/>
    <cellStyle name="Note 2 9 5 4 5 2" xfId="28618" xr:uid="{00000000-0005-0000-0000-00002A2C0000}"/>
    <cellStyle name="Note 2 9 5 4 5 3" xfId="43071" xr:uid="{00000000-0005-0000-0000-00002B2C0000}"/>
    <cellStyle name="Note 2 9 5 4 6" xfId="15107" xr:uid="{00000000-0005-0000-0000-00002C2C0000}"/>
    <cellStyle name="Note 2 9 5 4 6 2" xfId="32542" xr:uid="{00000000-0005-0000-0000-00002D2C0000}"/>
    <cellStyle name="Note 2 9 5 4 6 3" xfId="46995" xr:uid="{00000000-0005-0000-0000-00002E2C0000}"/>
    <cellStyle name="Note 2 9 5 4 7" xfId="18190" xr:uid="{00000000-0005-0000-0000-00002F2C0000}"/>
    <cellStyle name="Note 2 9 5 4 8" xfId="20269" xr:uid="{00000000-0005-0000-0000-0000302C0000}"/>
    <cellStyle name="Note 2 9 5 5" xfId="3857" xr:uid="{00000000-0005-0000-0000-0000312C0000}"/>
    <cellStyle name="Note 2 9 5 5 2" xfId="13518" xr:uid="{00000000-0005-0000-0000-0000322C0000}"/>
    <cellStyle name="Note 2 9 5 5 2 2" xfId="30953" xr:uid="{00000000-0005-0000-0000-0000332C0000}"/>
    <cellStyle name="Note 2 9 5 5 2 3" xfId="45406" xr:uid="{00000000-0005-0000-0000-0000342C0000}"/>
    <cellStyle name="Note 2 9 5 5 3" xfId="15979" xr:uid="{00000000-0005-0000-0000-0000352C0000}"/>
    <cellStyle name="Note 2 9 5 5 3 2" xfId="33414" xr:uid="{00000000-0005-0000-0000-0000362C0000}"/>
    <cellStyle name="Note 2 9 5 5 3 3" xfId="47867" xr:uid="{00000000-0005-0000-0000-0000372C0000}"/>
    <cellStyle name="Note 2 9 5 5 4" xfId="21293" xr:uid="{00000000-0005-0000-0000-0000382C0000}"/>
    <cellStyle name="Note 2 9 5 5 5" xfId="35746" xr:uid="{00000000-0005-0000-0000-0000392C0000}"/>
    <cellStyle name="Note 2 9 5 6" xfId="6319" xr:uid="{00000000-0005-0000-0000-00003A2C0000}"/>
    <cellStyle name="Note 2 9 5 6 2" xfId="23754" xr:uid="{00000000-0005-0000-0000-00003B2C0000}"/>
    <cellStyle name="Note 2 9 5 6 3" xfId="38207" xr:uid="{00000000-0005-0000-0000-00003C2C0000}"/>
    <cellStyle name="Note 2 9 5 7" xfId="8760" xr:uid="{00000000-0005-0000-0000-00003D2C0000}"/>
    <cellStyle name="Note 2 9 5 7 2" xfId="26195" xr:uid="{00000000-0005-0000-0000-00003E2C0000}"/>
    <cellStyle name="Note 2 9 5 7 3" xfId="40648" xr:uid="{00000000-0005-0000-0000-00003F2C0000}"/>
    <cellStyle name="Note 2 9 5 8" xfId="11180" xr:uid="{00000000-0005-0000-0000-0000402C0000}"/>
    <cellStyle name="Note 2 9 5 8 2" xfId="28615" xr:uid="{00000000-0005-0000-0000-0000412C0000}"/>
    <cellStyle name="Note 2 9 5 8 3" xfId="43068" xr:uid="{00000000-0005-0000-0000-0000422C0000}"/>
    <cellStyle name="Note 2 9 5 9" xfId="18187" xr:uid="{00000000-0005-0000-0000-0000432C0000}"/>
    <cellStyle name="Note 2 9 6" xfId="1350" xr:uid="{00000000-0005-0000-0000-0000442C0000}"/>
    <cellStyle name="Note 2 9 6 2" xfId="3861" xr:uid="{00000000-0005-0000-0000-0000452C0000}"/>
    <cellStyle name="Note 2 9 6 2 2" xfId="13521" xr:uid="{00000000-0005-0000-0000-0000462C0000}"/>
    <cellStyle name="Note 2 9 6 2 2 2" xfId="30956" xr:uid="{00000000-0005-0000-0000-0000472C0000}"/>
    <cellStyle name="Note 2 9 6 2 2 3" xfId="45409" xr:uid="{00000000-0005-0000-0000-0000482C0000}"/>
    <cellStyle name="Note 2 9 6 2 3" xfId="15982" xr:uid="{00000000-0005-0000-0000-0000492C0000}"/>
    <cellStyle name="Note 2 9 6 2 3 2" xfId="33417" xr:uid="{00000000-0005-0000-0000-00004A2C0000}"/>
    <cellStyle name="Note 2 9 6 2 3 3" xfId="47870" xr:uid="{00000000-0005-0000-0000-00004B2C0000}"/>
    <cellStyle name="Note 2 9 6 2 4" xfId="21297" xr:uid="{00000000-0005-0000-0000-00004C2C0000}"/>
    <cellStyle name="Note 2 9 6 2 5" xfId="35750" xr:uid="{00000000-0005-0000-0000-00004D2C0000}"/>
    <cellStyle name="Note 2 9 6 3" xfId="6323" xr:uid="{00000000-0005-0000-0000-00004E2C0000}"/>
    <cellStyle name="Note 2 9 6 3 2" xfId="23758" xr:uid="{00000000-0005-0000-0000-00004F2C0000}"/>
    <cellStyle name="Note 2 9 6 3 3" xfId="38211" xr:uid="{00000000-0005-0000-0000-0000502C0000}"/>
    <cellStyle name="Note 2 9 6 4" xfId="8764" xr:uid="{00000000-0005-0000-0000-0000512C0000}"/>
    <cellStyle name="Note 2 9 6 4 2" xfId="26199" xr:uid="{00000000-0005-0000-0000-0000522C0000}"/>
    <cellStyle name="Note 2 9 6 4 3" xfId="40652" xr:uid="{00000000-0005-0000-0000-0000532C0000}"/>
    <cellStyle name="Note 2 9 6 5" xfId="11184" xr:uid="{00000000-0005-0000-0000-0000542C0000}"/>
    <cellStyle name="Note 2 9 6 5 2" xfId="28619" xr:uid="{00000000-0005-0000-0000-0000552C0000}"/>
    <cellStyle name="Note 2 9 6 5 3" xfId="43072" xr:uid="{00000000-0005-0000-0000-0000562C0000}"/>
    <cellStyle name="Note 2 9 6 6" xfId="18191" xr:uid="{00000000-0005-0000-0000-0000572C0000}"/>
    <cellStyle name="Note 2 9 7" xfId="1351" xr:uid="{00000000-0005-0000-0000-0000582C0000}"/>
    <cellStyle name="Note 2 9 7 2" xfId="3862" xr:uid="{00000000-0005-0000-0000-0000592C0000}"/>
    <cellStyle name="Note 2 9 7 2 2" xfId="13522" xr:uid="{00000000-0005-0000-0000-00005A2C0000}"/>
    <cellStyle name="Note 2 9 7 2 2 2" xfId="30957" xr:uid="{00000000-0005-0000-0000-00005B2C0000}"/>
    <cellStyle name="Note 2 9 7 2 2 3" xfId="45410" xr:uid="{00000000-0005-0000-0000-00005C2C0000}"/>
    <cellStyle name="Note 2 9 7 2 3" xfId="15983" xr:uid="{00000000-0005-0000-0000-00005D2C0000}"/>
    <cellStyle name="Note 2 9 7 2 3 2" xfId="33418" xr:uid="{00000000-0005-0000-0000-00005E2C0000}"/>
    <cellStyle name="Note 2 9 7 2 3 3" xfId="47871" xr:uid="{00000000-0005-0000-0000-00005F2C0000}"/>
    <cellStyle name="Note 2 9 7 2 4" xfId="21298" xr:uid="{00000000-0005-0000-0000-0000602C0000}"/>
    <cellStyle name="Note 2 9 7 2 5" xfId="35751" xr:uid="{00000000-0005-0000-0000-0000612C0000}"/>
    <cellStyle name="Note 2 9 7 3" xfId="6324" xr:uid="{00000000-0005-0000-0000-0000622C0000}"/>
    <cellStyle name="Note 2 9 7 3 2" xfId="23759" xr:uid="{00000000-0005-0000-0000-0000632C0000}"/>
    <cellStyle name="Note 2 9 7 3 3" xfId="38212" xr:uid="{00000000-0005-0000-0000-0000642C0000}"/>
    <cellStyle name="Note 2 9 7 4" xfId="8765" xr:uid="{00000000-0005-0000-0000-0000652C0000}"/>
    <cellStyle name="Note 2 9 7 4 2" xfId="26200" xr:uid="{00000000-0005-0000-0000-0000662C0000}"/>
    <cellStyle name="Note 2 9 7 4 3" xfId="40653" xr:uid="{00000000-0005-0000-0000-0000672C0000}"/>
    <cellStyle name="Note 2 9 7 5" xfId="11185" xr:uid="{00000000-0005-0000-0000-0000682C0000}"/>
    <cellStyle name="Note 2 9 7 5 2" xfId="28620" xr:uid="{00000000-0005-0000-0000-0000692C0000}"/>
    <cellStyle name="Note 2 9 7 5 3" xfId="43073" xr:uid="{00000000-0005-0000-0000-00006A2C0000}"/>
    <cellStyle name="Note 2 9 7 6" xfId="18192" xr:uid="{00000000-0005-0000-0000-00006B2C0000}"/>
    <cellStyle name="Note 2 9 8" xfId="1352" xr:uid="{00000000-0005-0000-0000-00006C2C0000}"/>
    <cellStyle name="Note 2 9 8 2" xfId="3863" xr:uid="{00000000-0005-0000-0000-00006D2C0000}"/>
    <cellStyle name="Note 2 9 8 2 2" xfId="21299" xr:uid="{00000000-0005-0000-0000-00006E2C0000}"/>
    <cellStyle name="Note 2 9 8 2 3" xfId="35752" xr:uid="{00000000-0005-0000-0000-00006F2C0000}"/>
    <cellStyle name="Note 2 9 8 3" xfId="6325" xr:uid="{00000000-0005-0000-0000-0000702C0000}"/>
    <cellStyle name="Note 2 9 8 3 2" xfId="23760" xr:uid="{00000000-0005-0000-0000-0000712C0000}"/>
    <cellStyle name="Note 2 9 8 3 3" xfId="38213" xr:uid="{00000000-0005-0000-0000-0000722C0000}"/>
    <cellStyle name="Note 2 9 8 4" xfId="8766" xr:uid="{00000000-0005-0000-0000-0000732C0000}"/>
    <cellStyle name="Note 2 9 8 4 2" xfId="26201" xr:uid="{00000000-0005-0000-0000-0000742C0000}"/>
    <cellStyle name="Note 2 9 8 4 3" xfId="40654" xr:uid="{00000000-0005-0000-0000-0000752C0000}"/>
    <cellStyle name="Note 2 9 8 5" xfId="11186" xr:uid="{00000000-0005-0000-0000-0000762C0000}"/>
    <cellStyle name="Note 2 9 8 5 2" xfId="28621" xr:uid="{00000000-0005-0000-0000-0000772C0000}"/>
    <cellStyle name="Note 2 9 8 5 3" xfId="43074" xr:uid="{00000000-0005-0000-0000-0000782C0000}"/>
    <cellStyle name="Note 2 9 8 6" xfId="15108" xr:uid="{00000000-0005-0000-0000-0000792C0000}"/>
    <cellStyle name="Note 2 9 8 6 2" xfId="32543" xr:uid="{00000000-0005-0000-0000-00007A2C0000}"/>
    <cellStyle name="Note 2 9 8 6 3" xfId="46996" xr:uid="{00000000-0005-0000-0000-00007B2C0000}"/>
    <cellStyle name="Note 2 9 8 7" xfId="18193" xr:uid="{00000000-0005-0000-0000-00007C2C0000}"/>
    <cellStyle name="Note 2 9 8 8" xfId="20270" xr:uid="{00000000-0005-0000-0000-00007D2C0000}"/>
    <cellStyle name="Note 2 9 9" xfId="3844" xr:uid="{00000000-0005-0000-0000-00007E2C0000}"/>
    <cellStyle name="Note 2 9 9 2" xfId="13508" xr:uid="{00000000-0005-0000-0000-00007F2C0000}"/>
    <cellStyle name="Note 2 9 9 2 2" xfId="30943" xr:uid="{00000000-0005-0000-0000-0000802C0000}"/>
    <cellStyle name="Note 2 9 9 2 3" xfId="45396" xr:uid="{00000000-0005-0000-0000-0000812C0000}"/>
    <cellStyle name="Note 2 9 9 3" xfId="15969" xr:uid="{00000000-0005-0000-0000-0000822C0000}"/>
    <cellStyle name="Note 2 9 9 3 2" xfId="33404" xr:uid="{00000000-0005-0000-0000-0000832C0000}"/>
    <cellStyle name="Note 2 9 9 3 3" xfId="47857" xr:uid="{00000000-0005-0000-0000-0000842C0000}"/>
    <cellStyle name="Note 2 9 9 4" xfId="21280" xr:uid="{00000000-0005-0000-0000-0000852C0000}"/>
    <cellStyle name="Note 2 9 9 5" xfId="35733" xr:uid="{00000000-0005-0000-0000-0000862C0000}"/>
    <cellStyle name="Note 20" xfId="1353" xr:uid="{00000000-0005-0000-0000-0000872C0000}"/>
    <cellStyle name="Note 20 2" xfId="1354" xr:uid="{00000000-0005-0000-0000-0000882C0000}"/>
    <cellStyle name="Note 20 2 2" xfId="3865" xr:uid="{00000000-0005-0000-0000-0000892C0000}"/>
    <cellStyle name="Note 20 2 2 2" xfId="13524" xr:uid="{00000000-0005-0000-0000-00008A2C0000}"/>
    <cellStyle name="Note 20 2 2 2 2" xfId="30959" xr:uid="{00000000-0005-0000-0000-00008B2C0000}"/>
    <cellStyle name="Note 20 2 2 2 3" xfId="45412" xr:uid="{00000000-0005-0000-0000-00008C2C0000}"/>
    <cellStyle name="Note 20 2 2 3" xfId="15985" xr:uid="{00000000-0005-0000-0000-00008D2C0000}"/>
    <cellStyle name="Note 20 2 2 3 2" xfId="33420" xr:uid="{00000000-0005-0000-0000-00008E2C0000}"/>
    <cellStyle name="Note 20 2 2 3 3" xfId="47873" xr:uid="{00000000-0005-0000-0000-00008F2C0000}"/>
    <cellStyle name="Note 20 2 2 4" xfId="21301" xr:uid="{00000000-0005-0000-0000-0000902C0000}"/>
    <cellStyle name="Note 20 2 2 5" xfId="35754" xr:uid="{00000000-0005-0000-0000-0000912C0000}"/>
    <cellStyle name="Note 20 2 3" xfId="6327" xr:uid="{00000000-0005-0000-0000-0000922C0000}"/>
    <cellStyle name="Note 20 2 3 2" xfId="23762" xr:uid="{00000000-0005-0000-0000-0000932C0000}"/>
    <cellStyle name="Note 20 2 3 3" xfId="38215" xr:uid="{00000000-0005-0000-0000-0000942C0000}"/>
    <cellStyle name="Note 20 2 4" xfId="8768" xr:uid="{00000000-0005-0000-0000-0000952C0000}"/>
    <cellStyle name="Note 20 2 4 2" xfId="26203" xr:uid="{00000000-0005-0000-0000-0000962C0000}"/>
    <cellStyle name="Note 20 2 4 3" xfId="40656" xr:uid="{00000000-0005-0000-0000-0000972C0000}"/>
    <cellStyle name="Note 20 2 5" xfId="11188" xr:uid="{00000000-0005-0000-0000-0000982C0000}"/>
    <cellStyle name="Note 20 2 5 2" xfId="28623" xr:uid="{00000000-0005-0000-0000-0000992C0000}"/>
    <cellStyle name="Note 20 2 5 3" xfId="43076" xr:uid="{00000000-0005-0000-0000-00009A2C0000}"/>
    <cellStyle name="Note 20 2 6" xfId="18195" xr:uid="{00000000-0005-0000-0000-00009B2C0000}"/>
    <cellStyle name="Note 20 3" xfId="1355" xr:uid="{00000000-0005-0000-0000-00009C2C0000}"/>
    <cellStyle name="Note 20 3 2" xfId="3866" xr:uid="{00000000-0005-0000-0000-00009D2C0000}"/>
    <cellStyle name="Note 20 3 2 2" xfId="13525" xr:uid="{00000000-0005-0000-0000-00009E2C0000}"/>
    <cellStyle name="Note 20 3 2 2 2" xfId="30960" xr:uid="{00000000-0005-0000-0000-00009F2C0000}"/>
    <cellStyle name="Note 20 3 2 2 3" xfId="45413" xr:uid="{00000000-0005-0000-0000-0000A02C0000}"/>
    <cellStyle name="Note 20 3 2 3" xfId="15986" xr:uid="{00000000-0005-0000-0000-0000A12C0000}"/>
    <cellStyle name="Note 20 3 2 3 2" xfId="33421" xr:uid="{00000000-0005-0000-0000-0000A22C0000}"/>
    <cellStyle name="Note 20 3 2 3 3" xfId="47874" xr:uid="{00000000-0005-0000-0000-0000A32C0000}"/>
    <cellStyle name="Note 20 3 2 4" xfId="21302" xr:uid="{00000000-0005-0000-0000-0000A42C0000}"/>
    <cellStyle name="Note 20 3 2 5" xfId="35755" xr:uid="{00000000-0005-0000-0000-0000A52C0000}"/>
    <cellStyle name="Note 20 3 3" xfId="6328" xr:uid="{00000000-0005-0000-0000-0000A62C0000}"/>
    <cellStyle name="Note 20 3 3 2" xfId="23763" xr:uid="{00000000-0005-0000-0000-0000A72C0000}"/>
    <cellStyle name="Note 20 3 3 3" xfId="38216" xr:uid="{00000000-0005-0000-0000-0000A82C0000}"/>
    <cellStyle name="Note 20 3 4" xfId="8769" xr:uid="{00000000-0005-0000-0000-0000A92C0000}"/>
    <cellStyle name="Note 20 3 4 2" xfId="26204" xr:uid="{00000000-0005-0000-0000-0000AA2C0000}"/>
    <cellStyle name="Note 20 3 4 3" xfId="40657" xr:uid="{00000000-0005-0000-0000-0000AB2C0000}"/>
    <cellStyle name="Note 20 3 5" xfId="11189" xr:uid="{00000000-0005-0000-0000-0000AC2C0000}"/>
    <cellStyle name="Note 20 3 5 2" xfId="28624" xr:uid="{00000000-0005-0000-0000-0000AD2C0000}"/>
    <cellStyle name="Note 20 3 5 3" xfId="43077" xr:uid="{00000000-0005-0000-0000-0000AE2C0000}"/>
    <cellStyle name="Note 20 3 6" xfId="18196" xr:uid="{00000000-0005-0000-0000-0000AF2C0000}"/>
    <cellStyle name="Note 20 4" xfId="1356" xr:uid="{00000000-0005-0000-0000-0000B02C0000}"/>
    <cellStyle name="Note 20 4 2" xfId="3867" xr:uid="{00000000-0005-0000-0000-0000B12C0000}"/>
    <cellStyle name="Note 20 4 2 2" xfId="21303" xr:uid="{00000000-0005-0000-0000-0000B22C0000}"/>
    <cellStyle name="Note 20 4 2 3" xfId="35756" xr:uid="{00000000-0005-0000-0000-0000B32C0000}"/>
    <cellStyle name="Note 20 4 3" xfId="6329" xr:uid="{00000000-0005-0000-0000-0000B42C0000}"/>
    <cellStyle name="Note 20 4 3 2" xfId="23764" xr:uid="{00000000-0005-0000-0000-0000B52C0000}"/>
    <cellStyle name="Note 20 4 3 3" xfId="38217" xr:uid="{00000000-0005-0000-0000-0000B62C0000}"/>
    <cellStyle name="Note 20 4 4" xfId="8770" xr:uid="{00000000-0005-0000-0000-0000B72C0000}"/>
    <cellStyle name="Note 20 4 4 2" xfId="26205" xr:uid="{00000000-0005-0000-0000-0000B82C0000}"/>
    <cellStyle name="Note 20 4 4 3" xfId="40658" xr:uid="{00000000-0005-0000-0000-0000B92C0000}"/>
    <cellStyle name="Note 20 4 5" xfId="11190" xr:uid="{00000000-0005-0000-0000-0000BA2C0000}"/>
    <cellStyle name="Note 20 4 5 2" xfId="28625" xr:uid="{00000000-0005-0000-0000-0000BB2C0000}"/>
    <cellStyle name="Note 20 4 5 3" xfId="43078" xr:uid="{00000000-0005-0000-0000-0000BC2C0000}"/>
    <cellStyle name="Note 20 4 6" xfId="15109" xr:uid="{00000000-0005-0000-0000-0000BD2C0000}"/>
    <cellStyle name="Note 20 4 6 2" xfId="32544" xr:uid="{00000000-0005-0000-0000-0000BE2C0000}"/>
    <cellStyle name="Note 20 4 6 3" xfId="46997" xr:uid="{00000000-0005-0000-0000-0000BF2C0000}"/>
    <cellStyle name="Note 20 4 7" xfId="18197" xr:uid="{00000000-0005-0000-0000-0000C02C0000}"/>
    <cellStyle name="Note 20 4 8" xfId="20271" xr:uid="{00000000-0005-0000-0000-0000C12C0000}"/>
    <cellStyle name="Note 20 5" xfId="3864" xr:uid="{00000000-0005-0000-0000-0000C22C0000}"/>
    <cellStyle name="Note 20 5 2" xfId="13523" xr:uid="{00000000-0005-0000-0000-0000C32C0000}"/>
    <cellStyle name="Note 20 5 2 2" xfId="30958" xr:uid="{00000000-0005-0000-0000-0000C42C0000}"/>
    <cellStyle name="Note 20 5 2 3" xfId="45411" xr:uid="{00000000-0005-0000-0000-0000C52C0000}"/>
    <cellStyle name="Note 20 5 3" xfId="15984" xr:uid="{00000000-0005-0000-0000-0000C62C0000}"/>
    <cellStyle name="Note 20 5 3 2" xfId="33419" xr:uid="{00000000-0005-0000-0000-0000C72C0000}"/>
    <cellStyle name="Note 20 5 3 3" xfId="47872" xr:uid="{00000000-0005-0000-0000-0000C82C0000}"/>
    <cellStyle name="Note 20 5 4" xfId="21300" xr:uid="{00000000-0005-0000-0000-0000C92C0000}"/>
    <cellStyle name="Note 20 5 5" xfId="35753" xr:uid="{00000000-0005-0000-0000-0000CA2C0000}"/>
    <cellStyle name="Note 20 6" xfId="6326" xr:uid="{00000000-0005-0000-0000-0000CB2C0000}"/>
    <cellStyle name="Note 20 6 2" xfId="23761" xr:uid="{00000000-0005-0000-0000-0000CC2C0000}"/>
    <cellStyle name="Note 20 6 3" xfId="38214" xr:uid="{00000000-0005-0000-0000-0000CD2C0000}"/>
    <cellStyle name="Note 20 7" xfId="8767" xr:uid="{00000000-0005-0000-0000-0000CE2C0000}"/>
    <cellStyle name="Note 20 7 2" xfId="26202" xr:uid="{00000000-0005-0000-0000-0000CF2C0000}"/>
    <cellStyle name="Note 20 7 3" xfId="40655" xr:uid="{00000000-0005-0000-0000-0000D02C0000}"/>
    <cellStyle name="Note 20 8" xfId="11187" xr:uid="{00000000-0005-0000-0000-0000D12C0000}"/>
    <cellStyle name="Note 20 8 2" xfId="28622" xr:uid="{00000000-0005-0000-0000-0000D22C0000}"/>
    <cellStyle name="Note 20 8 3" xfId="43075" xr:uid="{00000000-0005-0000-0000-0000D32C0000}"/>
    <cellStyle name="Note 20 9" xfId="18194" xr:uid="{00000000-0005-0000-0000-0000D42C0000}"/>
    <cellStyle name="Note 21" xfId="1357" xr:uid="{00000000-0005-0000-0000-0000D52C0000}"/>
    <cellStyle name="Note 21 2" xfId="1358" xr:uid="{00000000-0005-0000-0000-0000D62C0000}"/>
    <cellStyle name="Note 21 2 2" xfId="3869" xr:uid="{00000000-0005-0000-0000-0000D72C0000}"/>
    <cellStyle name="Note 21 2 2 2" xfId="13527" xr:uid="{00000000-0005-0000-0000-0000D82C0000}"/>
    <cellStyle name="Note 21 2 2 2 2" xfId="30962" xr:uid="{00000000-0005-0000-0000-0000D92C0000}"/>
    <cellStyle name="Note 21 2 2 2 3" xfId="45415" xr:uid="{00000000-0005-0000-0000-0000DA2C0000}"/>
    <cellStyle name="Note 21 2 2 3" xfId="15988" xr:uid="{00000000-0005-0000-0000-0000DB2C0000}"/>
    <cellStyle name="Note 21 2 2 3 2" xfId="33423" xr:uid="{00000000-0005-0000-0000-0000DC2C0000}"/>
    <cellStyle name="Note 21 2 2 3 3" xfId="47876" xr:uid="{00000000-0005-0000-0000-0000DD2C0000}"/>
    <cellStyle name="Note 21 2 2 4" xfId="21305" xr:uid="{00000000-0005-0000-0000-0000DE2C0000}"/>
    <cellStyle name="Note 21 2 2 5" xfId="35758" xr:uid="{00000000-0005-0000-0000-0000DF2C0000}"/>
    <cellStyle name="Note 21 2 3" xfId="6331" xr:uid="{00000000-0005-0000-0000-0000E02C0000}"/>
    <cellStyle name="Note 21 2 3 2" xfId="23766" xr:uid="{00000000-0005-0000-0000-0000E12C0000}"/>
    <cellStyle name="Note 21 2 3 3" xfId="38219" xr:uid="{00000000-0005-0000-0000-0000E22C0000}"/>
    <cellStyle name="Note 21 2 4" xfId="8772" xr:uid="{00000000-0005-0000-0000-0000E32C0000}"/>
    <cellStyle name="Note 21 2 4 2" xfId="26207" xr:uid="{00000000-0005-0000-0000-0000E42C0000}"/>
    <cellStyle name="Note 21 2 4 3" xfId="40660" xr:uid="{00000000-0005-0000-0000-0000E52C0000}"/>
    <cellStyle name="Note 21 2 5" xfId="11192" xr:uid="{00000000-0005-0000-0000-0000E62C0000}"/>
    <cellStyle name="Note 21 2 5 2" xfId="28627" xr:uid="{00000000-0005-0000-0000-0000E72C0000}"/>
    <cellStyle name="Note 21 2 5 3" xfId="43080" xr:uid="{00000000-0005-0000-0000-0000E82C0000}"/>
    <cellStyle name="Note 21 2 6" xfId="18199" xr:uid="{00000000-0005-0000-0000-0000E92C0000}"/>
    <cellStyle name="Note 21 3" xfId="1359" xr:uid="{00000000-0005-0000-0000-0000EA2C0000}"/>
    <cellStyle name="Note 21 3 2" xfId="3870" xr:uid="{00000000-0005-0000-0000-0000EB2C0000}"/>
    <cellStyle name="Note 21 3 2 2" xfId="13528" xr:uid="{00000000-0005-0000-0000-0000EC2C0000}"/>
    <cellStyle name="Note 21 3 2 2 2" xfId="30963" xr:uid="{00000000-0005-0000-0000-0000ED2C0000}"/>
    <cellStyle name="Note 21 3 2 2 3" xfId="45416" xr:uid="{00000000-0005-0000-0000-0000EE2C0000}"/>
    <cellStyle name="Note 21 3 2 3" xfId="15989" xr:uid="{00000000-0005-0000-0000-0000EF2C0000}"/>
    <cellStyle name="Note 21 3 2 3 2" xfId="33424" xr:uid="{00000000-0005-0000-0000-0000F02C0000}"/>
    <cellStyle name="Note 21 3 2 3 3" xfId="47877" xr:uid="{00000000-0005-0000-0000-0000F12C0000}"/>
    <cellStyle name="Note 21 3 2 4" xfId="21306" xr:uid="{00000000-0005-0000-0000-0000F22C0000}"/>
    <cellStyle name="Note 21 3 2 5" xfId="35759" xr:uid="{00000000-0005-0000-0000-0000F32C0000}"/>
    <cellStyle name="Note 21 3 3" xfId="6332" xr:uid="{00000000-0005-0000-0000-0000F42C0000}"/>
    <cellStyle name="Note 21 3 3 2" xfId="23767" xr:uid="{00000000-0005-0000-0000-0000F52C0000}"/>
    <cellStyle name="Note 21 3 3 3" xfId="38220" xr:uid="{00000000-0005-0000-0000-0000F62C0000}"/>
    <cellStyle name="Note 21 3 4" xfId="8773" xr:uid="{00000000-0005-0000-0000-0000F72C0000}"/>
    <cellStyle name="Note 21 3 4 2" xfId="26208" xr:uid="{00000000-0005-0000-0000-0000F82C0000}"/>
    <cellStyle name="Note 21 3 4 3" xfId="40661" xr:uid="{00000000-0005-0000-0000-0000F92C0000}"/>
    <cellStyle name="Note 21 3 5" xfId="11193" xr:uid="{00000000-0005-0000-0000-0000FA2C0000}"/>
    <cellStyle name="Note 21 3 5 2" xfId="28628" xr:uid="{00000000-0005-0000-0000-0000FB2C0000}"/>
    <cellStyle name="Note 21 3 5 3" xfId="43081" xr:uid="{00000000-0005-0000-0000-0000FC2C0000}"/>
    <cellStyle name="Note 21 3 6" xfId="18200" xr:uid="{00000000-0005-0000-0000-0000FD2C0000}"/>
    <cellStyle name="Note 21 4" xfId="1360" xr:uid="{00000000-0005-0000-0000-0000FE2C0000}"/>
    <cellStyle name="Note 21 4 2" xfId="3871" xr:uid="{00000000-0005-0000-0000-0000FF2C0000}"/>
    <cellStyle name="Note 21 4 2 2" xfId="21307" xr:uid="{00000000-0005-0000-0000-0000002D0000}"/>
    <cellStyle name="Note 21 4 2 3" xfId="35760" xr:uid="{00000000-0005-0000-0000-0000012D0000}"/>
    <cellStyle name="Note 21 4 3" xfId="6333" xr:uid="{00000000-0005-0000-0000-0000022D0000}"/>
    <cellStyle name="Note 21 4 3 2" xfId="23768" xr:uid="{00000000-0005-0000-0000-0000032D0000}"/>
    <cellStyle name="Note 21 4 3 3" xfId="38221" xr:uid="{00000000-0005-0000-0000-0000042D0000}"/>
    <cellStyle name="Note 21 4 4" xfId="8774" xr:uid="{00000000-0005-0000-0000-0000052D0000}"/>
    <cellStyle name="Note 21 4 4 2" xfId="26209" xr:uid="{00000000-0005-0000-0000-0000062D0000}"/>
    <cellStyle name="Note 21 4 4 3" xfId="40662" xr:uid="{00000000-0005-0000-0000-0000072D0000}"/>
    <cellStyle name="Note 21 4 5" xfId="11194" xr:uid="{00000000-0005-0000-0000-0000082D0000}"/>
    <cellStyle name="Note 21 4 5 2" xfId="28629" xr:uid="{00000000-0005-0000-0000-0000092D0000}"/>
    <cellStyle name="Note 21 4 5 3" xfId="43082" xr:uid="{00000000-0005-0000-0000-00000A2D0000}"/>
    <cellStyle name="Note 21 4 6" xfId="15110" xr:uid="{00000000-0005-0000-0000-00000B2D0000}"/>
    <cellStyle name="Note 21 4 6 2" xfId="32545" xr:uid="{00000000-0005-0000-0000-00000C2D0000}"/>
    <cellStyle name="Note 21 4 6 3" xfId="46998" xr:uid="{00000000-0005-0000-0000-00000D2D0000}"/>
    <cellStyle name="Note 21 4 7" xfId="18201" xr:uid="{00000000-0005-0000-0000-00000E2D0000}"/>
    <cellStyle name="Note 21 4 8" xfId="20272" xr:uid="{00000000-0005-0000-0000-00000F2D0000}"/>
    <cellStyle name="Note 21 5" xfId="3868" xr:uid="{00000000-0005-0000-0000-0000102D0000}"/>
    <cellStyle name="Note 21 5 2" xfId="13526" xr:uid="{00000000-0005-0000-0000-0000112D0000}"/>
    <cellStyle name="Note 21 5 2 2" xfId="30961" xr:uid="{00000000-0005-0000-0000-0000122D0000}"/>
    <cellStyle name="Note 21 5 2 3" xfId="45414" xr:uid="{00000000-0005-0000-0000-0000132D0000}"/>
    <cellStyle name="Note 21 5 3" xfId="15987" xr:uid="{00000000-0005-0000-0000-0000142D0000}"/>
    <cellStyle name="Note 21 5 3 2" xfId="33422" xr:uid="{00000000-0005-0000-0000-0000152D0000}"/>
    <cellStyle name="Note 21 5 3 3" xfId="47875" xr:uid="{00000000-0005-0000-0000-0000162D0000}"/>
    <cellStyle name="Note 21 5 4" xfId="21304" xr:uid="{00000000-0005-0000-0000-0000172D0000}"/>
    <cellStyle name="Note 21 5 5" xfId="35757" xr:uid="{00000000-0005-0000-0000-0000182D0000}"/>
    <cellStyle name="Note 21 6" xfId="6330" xr:uid="{00000000-0005-0000-0000-0000192D0000}"/>
    <cellStyle name="Note 21 6 2" xfId="23765" xr:uid="{00000000-0005-0000-0000-00001A2D0000}"/>
    <cellStyle name="Note 21 6 3" xfId="38218" xr:uid="{00000000-0005-0000-0000-00001B2D0000}"/>
    <cellStyle name="Note 21 7" xfId="8771" xr:uid="{00000000-0005-0000-0000-00001C2D0000}"/>
    <cellStyle name="Note 21 7 2" xfId="26206" xr:uid="{00000000-0005-0000-0000-00001D2D0000}"/>
    <cellStyle name="Note 21 7 3" xfId="40659" xr:uid="{00000000-0005-0000-0000-00001E2D0000}"/>
    <cellStyle name="Note 21 8" xfId="11191" xr:uid="{00000000-0005-0000-0000-00001F2D0000}"/>
    <cellStyle name="Note 21 8 2" xfId="28626" xr:uid="{00000000-0005-0000-0000-0000202D0000}"/>
    <cellStyle name="Note 21 8 3" xfId="43079" xr:uid="{00000000-0005-0000-0000-0000212D0000}"/>
    <cellStyle name="Note 21 9" xfId="18198" xr:uid="{00000000-0005-0000-0000-0000222D0000}"/>
    <cellStyle name="Note 22" xfId="1361" xr:uid="{00000000-0005-0000-0000-0000232D0000}"/>
    <cellStyle name="Note 22 2" xfId="1362" xr:uid="{00000000-0005-0000-0000-0000242D0000}"/>
    <cellStyle name="Note 22 2 2" xfId="3873" xr:uid="{00000000-0005-0000-0000-0000252D0000}"/>
    <cellStyle name="Note 22 2 2 2" xfId="13530" xr:uid="{00000000-0005-0000-0000-0000262D0000}"/>
    <cellStyle name="Note 22 2 2 2 2" xfId="30965" xr:uid="{00000000-0005-0000-0000-0000272D0000}"/>
    <cellStyle name="Note 22 2 2 2 3" xfId="45418" xr:uid="{00000000-0005-0000-0000-0000282D0000}"/>
    <cellStyle name="Note 22 2 2 3" xfId="15991" xr:uid="{00000000-0005-0000-0000-0000292D0000}"/>
    <cellStyle name="Note 22 2 2 3 2" xfId="33426" xr:uid="{00000000-0005-0000-0000-00002A2D0000}"/>
    <cellStyle name="Note 22 2 2 3 3" xfId="47879" xr:uid="{00000000-0005-0000-0000-00002B2D0000}"/>
    <cellStyle name="Note 22 2 2 4" xfId="21309" xr:uid="{00000000-0005-0000-0000-00002C2D0000}"/>
    <cellStyle name="Note 22 2 2 5" xfId="35762" xr:uid="{00000000-0005-0000-0000-00002D2D0000}"/>
    <cellStyle name="Note 22 2 3" xfId="6335" xr:uid="{00000000-0005-0000-0000-00002E2D0000}"/>
    <cellStyle name="Note 22 2 3 2" xfId="23770" xr:uid="{00000000-0005-0000-0000-00002F2D0000}"/>
    <cellStyle name="Note 22 2 3 3" xfId="38223" xr:uid="{00000000-0005-0000-0000-0000302D0000}"/>
    <cellStyle name="Note 22 2 4" xfId="8776" xr:uid="{00000000-0005-0000-0000-0000312D0000}"/>
    <cellStyle name="Note 22 2 4 2" xfId="26211" xr:uid="{00000000-0005-0000-0000-0000322D0000}"/>
    <cellStyle name="Note 22 2 4 3" xfId="40664" xr:uid="{00000000-0005-0000-0000-0000332D0000}"/>
    <cellStyle name="Note 22 2 5" xfId="11196" xr:uid="{00000000-0005-0000-0000-0000342D0000}"/>
    <cellStyle name="Note 22 2 5 2" xfId="28631" xr:uid="{00000000-0005-0000-0000-0000352D0000}"/>
    <cellStyle name="Note 22 2 5 3" xfId="43084" xr:uid="{00000000-0005-0000-0000-0000362D0000}"/>
    <cellStyle name="Note 22 2 6" xfId="18203" xr:uid="{00000000-0005-0000-0000-0000372D0000}"/>
    <cellStyle name="Note 22 3" xfId="1363" xr:uid="{00000000-0005-0000-0000-0000382D0000}"/>
    <cellStyle name="Note 22 3 2" xfId="3874" xr:uid="{00000000-0005-0000-0000-0000392D0000}"/>
    <cellStyle name="Note 22 3 2 2" xfId="13531" xr:uid="{00000000-0005-0000-0000-00003A2D0000}"/>
    <cellStyle name="Note 22 3 2 2 2" xfId="30966" xr:uid="{00000000-0005-0000-0000-00003B2D0000}"/>
    <cellStyle name="Note 22 3 2 2 3" xfId="45419" xr:uid="{00000000-0005-0000-0000-00003C2D0000}"/>
    <cellStyle name="Note 22 3 2 3" xfId="15992" xr:uid="{00000000-0005-0000-0000-00003D2D0000}"/>
    <cellStyle name="Note 22 3 2 3 2" xfId="33427" xr:uid="{00000000-0005-0000-0000-00003E2D0000}"/>
    <cellStyle name="Note 22 3 2 3 3" xfId="47880" xr:uid="{00000000-0005-0000-0000-00003F2D0000}"/>
    <cellStyle name="Note 22 3 2 4" xfId="21310" xr:uid="{00000000-0005-0000-0000-0000402D0000}"/>
    <cellStyle name="Note 22 3 2 5" xfId="35763" xr:uid="{00000000-0005-0000-0000-0000412D0000}"/>
    <cellStyle name="Note 22 3 3" xfId="6336" xr:uid="{00000000-0005-0000-0000-0000422D0000}"/>
    <cellStyle name="Note 22 3 3 2" xfId="23771" xr:uid="{00000000-0005-0000-0000-0000432D0000}"/>
    <cellStyle name="Note 22 3 3 3" xfId="38224" xr:uid="{00000000-0005-0000-0000-0000442D0000}"/>
    <cellStyle name="Note 22 3 4" xfId="8777" xr:uid="{00000000-0005-0000-0000-0000452D0000}"/>
    <cellStyle name="Note 22 3 4 2" xfId="26212" xr:uid="{00000000-0005-0000-0000-0000462D0000}"/>
    <cellStyle name="Note 22 3 4 3" xfId="40665" xr:uid="{00000000-0005-0000-0000-0000472D0000}"/>
    <cellStyle name="Note 22 3 5" xfId="11197" xr:uid="{00000000-0005-0000-0000-0000482D0000}"/>
    <cellStyle name="Note 22 3 5 2" xfId="28632" xr:uid="{00000000-0005-0000-0000-0000492D0000}"/>
    <cellStyle name="Note 22 3 5 3" xfId="43085" xr:uid="{00000000-0005-0000-0000-00004A2D0000}"/>
    <cellStyle name="Note 22 3 6" xfId="18204" xr:uid="{00000000-0005-0000-0000-00004B2D0000}"/>
    <cellStyle name="Note 22 4" xfId="1364" xr:uid="{00000000-0005-0000-0000-00004C2D0000}"/>
    <cellStyle name="Note 22 4 2" xfId="3875" xr:uid="{00000000-0005-0000-0000-00004D2D0000}"/>
    <cellStyle name="Note 22 4 2 2" xfId="21311" xr:uid="{00000000-0005-0000-0000-00004E2D0000}"/>
    <cellStyle name="Note 22 4 2 3" xfId="35764" xr:uid="{00000000-0005-0000-0000-00004F2D0000}"/>
    <cellStyle name="Note 22 4 3" xfId="6337" xr:uid="{00000000-0005-0000-0000-0000502D0000}"/>
    <cellStyle name="Note 22 4 3 2" xfId="23772" xr:uid="{00000000-0005-0000-0000-0000512D0000}"/>
    <cellStyle name="Note 22 4 3 3" xfId="38225" xr:uid="{00000000-0005-0000-0000-0000522D0000}"/>
    <cellStyle name="Note 22 4 4" xfId="8778" xr:uid="{00000000-0005-0000-0000-0000532D0000}"/>
    <cellStyle name="Note 22 4 4 2" xfId="26213" xr:uid="{00000000-0005-0000-0000-0000542D0000}"/>
    <cellStyle name="Note 22 4 4 3" xfId="40666" xr:uid="{00000000-0005-0000-0000-0000552D0000}"/>
    <cellStyle name="Note 22 4 5" xfId="11198" xr:uid="{00000000-0005-0000-0000-0000562D0000}"/>
    <cellStyle name="Note 22 4 5 2" xfId="28633" xr:uid="{00000000-0005-0000-0000-0000572D0000}"/>
    <cellStyle name="Note 22 4 5 3" xfId="43086" xr:uid="{00000000-0005-0000-0000-0000582D0000}"/>
    <cellStyle name="Note 22 4 6" xfId="15111" xr:uid="{00000000-0005-0000-0000-0000592D0000}"/>
    <cellStyle name="Note 22 4 6 2" xfId="32546" xr:uid="{00000000-0005-0000-0000-00005A2D0000}"/>
    <cellStyle name="Note 22 4 6 3" xfId="46999" xr:uid="{00000000-0005-0000-0000-00005B2D0000}"/>
    <cellStyle name="Note 22 4 7" xfId="18205" xr:uid="{00000000-0005-0000-0000-00005C2D0000}"/>
    <cellStyle name="Note 22 4 8" xfId="20273" xr:uid="{00000000-0005-0000-0000-00005D2D0000}"/>
    <cellStyle name="Note 22 5" xfId="3872" xr:uid="{00000000-0005-0000-0000-00005E2D0000}"/>
    <cellStyle name="Note 22 5 2" xfId="13529" xr:uid="{00000000-0005-0000-0000-00005F2D0000}"/>
    <cellStyle name="Note 22 5 2 2" xfId="30964" xr:uid="{00000000-0005-0000-0000-0000602D0000}"/>
    <cellStyle name="Note 22 5 2 3" xfId="45417" xr:uid="{00000000-0005-0000-0000-0000612D0000}"/>
    <cellStyle name="Note 22 5 3" xfId="15990" xr:uid="{00000000-0005-0000-0000-0000622D0000}"/>
    <cellStyle name="Note 22 5 3 2" xfId="33425" xr:uid="{00000000-0005-0000-0000-0000632D0000}"/>
    <cellStyle name="Note 22 5 3 3" xfId="47878" xr:uid="{00000000-0005-0000-0000-0000642D0000}"/>
    <cellStyle name="Note 22 5 4" xfId="21308" xr:uid="{00000000-0005-0000-0000-0000652D0000}"/>
    <cellStyle name="Note 22 5 5" xfId="35761" xr:uid="{00000000-0005-0000-0000-0000662D0000}"/>
    <cellStyle name="Note 22 6" xfId="6334" xr:uid="{00000000-0005-0000-0000-0000672D0000}"/>
    <cellStyle name="Note 22 6 2" xfId="23769" xr:uid="{00000000-0005-0000-0000-0000682D0000}"/>
    <cellStyle name="Note 22 6 3" xfId="38222" xr:uid="{00000000-0005-0000-0000-0000692D0000}"/>
    <cellStyle name="Note 22 7" xfId="8775" xr:uid="{00000000-0005-0000-0000-00006A2D0000}"/>
    <cellStyle name="Note 22 7 2" xfId="26210" xr:uid="{00000000-0005-0000-0000-00006B2D0000}"/>
    <cellStyle name="Note 22 7 3" xfId="40663" xr:uid="{00000000-0005-0000-0000-00006C2D0000}"/>
    <cellStyle name="Note 22 8" xfId="11195" xr:uid="{00000000-0005-0000-0000-00006D2D0000}"/>
    <cellStyle name="Note 22 8 2" xfId="28630" xr:uid="{00000000-0005-0000-0000-00006E2D0000}"/>
    <cellStyle name="Note 22 8 3" xfId="43083" xr:uid="{00000000-0005-0000-0000-00006F2D0000}"/>
    <cellStyle name="Note 22 9" xfId="18202" xr:uid="{00000000-0005-0000-0000-0000702D0000}"/>
    <cellStyle name="Note 23" xfId="1365" xr:uid="{00000000-0005-0000-0000-0000712D0000}"/>
    <cellStyle name="Note 23 2" xfId="1366" xr:uid="{00000000-0005-0000-0000-0000722D0000}"/>
    <cellStyle name="Note 23 2 2" xfId="3877" xr:uid="{00000000-0005-0000-0000-0000732D0000}"/>
    <cellStyle name="Note 23 2 2 2" xfId="13533" xr:uid="{00000000-0005-0000-0000-0000742D0000}"/>
    <cellStyle name="Note 23 2 2 2 2" xfId="30968" xr:uid="{00000000-0005-0000-0000-0000752D0000}"/>
    <cellStyle name="Note 23 2 2 2 3" xfId="45421" xr:uid="{00000000-0005-0000-0000-0000762D0000}"/>
    <cellStyle name="Note 23 2 2 3" xfId="15994" xr:uid="{00000000-0005-0000-0000-0000772D0000}"/>
    <cellStyle name="Note 23 2 2 3 2" xfId="33429" xr:uid="{00000000-0005-0000-0000-0000782D0000}"/>
    <cellStyle name="Note 23 2 2 3 3" xfId="47882" xr:uid="{00000000-0005-0000-0000-0000792D0000}"/>
    <cellStyle name="Note 23 2 2 4" xfId="21313" xr:uid="{00000000-0005-0000-0000-00007A2D0000}"/>
    <cellStyle name="Note 23 2 2 5" xfId="35766" xr:uid="{00000000-0005-0000-0000-00007B2D0000}"/>
    <cellStyle name="Note 23 2 3" xfId="6339" xr:uid="{00000000-0005-0000-0000-00007C2D0000}"/>
    <cellStyle name="Note 23 2 3 2" xfId="23774" xr:uid="{00000000-0005-0000-0000-00007D2D0000}"/>
    <cellStyle name="Note 23 2 3 3" xfId="38227" xr:uid="{00000000-0005-0000-0000-00007E2D0000}"/>
    <cellStyle name="Note 23 2 4" xfId="8780" xr:uid="{00000000-0005-0000-0000-00007F2D0000}"/>
    <cellStyle name="Note 23 2 4 2" xfId="26215" xr:uid="{00000000-0005-0000-0000-0000802D0000}"/>
    <cellStyle name="Note 23 2 4 3" xfId="40668" xr:uid="{00000000-0005-0000-0000-0000812D0000}"/>
    <cellStyle name="Note 23 2 5" xfId="11200" xr:uid="{00000000-0005-0000-0000-0000822D0000}"/>
    <cellStyle name="Note 23 2 5 2" xfId="28635" xr:uid="{00000000-0005-0000-0000-0000832D0000}"/>
    <cellStyle name="Note 23 2 5 3" xfId="43088" xr:uid="{00000000-0005-0000-0000-0000842D0000}"/>
    <cellStyle name="Note 23 2 6" xfId="18207" xr:uid="{00000000-0005-0000-0000-0000852D0000}"/>
    <cellStyle name="Note 23 3" xfId="1367" xr:uid="{00000000-0005-0000-0000-0000862D0000}"/>
    <cellStyle name="Note 23 3 2" xfId="3878" xr:uid="{00000000-0005-0000-0000-0000872D0000}"/>
    <cellStyle name="Note 23 3 2 2" xfId="13534" xr:uid="{00000000-0005-0000-0000-0000882D0000}"/>
    <cellStyle name="Note 23 3 2 2 2" xfId="30969" xr:uid="{00000000-0005-0000-0000-0000892D0000}"/>
    <cellStyle name="Note 23 3 2 2 3" xfId="45422" xr:uid="{00000000-0005-0000-0000-00008A2D0000}"/>
    <cellStyle name="Note 23 3 2 3" xfId="15995" xr:uid="{00000000-0005-0000-0000-00008B2D0000}"/>
    <cellStyle name="Note 23 3 2 3 2" xfId="33430" xr:uid="{00000000-0005-0000-0000-00008C2D0000}"/>
    <cellStyle name="Note 23 3 2 3 3" xfId="47883" xr:uid="{00000000-0005-0000-0000-00008D2D0000}"/>
    <cellStyle name="Note 23 3 2 4" xfId="21314" xr:uid="{00000000-0005-0000-0000-00008E2D0000}"/>
    <cellStyle name="Note 23 3 2 5" xfId="35767" xr:uid="{00000000-0005-0000-0000-00008F2D0000}"/>
    <cellStyle name="Note 23 3 3" xfId="6340" xr:uid="{00000000-0005-0000-0000-0000902D0000}"/>
    <cellStyle name="Note 23 3 3 2" xfId="23775" xr:uid="{00000000-0005-0000-0000-0000912D0000}"/>
    <cellStyle name="Note 23 3 3 3" xfId="38228" xr:uid="{00000000-0005-0000-0000-0000922D0000}"/>
    <cellStyle name="Note 23 3 4" xfId="8781" xr:uid="{00000000-0005-0000-0000-0000932D0000}"/>
    <cellStyle name="Note 23 3 4 2" xfId="26216" xr:uid="{00000000-0005-0000-0000-0000942D0000}"/>
    <cellStyle name="Note 23 3 4 3" xfId="40669" xr:uid="{00000000-0005-0000-0000-0000952D0000}"/>
    <cellStyle name="Note 23 3 5" xfId="11201" xr:uid="{00000000-0005-0000-0000-0000962D0000}"/>
    <cellStyle name="Note 23 3 5 2" xfId="28636" xr:uid="{00000000-0005-0000-0000-0000972D0000}"/>
    <cellStyle name="Note 23 3 5 3" xfId="43089" xr:uid="{00000000-0005-0000-0000-0000982D0000}"/>
    <cellStyle name="Note 23 3 6" xfId="18208" xr:uid="{00000000-0005-0000-0000-0000992D0000}"/>
    <cellStyle name="Note 23 4" xfId="1368" xr:uid="{00000000-0005-0000-0000-00009A2D0000}"/>
    <cellStyle name="Note 23 4 2" xfId="3879" xr:uid="{00000000-0005-0000-0000-00009B2D0000}"/>
    <cellStyle name="Note 23 4 2 2" xfId="21315" xr:uid="{00000000-0005-0000-0000-00009C2D0000}"/>
    <cellStyle name="Note 23 4 2 3" xfId="35768" xr:uid="{00000000-0005-0000-0000-00009D2D0000}"/>
    <cellStyle name="Note 23 4 3" xfId="6341" xr:uid="{00000000-0005-0000-0000-00009E2D0000}"/>
    <cellStyle name="Note 23 4 3 2" xfId="23776" xr:uid="{00000000-0005-0000-0000-00009F2D0000}"/>
    <cellStyle name="Note 23 4 3 3" xfId="38229" xr:uid="{00000000-0005-0000-0000-0000A02D0000}"/>
    <cellStyle name="Note 23 4 4" xfId="8782" xr:uid="{00000000-0005-0000-0000-0000A12D0000}"/>
    <cellStyle name="Note 23 4 4 2" xfId="26217" xr:uid="{00000000-0005-0000-0000-0000A22D0000}"/>
    <cellStyle name="Note 23 4 4 3" xfId="40670" xr:uid="{00000000-0005-0000-0000-0000A32D0000}"/>
    <cellStyle name="Note 23 4 5" xfId="11202" xr:uid="{00000000-0005-0000-0000-0000A42D0000}"/>
    <cellStyle name="Note 23 4 5 2" xfId="28637" xr:uid="{00000000-0005-0000-0000-0000A52D0000}"/>
    <cellStyle name="Note 23 4 5 3" xfId="43090" xr:uid="{00000000-0005-0000-0000-0000A62D0000}"/>
    <cellStyle name="Note 23 4 6" xfId="15112" xr:uid="{00000000-0005-0000-0000-0000A72D0000}"/>
    <cellStyle name="Note 23 4 6 2" xfId="32547" xr:uid="{00000000-0005-0000-0000-0000A82D0000}"/>
    <cellStyle name="Note 23 4 6 3" xfId="47000" xr:uid="{00000000-0005-0000-0000-0000A92D0000}"/>
    <cellStyle name="Note 23 4 7" xfId="18209" xr:uid="{00000000-0005-0000-0000-0000AA2D0000}"/>
    <cellStyle name="Note 23 4 8" xfId="20274" xr:uid="{00000000-0005-0000-0000-0000AB2D0000}"/>
    <cellStyle name="Note 23 5" xfId="3876" xr:uid="{00000000-0005-0000-0000-0000AC2D0000}"/>
    <cellStyle name="Note 23 5 2" xfId="13532" xr:uid="{00000000-0005-0000-0000-0000AD2D0000}"/>
    <cellStyle name="Note 23 5 2 2" xfId="30967" xr:uid="{00000000-0005-0000-0000-0000AE2D0000}"/>
    <cellStyle name="Note 23 5 2 3" xfId="45420" xr:uid="{00000000-0005-0000-0000-0000AF2D0000}"/>
    <cellStyle name="Note 23 5 3" xfId="15993" xr:uid="{00000000-0005-0000-0000-0000B02D0000}"/>
    <cellStyle name="Note 23 5 3 2" xfId="33428" xr:uid="{00000000-0005-0000-0000-0000B12D0000}"/>
    <cellStyle name="Note 23 5 3 3" xfId="47881" xr:uid="{00000000-0005-0000-0000-0000B22D0000}"/>
    <cellStyle name="Note 23 5 4" xfId="21312" xr:uid="{00000000-0005-0000-0000-0000B32D0000}"/>
    <cellStyle name="Note 23 5 5" xfId="35765" xr:uid="{00000000-0005-0000-0000-0000B42D0000}"/>
    <cellStyle name="Note 23 6" xfId="6338" xr:uid="{00000000-0005-0000-0000-0000B52D0000}"/>
    <cellStyle name="Note 23 6 2" xfId="23773" xr:uid="{00000000-0005-0000-0000-0000B62D0000}"/>
    <cellStyle name="Note 23 6 3" xfId="38226" xr:uid="{00000000-0005-0000-0000-0000B72D0000}"/>
    <cellStyle name="Note 23 7" xfId="8779" xr:uid="{00000000-0005-0000-0000-0000B82D0000}"/>
    <cellStyle name="Note 23 7 2" xfId="26214" xr:uid="{00000000-0005-0000-0000-0000B92D0000}"/>
    <cellStyle name="Note 23 7 3" xfId="40667" xr:uid="{00000000-0005-0000-0000-0000BA2D0000}"/>
    <cellStyle name="Note 23 8" xfId="11199" xr:uid="{00000000-0005-0000-0000-0000BB2D0000}"/>
    <cellStyle name="Note 23 8 2" xfId="28634" xr:uid="{00000000-0005-0000-0000-0000BC2D0000}"/>
    <cellStyle name="Note 23 8 3" xfId="43087" xr:uid="{00000000-0005-0000-0000-0000BD2D0000}"/>
    <cellStyle name="Note 23 9" xfId="18206" xr:uid="{00000000-0005-0000-0000-0000BE2D0000}"/>
    <cellStyle name="Note 24" xfId="1369" xr:uid="{00000000-0005-0000-0000-0000BF2D0000}"/>
    <cellStyle name="Note 24 2" xfId="1370" xr:uid="{00000000-0005-0000-0000-0000C02D0000}"/>
    <cellStyle name="Note 24 2 2" xfId="3881" xr:uid="{00000000-0005-0000-0000-0000C12D0000}"/>
    <cellStyle name="Note 24 2 2 2" xfId="13536" xr:uid="{00000000-0005-0000-0000-0000C22D0000}"/>
    <cellStyle name="Note 24 2 2 2 2" xfId="30971" xr:uid="{00000000-0005-0000-0000-0000C32D0000}"/>
    <cellStyle name="Note 24 2 2 2 3" xfId="45424" xr:uid="{00000000-0005-0000-0000-0000C42D0000}"/>
    <cellStyle name="Note 24 2 2 3" xfId="15997" xr:uid="{00000000-0005-0000-0000-0000C52D0000}"/>
    <cellStyle name="Note 24 2 2 3 2" xfId="33432" xr:uid="{00000000-0005-0000-0000-0000C62D0000}"/>
    <cellStyle name="Note 24 2 2 3 3" xfId="47885" xr:uid="{00000000-0005-0000-0000-0000C72D0000}"/>
    <cellStyle name="Note 24 2 2 4" xfId="21317" xr:uid="{00000000-0005-0000-0000-0000C82D0000}"/>
    <cellStyle name="Note 24 2 2 5" xfId="35770" xr:uid="{00000000-0005-0000-0000-0000C92D0000}"/>
    <cellStyle name="Note 24 2 3" xfId="6343" xr:uid="{00000000-0005-0000-0000-0000CA2D0000}"/>
    <cellStyle name="Note 24 2 3 2" xfId="23778" xr:uid="{00000000-0005-0000-0000-0000CB2D0000}"/>
    <cellStyle name="Note 24 2 3 3" xfId="38231" xr:uid="{00000000-0005-0000-0000-0000CC2D0000}"/>
    <cellStyle name="Note 24 2 4" xfId="8784" xr:uid="{00000000-0005-0000-0000-0000CD2D0000}"/>
    <cellStyle name="Note 24 2 4 2" xfId="26219" xr:uid="{00000000-0005-0000-0000-0000CE2D0000}"/>
    <cellStyle name="Note 24 2 4 3" xfId="40672" xr:uid="{00000000-0005-0000-0000-0000CF2D0000}"/>
    <cellStyle name="Note 24 2 5" xfId="11204" xr:uid="{00000000-0005-0000-0000-0000D02D0000}"/>
    <cellStyle name="Note 24 2 5 2" xfId="28639" xr:uid="{00000000-0005-0000-0000-0000D12D0000}"/>
    <cellStyle name="Note 24 2 5 3" xfId="43092" xr:uid="{00000000-0005-0000-0000-0000D22D0000}"/>
    <cellStyle name="Note 24 2 6" xfId="18211" xr:uid="{00000000-0005-0000-0000-0000D32D0000}"/>
    <cellStyle name="Note 24 3" xfId="1371" xr:uid="{00000000-0005-0000-0000-0000D42D0000}"/>
    <cellStyle name="Note 24 3 2" xfId="3882" xr:uid="{00000000-0005-0000-0000-0000D52D0000}"/>
    <cellStyle name="Note 24 3 2 2" xfId="13537" xr:uid="{00000000-0005-0000-0000-0000D62D0000}"/>
    <cellStyle name="Note 24 3 2 2 2" xfId="30972" xr:uid="{00000000-0005-0000-0000-0000D72D0000}"/>
    <cellStyle name="Note 24 3 2 2 3" xfId="45425" xr:uid="{00000000-0005-0000-0000-0000D82D0000}"/>
    <cellStyle name="Note 24 3 2 3" xfId="15998" xr:uid="{00000000-0005-0000-0000-0000D92D0000}"/>
    <cellStyle name="Note 24 3 2 3 2" xfId="33433" xr:uid="{00000000-0005-0000-0000-0000DA2D0000}"/>
    <cellStyle name="Note 24 3 2 3 3" xfId="47886" xr:uid="{00000000-0005-0000-0000-0000DB2D0000}"/>
    <cellStyle name="Note 24 3 2 4" xfId="21318" xr:uid="{00000000-0005-0000-0000-0000DC2D0000}"/>
    <cellStyle name="Note 24 3 2 5" xfId="35771" xr:uid="{00000000-0005-0000-0000-0000DD2D0000}"/>
    <cellStyle name="Note 24 3 3" xfId="6344" xr:uid="{00000000-0005-0000-0000-0000DE2D0000}"/>
    <cellStyle name="Note 24 3 3 2" xfId="23779" xr:uid="{00000000-0005-0000-0000-0000DF2D0000}"/>
    <cellStyle name="Note 24 3 3 3" xfId="38232" xr:uid="{00000000-0005-0000-0000-0000E02D0000}"/>
    <cellStyle name="Note 24 3 4" xfId="8785" xr:uid="{00000000-0005-0000-0000-0000E12D0000}"/>
    <cellStyle name="Note 24 3 4 2" xfId="26220" xr:uid="{00000000-0005-0000-0000-0000E22D0000}"/>
    <cellStyle name="Note 24 3 4 3" xfId="40673" xr:uid="{00000000-0005-0000-0000-0000E32D0000}"/>
    <cellStyle name="Note 24 3 5" xfId="11205" xr:uid="{00000000-0005-0000-0000-0000E42D0000}"/>
    <cellStyle name="Note 24 3 5 2" xfId="28640" xr:uid="{00000000-0005-0000-0000-0000E52D0000}"/>
    <cellStyle name="Note 24 3 5 3" xfId="43093" xr:uid="{00000000-0005-0000-0000-0000E62D0000}"/>
    <cellStyle name="Note 24 3 6" xfId="18212" xr:uid="{00000000-0005-0000-0000-0000E72D0000}"/>
    <cellStyle name="Note 24 4" xfId="1372" xr:uid="{00000000-0005-0000-0000-0000E82D0000}"/>
    <cellStyle name="Note 24 4 2" xfId="3883" xr:uid="{00000000-0005-0000-0000-0000E92D0000}"/>
    <cellStyle name="Note 24 4 2 2" xfId="21319" xr:uid="{00000000-0005-0000-0000-0000EA2D0000}"/>
    <cellStyle name="Note 24 4 2 3" xfId="35772" xr:uid="{00000000-0005-0000-0000-0000EB2D0000}"/>
    <cellStyle name="Note 24 4 3" xfId="6345" xr:uid="{00000000-0005-0000-0000-0000EC2D0000}"/>
    <cellStyle name="Note 24 4 3 2" xfId="23780" xr:uid="{00000000-0005-0000-0000-0000ED2D0000}"/>
    <cellStyle name="Note 24 4 3 3" xfId="38233" xr:uid="{00000000-0005-0000-0000-0000EE2D0000}"/>
    <cellStyle name="Note 24 4 4" xfId="8786" xr:uid="{00000000-0005-0000-0000-0000EF2D0000}"/>
    <cellStyle name="Note 24 4 4 2" xfId="26221" xr:uid="{00000000-0005-0000-0000-0000F02D0000}"/>
    <cellStyle name="Note 24 4 4 3" xfId="40674" xr:uid="{00000000-0005-0000-0000-0000F12D0000}"/>
    <cellStyle name="Note 24 4 5" xfId="11206" xr:uid="{00000000-0005-0000-0000-0000F22D0000}"/>
    <cellStyle name="Note 24 4 5 2" xfId="28641" xr:uid="{00000000-0005-0000-0000-0000F32D0000}"/>
    <cellStyle name="Note 24 4 5 3" xfId="43094" xr:uid="{00000000-0005-0000-0000-0000F42D0000}"/>
    <cellStyle name="Note 24 4 6" xfId="15113" xr:uid="{00000000-0005-0000-0000-0000F52D0000}"/>
    <cellStyle name="Note 24 4 6 2" xfId="32548" xr:uid="{00000000-0005-0000-0000-0000F62D0000}"/>
    <cellStyle name="Note 24 4 6 3" xfId="47001" xr:uid="{00000000-0005-0000-0000-0000F72D0000}"/>
    <cellStyle name="Note 24 4 7" xfId="18213" xr:uid="{00000000-0005-0000-0000-0000F82D0000}"/>
    <cellStyle name="Note 24 4 8" xfId="20275" xr:uid="{00000000-0005-0000-0000-0000F92D0000}"/>
    <cellStyle name="Note 24 5" xfId="3880" xr:uid="{00000000-0005-0000-0000-0000FA2D0000}"/>
    <cellStyle name="Note 24 5 2" xfId="13535" xr:uid="{00000000-0005-0000-0000-0000FB2D0000}"/>
    <cellStyle name="Note 24 5 2 2" xfId="30970" xr:uid="{00000000-0005-0000-0000-0000FC2D0000}"/>
    <cellStyle name="Note 24 5 2 3" xfId="45423" xr:uid="{00000000-0005-0000-0000-0000FD2D0000}"/>
    <cellStyle name="Note 24 5 3" xfId="15996" xr:uid="{00000000-0005-0000-0000-0000FE2D0000}"/>
    <cellStyle name="Note 24 5 3 2" xfId="33431" xr:uid="{00000000-0005-0000-0000-0000FF2D0000}"/>
    <cellStyle name="Note 24 5 3 3" xfId="47884" xr:uid="{00000000-0005-0000-0000-0000002E0000}"/>
    <cellStyle name="Note 24 5 4" xfId="21316" xr:uid="{00000000-0005-0000-0000-0000012E0000}"/>
    <cellStyle name="Note 24 5 5" xfId="35769" xr:uid="{00000000-0005-0000-0000-0000022E0000}"/>
    <cellStyle name="Note 24 6" xfId="6342" xr:uid="{00000000-0005-0000-0000-0000032E0000}"/>
    <cellStyle name="Note 24 6 2" xfId="23777" xr:uid="{00000000-0005-0000-0000-0000042E0000}"/>
    <cellStyle name="Note 24 6 3" xfId="38230" xr:uid="{00000000-0005-0000-0000-0000052E0000}"/>
    <cellStyle name="Note 24 7" xfId="8783" xr:uid="{00000000-0005-0000-0000-0000062E0000}"/>
    <cellStyle name="Note 24 7 2" xfId="26218" xr:uid="{00000000-0005-0000-0000-0000072E0000}"/>
    <cellStyle name="Note 24 7 3" xfId="40671" xr:uid="{00000000-0005-0000-0000-0000082E0000}"/>
    <cellStyle name="Note 24 8" xfId="11203" xr:uid="{00000000-0005-0000-0000-0000092E0000}"/>
    <cellStyle name="Note 24 8 2" xfId="28638" xr:uid="{00000000-0005-0000-0000-00000A2E0000}"/>
    <cellStyle name="Note 24 8 3" xfId="43091" xr:uid="{00000000-0005-0000-0000-00000B2E0000}"/>
    <cellStyle name="Note 24 9" xfId="18210" xr:uid="{00000000-0005-0000-0000-00000C2E0000}"/>
    <cellStyle name="Note 25" xfId="1373" xr:uid="{00000000-0005-0000-0000-00000D2E0000}"/>
    <cellStyle name="Note 25 2" xfId="1374" xr:uid="{00000000-0005-0000-0000-00000E2E0000}"/>
    <cellStyle name="Note 25 2 2" xfId="3885" xr:uid="{00000000-0005-0000-0000-00000F2E0000}"/>
    <cellStyle name="Note 25 2 2 2" xfId="13539" xr:uid="{00000000-0005-0000-0000-0000102E0000}"/>
    <cellStyle name="Note 25 2 2 2 2" xfId="30974" xr:uid="{00000000-0005-0000-0000-0000112E0000}"/>
    <cellStyle name="Note 25 2 2 2 3" xfId="45427" xr:uid="{00000000-0005-0000-0000-0000122E0000}"/>
    <cellStyle name="Note 25 2 2 3" xfId="16000" xr:uid="{00000000-0005-0000-0000-0000132E0000}"/>
    <cellStyle name="Note 25 2 2 3 2" xfId="33435" xr:uid="{00000000-0005-0000-0000-0000142E0000}"/>
    <cellStyle name="Note 25 2 2 3 3" xfId="47888" xr:uid="{00000000-0005-0000-0000-0000152E0000}"/>
    <cellStyle name="Note 25 2 2 4" xfId="21321" xr:uid="{00000000-0005-0000-0000-0000162E0000}"/>
    <cellStyle name="Note 25 2 2 5" xfId="35774" xr:uid="{00000000-0005-0000-0000-0000172E0000}"/>
    <cellStyle name="Note 25 2 3" xfId="6347" xr:uid="{00000000-0005-0000-0000-0000182E0000}"/>
    <cellStyle name="Note 25 2 3 2" xfId="23782" xr:uid="{00000000-0005-0000-0000-0000192E0000}"/>
    <cellStyle name="Note 25 2 3 3" xfId="38235" xr:uid="{00000000-0005-0000-0000-00001A2E0000}"/>
    <cellStyle name="Note 25 2 4" xfId="8788" xr:uid="{00000000-0005-0000-0000-00001B2E0000}"/>
    <cellStyle name="Note 25 2 4 2" xfId="26223" xr:uid="{00000000-0005-0000-0000-00001C2E0000}"/>
    <cellStyle name="Note 25 2 4 3" xfId="40676" xr:uid="{00000000-0005-0000-0000-00001D2E0000}"/>
    <cellStyle name="Note 25 2 5" xfId="11208" xr:uid="{00000000-0005-0000-0000-00001E2E0000}"/>
    <cellStyle name="Note 25 2 5 2" xfId="28643" xr:uid="{00000000-0005-0000-0000-00001F2E0000}"/>
    <cellStyle name="Note 25 2 5 3" xfId="43096" xr:uid="{00000000-0005-0000-0000-0000202E0000}"/>
    <cellStyle name="Note 25 2 6" xfId="18215" xr:uid="{00000000-0005-0000-0000-0000212E0000}"/>
    <cellStyle name="Note 25 3" xfId="1375" xr:uid="{00000000-0005-0000-0000-0000222E0000}"/>
    <cellStyle name="Note 25 3 2" xfId="3886" xr:uid="{00000000-0005-0000-0000-0000232E0000}"/>
    <cellStyle name="Note 25 3 2 2" xfId="13540" xr:uid="{00000000-0005-0000-0000-0000242E0000}"/>
    <cellStyle name="Note 25 3 2 2 2" xfId="30975" xr:uid="{00000000-0005-0000-0000-0000252E0000}"/>
    <cellStyle name="Note 25 3 2 2 3" xfId="45428" xr:uid="{00000000-0005-0000-0000-0000262E0000}"/>
    <cellStyle name="Note 25 3 2 3" xfId="16001" xr:uid="{00000000-0005-0000-0000-0000272E0000}"/>
    <cellStyle name="Note 25 3 2 3 2" xfId="33436" xr:uid="{00000000-0005-0000-0000-0000282E0000}"/>
    <cellStyle name="Note 25 3 2 3 3" xfId="47889" xr:uid="{00000000-0005-0000-0000-0000292E0000}"/>
    <cellStyle name="Note 25 3 2 4" xfId="21322" xr:uid="{00000000-0005-0000-0000-00002A2E0000}"/>
    <cellStyle name="Note 25 3 2 5" xfId="35775" xr:uid="{00000000-0005-0000-0000-00002B2E0000}"/>
    <cellStyle name="Note 25 3 3" xfId="6348" xr:uid="{00000000-0005-0000-0000-00002C2E0000}"/>
    <cellStyle name="Note 25 3 3 2" xfId="23783" xr:uid="{00000000-0005-0000-0000-00002D2E0000}"/>
    <cellStyle name="Note 25 3 3 3" xfId="38236" xr:uid="{00000000-0005-0000-0000-00002E2E0000}"/>
    <cellStyle name="Note 25 3 4" xfId="8789" xr:uid="{00000000-0005-0000-0000-00002F2E0000}"/>
    <cellStyle name="Note 25 3 4 2" xfId="26224" xr:uid="{00000000-0005-0000-0000-0000302E0000}"/>
    <cellStyle name="Note 25 3 4 3" xfId="40677" xr:uid="{00000000-0005-0000-0000-0000312E0000}"/>
    <cellStyle name="Note 25 3 5" xfId="11209" xr:uid="{00000000-0005-0000-0000-0000322E0000}"/>
    <cellStyle name="Note 25 3 5 2" xfId="28644" xr:uid="{00000000-0005-0000-0000-0000332E0000}"/>
    <cellStyle name="Note 25 3 5 3" xfId="43097" xr:uid="{00000000-0005-0000-0000-0000342E0000}"/>
    <cellStyle name="Note 25 3 6" xfId="18216" xr:uid="{00000000-0005-0000-0000-0000352E0000}"/>
    <cellStyle name="Note 25 4" xfId="1376" xr:uid="{00000000-0005-0000-0000-0000362E0000}"/>
    <cellStyle name="Note 25 4 2" xfId="3887" xr:uid="{00000000-0005-0000-0000-0000372E0000}"/>
    <cellStyle name="Note 25 4 2 2" xfId="21323" xr:uid="{00000000-0005-0000-0000-0000382E0000}"/>
    <cellStyle name="Note 25 4 2 3" xfId="35776" xr:uid="{00000000-0005-0000-0000-0000392E0000}"/>
    <cellStyle name="Note 25 4 3" xfId="6349" xr:uid="{00000000-0005-0000-0000-00003A2E0000}"/>
    <cellStyle name="Note 25 4 3 2" xfId="23784" xr:uid="{00000000-0005-0000-0000-00003B2E0000}"/>
    <cellStyle name="Note 25 4 3 3" xfId="38237" xr:uid="{00000000-0005-0000-0000-00003C2E0000}"/>
    <cellStyle name="Note 25 4 4" xfId="8790" xr:uid="{00000000-0005-0000-0000-00003D2E0000}"/>
    <cellStyle name="Note 25 4 4 2" xfId="26225" xr:uid="{00000000-0005-0000-0000-00003E2E0000}"/>
    <cellStyle name="Note 25 4 4 3" xfId="40678" xr:uid="{00000000-0005-0000-0000-00003F2E0000}"/>
    <cellStyle name="Note 25 4 5" xfId="11210" xr:uid="{00000000-0005-0000-0000-0000402E0000}"/>
    <cellStyle name="Note 25 4 5 2" xfId="28645" xr:uid="{00000000-0005-0000-0000-0000412E0000}"/>
    <cellStyle name="Note 25 4 5 3" xfId="43098" xr:uid="{00000000-0005-0000-0000-0000422E0000}"/>
    <cellStyle name="Note 25 4 6" xfId="15114" xr:uid="{00000000-0005-0000-0000-0000432E0000}"/>
    <cellStyle name="Note 25 4 6 2" xfId="32549" xr:uid="{00000000-0005-0000-0000-0000442E0000}"/>
    <cellStyle name="Note 25 4 6 3" xfId="47002" xr:uid="{00000000-0005-0000-0000-0000452E0000}"/>
    <cellStyle name="Note 25 4 7" xfId="18217" xr:uid="{00000000-0005-0000-0000-0000462E0000}"/>
    <cellStyle name="Note 25 4 8" xfId="20276" xr:uid="{00000000-0005-0000-0000-0000472E0000}"/>
    <cellStyle name="Note 25 5" xfId="3884" xr:uid="{00000000-0005-0000-0000-0000482E0000}"/>
    <cellStyle name="Note 25 5 2" xfId="13538" xr:uid="{00000000-0005-0000-0000-0000492E0000}"/>
    <cellStyle name="Note 25 5 2 2" xfId="30973" xr:uid="{00000000-0005-0000-0000-00004A2E0000}"/>
    <cellStyle name="Note 25 5 2 3" xfId="45426" xr:uid="{00000000-0005-0000-0000-00004B2E0000}"/>
    <cellStyle name="Note 25 5 3" xfId="15999" xr:uid="{00000000-0005-0000-0000-00004C2E0000}"/>
    <cellStyle name="Note 25 5 3 2" xfId="33434" xr:uid="{00000000-0005-0000-0000-00004D2E0000}"/>
    <cellStyle name="Note 25 5 3 3" xfId="47887" xr:uid="{00000000-0005-0000-0000-00004E2E0000}"/>
    <cellStyle name="Note 25 5 4" xfId="21320" xr:uid="{00000000-0005-0000-0000-00004F2E0000}"/>
    <cellStyle name="Note 25 5 5" xfId="35773" xr:uid="{00000000-0005-0000-0000-0000502E0000}"/>
    <cellStyle name="Note 25 6" xfId="6346" xr:uid="{00000000-0005-0000-0000-0000512E0000}"/>
    <cellStyle name="Note 25 6 2" xfId="23781" xr:uid="{00000000-0005-0000-0000-0000522E0000}"/>
    <cellStyle name="Note 25 6 3" xfId="38234" xr:uid="{00000000-0005-0000-0000-0000532E0000}"/>
    <cellStyle name="Note 25 7" xfId="8787" xr:uid="{00000000-0005-0000-0000-0000542E0000}"/>
    <cellStyle name="Note 25 7 2" xfId="26222" xr:uid="{00000000-0005-0000-0000-0000552E0000}"/>
    <cellStyle name="Note 25 7 3" xfId="40675" xr:uid="{00000000-0005-0000-0000-0000562E0000}"/>
    <cellStyle name="Note 25 8" xfId="11207" xr:uid="{00000000-0005-0000-0000-0000572E0000}"/>
    <cellStyle name="Note 25 8 2" xfId="28642" xr:uid="{00000000-0005-0000-0000-0000582E0000}"/>
    <cellStyle name="Note 25 8 3" xfId="43095" xr:uid="{00000000-0005-0000-0000-0000592E0000}"/>
    <cellStyle name="Note 25 9" xfId="18214" xr:uid="{00000000-0005-0000-0000-00005A2E0000}"/>
    <cellStyle name="Note 26" xfId="1377" xr:uid="{00000000-0005-0000-0000-00005B2E0000}"/>
    <cellStyle name="Note 26 2" xfId="1378" xr:uid="{00000000-0005-0000-0000-00005C2E0000}"/>
    <cellStyle name="Note 26 2 2" xfId="3889" xr:uid="{00000000-0005-0000-0000-00005D2E0000}"/>
    <cellStyle name="Note 26 2 2 2" xfId="13542" xr:uid="{00000000-0005-0000-0000-00005E2E0000}"/>
    <cellStyle name="Note 26 2 2 2 2" xfId="30977" xr:uid="{00000000-0005-0000-0000-00005F2E0000}"/>
    <cellStyle name="Note 26 2 2 2 3" xfId="45430" xr:uid="{00000000-0005-0000-0000-0000602E0000}"/>
    <cellStyle name="Note 26 2 2 3" xfId="16003" xr:uid="{00000000-0005-0000-0000-0000612E0000}"/>
    <cellStyle name="Note 26 2 2 3 2" xfId="33438" xr:uid="{00000000-0005-0000-0000-0000622E0000}"/>
    <cellStyle name="Note 26 2 2 3 3" xfId="47891" xr:uid="{00000000-0005-0000-0000-0000632E0000}"/>
    <cellStyle name="Note 26 2 2 4" xfId="21325" xr:uid="{00000000-0005-0000-0000-0000642E0000}"/>
    <cellStyle name="Note 26 2 2 5" xfId="35778" xr:uid="{00000000-0005-0000-0000-0000652E0000}"/>
    <cellStyle name="Note 26 2 3" xfId="6351" xr:uid="{00000000-0005-0000-0000-0000662E0000}"/>
    <cellStyle name="Note 26 2 3 2" xfId="23786" xr:uid="{00000000-0005-0000-0000-0000672E0000}"/>
    <cellStyle name="Note 26 2 3 3" xfId="38239" xr:uid="{00000000-0005-0000-0000-0000682E0000}"/>
    <cellStyle name="Note 26 2 4" xfId="8792" xr:uid="{00000000-0005-0000-0000-0000692E0000}"/>
    <cellStyle name="Note 26 2 4 2" xfId="26227" xr:uid="{00000000-0005-0000-0000-00006A2E0000}"/>
    <cellStyle name="Note 26 2 4 3" xfId="40680" xr:uid="{00000000-0005-0000-0000-00006B2E0000}"/>
    <cellStyle name="Note 26 2 5" xfId="11212" xr:uid="{00000000-0005-0000-0000-00006C2E0000}"/>
    <cellStyle name="Note 26 2 5 2" xfId="28647" xr:uid="{00000000-0005-0000-0000-00006D2E0000}"/>
    <cellStyle name="Note 26 2 5 3" xfId="43100" xr:uid="{00000000-0005-0000-0000-00006E2E0000}"/>
    <cellStyle name="Note 26 2 6" xfId="18219" xr:uid="{00000000-0005-0000-0000-00006F2E0000}"/>
    <cellStyle name="Note 26 3" xfId="1379" xr:uid="{00000000-0005-0000-0000-0000702E0000}"/>
    <cellStyle name="Note 26 3 2" xfId="3890" xr:uid="{00000000-0005-0000-0000-0000712E0000}"/>
    <cellStyle name="Note 26 3 2 2" xfId="13543" xr:uid="{00000000-0005-0000-0000-0000722E0000}"/>
    <cellStyle name="Note 26 3 2 2 2" xfId="30978" xr:uid="{00000000-0005-0000-0000-0000732E0000}"/>
    <cellStyle name="Note 26 3 2 2 3" xfId="45431" xr:uid="{00000000-0005-0000-0000-0000742E0000}"/>
    <cellStyle name="Note 26 3 2 3" xfId="16004" xr:uid="{00000000-0005-0000-0000-0000752E0000}"/>
    <cellStyle name="Note 26 3 2 3 2" xfId="33439" xr:uid="{00000000-0005-0000-0000-0000762E0000}"/>
    <cellStyle name="Note 26 3 2 3 3" xfId="47892" xr:uid="{00000000-0005-0000-0000-0000772E0000}"/>
    <cellStyle name="Note 26 3 2 4" xfId="21326" xr:uid="{00000000-0005-0000-0000-0000782E0000}"/>
    <cellStyle name="Note 26 3 2 5" xfId="35779" xr:uid="{00000000-0005-0000-0000-0000792E0000}"/>
    <cellStyle name="Note 26 3 3" xfId="6352" xr:uid="{00000000-0005-0000-0000-00007A2E0000}"/>
    <cellStyle name="Note 26 3 3 2" xfId="23787" xr:uid="{00000000-0005-0000-0000-00007B2E0000}"/>
    <cellStyle name="Note 26 3 3 3" xfId="38240" xr:uid="{00000000-0005-0000-0000-00007C2E0000}"/>
    <cellStyle name="Note 26 3 4" xfId="8793" xr:uid="{00000000-0005-0000-0000-00007D2E0000}"/>
    <cellStyle name="Note 26 3 4 2" xfId="26228" xr:uid="{00000000-0005-0000-0000-00007E2E0000}"/>
    <cellStyle name="Note 26 3 4 3" xfId="40681" xr:uid="{00000000-0005-0000-0000-00007F2E0000}"/>
    <cellStyle name="Note 26 3 5" xfId="11213" xr:uid="{00000000-0005-0000-0000-0000802E0000}"/>
    <cellStyle name="Note 26 3 5 2" xfId="28648" xr:uid="{00000000-0005-0000-0000-0000812E0000}"/>
    <cellStyle name="Note 26 3 5 3" xfId="43101" xr:uid="{00000000-0005-0000-0000-0000822E0000}"/>
    <cellStyle name="Note 26 3 6" xfId="18220" xr:uid="{00000000-0005-0000-0000-0000832E0000}"/>
    <cellStyle name="Note 26 4" xfId="1380" xr:uid="{00000000-0005-0000-0000-0000842E0000}"/>
    <cellStyle name="Note 26 4 2" xfId="3891" xr:uid="{00000000-0005-0000-0000-0000852E0000}"/>
    <cellStyle name="Note 26 4 2 2" xfId="21327" xr:uid="{00000000-0005-0000-0000-0000862E0000}"/>
    <cellStyle name="Note 26 4 2 3" xfId="35780" xr:uid="{00000000-0005-0000-0000-0000872E0000}"/>
    <cellStyle name="Note 26 4 3" xfId="6353" xr:uid="{00000000-0005-0000-0000-0000882E0000}"/>
    <cellStyle name="Note 26 4 3 2" xfId="23788" xr:uid="{00000000-0005-0000-0000-0000892E0000}"/>
    <cellStyle name="Note 26 4 3 3" xfId="38241" xr:uid="{00000000-0005-0000-0000-00008A2E0000}"/>
    <cellStyle name="Note 26 4 4" xfId="8794" xr:uid="{00000000-0005-0000-0000-00008B2E0000}"/>
    <cellStyle name="Note 26 4 4 2" xfId="26229" xr:uid="{00000000-0005-0000-0000-00008C2E0000}"/>
    <cellStyle name="Note 26 4 4 3" xfId="40682" xr:uid="{00000000-0005-0000-0000-00008D2E0000}"/>
    <cellStyle name="Note 26 4 5" xfId="11214" xr:uid="{00000000-0005-0000-0000-00008E2E0000}"/>
    <cellStyle name="Note 26 4 5 2" xfId="28649" xr:uid="{00000000-0005-0000-0000-00008F2E0000}"/>
    <cellStyle name="Note 26 4 5 3" xfId="43102" xr:uid="{00000000-0005-0000-0000-0000902E0000}"/>
    <cellStyle name="Note 26 4 6" xfId="15115" xr:uid="{00000000-0005-0000-0000-0000912E0000}"/>
    <cellStyle name="Note 26 4 6 2" xfId="32550" xr:uid="{00000000-0005-0000-0000-0000922E0000}"/>
    <cellStyle name="Note 26 4 6 3" xfId="47003" xr:uid="{00000000-0005-0000-0000-0000932E0000}"/>
    <cellStyle name="Note 26 4 7" xfId="18221" xr:uid="{00000000-0005-0000-0000-0000942E0000}"/>
    <cellStyle name="Note 26 4 8" xfId="20277" xr:uid="{00000000-0005-0000-0000-0000952E0000}"/>
    <cellStyle name="Note 26 5" xfId="3888" xr:uid="{00000000-0005-0000-0000-0000962E0000}"/>
    <cellStyle name="Note 26 5 2" xfId="13541" xr:uid="{00000000-0005-0000-0000-0000972E0000}"/>
    <cellStyle name="Note 26 5 2 2" xfId="30976" xr:uid="{00000000-0005-0000-0000-0000982E0000}"/>
    <cellStyle name="Note 26 5 2 3" xfId="45429" xr:uid="{00000000-0005-0000-0000-0000992E0000}"/>
    <cellStyle name="Note 26 5 3" xfId="16002" xr:uid="{00000000-0005-0000-0000-00009A2E0000}"/>
    <cellStyle name="Note 26 5 3 2" xfId="33437" xr:uid="{00000000-0005-0000-0000-00009B2E0000}"/>
    <cellStyle name="Note 26 5 3 3" xfId="47890" xr:uid="{00000000-0005-0000-0000-00009C2E0000}"/>
    <cellStyle name="Note 26 5 4" xfId="21324" xr:uid="{00000000-0005-0000-0000-00009D2E0000}"/>
    <cellStyle name="Note 26 5 5" xfId="35777" xr:uid="{00000000-0005-0000-0000-00009E2E0000}"/>
    <cellStyle name="Note 26 6" xfId="6350" xr:uid="{00000000-0005-0000-0000-00009F2E0000}"/>
    <cellStyle name="Note 26 6 2" xfId="23785" xr:uid="{00000000-0005-0000-0000-0000A02E0000}"/>
    <cellStyle name="Note 26 6 3" xfId="38238" xr:uid="{00000000-0005-0000-0000-0000A12E0000}"/>
    <cellStyle name="Note 26 7" xfId="8791" xr:uid="{00000000-0005-0000-0000-0000A22E0000}"/>
    <cellStyle name="Note 26 7 2" xfId="26226" xr:uid="{00000000-0005-0000-0000-0000A32E0000}"/>
    <cellStyle name="Note 26 7 3" xfId="40679" xr:uid="{00000000-0005-0000-0000-0000A42E0000}"/>
    <cellStyle name="Note 26 8" xfId="11211" xr:uid="{00000000-0005-0000-0000-0000A52E0000}"/>
    <cellStyle name="Note 26 8 2" xfId="28646" xr:uid="{00000000-0005-0000-0000-0000A62E0000}"/>
    <cellStyle name="Note 26 8 3" xfId="43099" xr:uid="{00000000-0005-0000-0000-0000A72E0000}"/>
    <cellStyle name="Note 26 9" xfId="18218" xr:uid="{00000000-0005-0000-0000-0000A82E0000}"/>
    <cellStyle name="Note 27" xfId="1381" xr:uid="{00000000-0005-0000-0000-0000A92E0000}"/>
    <cellStyle name="Note 27 2" xfId="1382" xr:uid="{00000000-0005-0000-0000-0000AA2E0000}"/>
    <cellStyle name="Note 27 2 2" xfId="3893" xr:uid="{00000000-0005-0000-0000-0000AB2E0000}"/>
    <cellStyle name="Note 27 2 2 2" xfId="13545" xr:uid="{00000000-0005-0000-0000-0000AC2E0000}"/>
    <cellStyle name="Note 27 2 2 2 2" xfId="30980" xr:uid="{00000000-0005-0000-0000-0000AD2E0000}"/>
    <cellStyle name="Note 27 2 2 2 3" xfId="45433" xr:uid="{00000000-0005-0000-0000-0000AE2E0000}"/>
    <cellStyle name="Note 27 2 2 3" xfId="16006" xr:uid="{00000000-0005-0000-0000-0000AF2E0000}"/>
    <cellStyle name="Note 27 2 2 3 2" xfId="33441" xr:uid="{00000000-0005-0000-0000-0000B02E0000}"/>
    <cellStyle name="Note 27 2 2 3 3" xfId="47894" xr:uid="{00000000-0005-0000-0000-0000B12E0000}"/>
    <cellStyle name="Note 27 2 2 4" xfId="21329" xr:uid="{00000000-0005-0000-0000-0000B22E0000}"/>
    <cellStyle name="Note 27 2 2 5" xfId="35782" xr:uid="{00000000-0005-0000-0000-0000B32E0000}"/>
    <cellStyle name="Note 27 2 3" xfId="6355" xr:uid="{00000000-0005-0000-0000-0000B42E0000}"/>
    <cellStyle name="Note 27 2 3 2" xfId="23790" xr:uid="{00000000-0005-0000-0000-0000B52E0000}"/>
    <cellStyle name="Note 27 2 3 3" xfId="38243" xr:uid="{00000000-0005-0000-0000-0000B62E0000}"/>
    <cellStyle name="Note 27 2 4" xfId="8796" xr:uid="{00000000-0005-0000-0000-0000B72E0000}"/>
    <cellStyle name="Note 27 2 4 2" xfId="26231" xr:uid="{00000000-0005-0000-0000-0000B82E0000}"/>
    <cellStyle name="Note 27 2 4 3" xfId="40684" xr:uid="{00000000-0005-0000-0000-0000B92E0000}"/>
    <cellStyle name="Note 27 2 5" xfId="11216" xr:uid="{00000000-0005-0000-0000-0000BA2E0000}"/>
    <cellStyle name="Note 27 2 5 2" xfId="28651" xr:uid="{00000000-0005-0000-0000-0000BB2E0000}"/>
    <cellStyle name="Note 27 2 5 3" xfId="43104" xr:uid="{00000000-0005-0000-0000-0000BC2E0000}"/>
    <cellStyle name="Note 27 2 6" xfId="18223" xr:uid="{00000000-0005-0000-0000-0000BD2E0000}"/>
    <cellStyle name="Note 27 3" xfId="1383" xr:uid="{00000000-0005-0000-0000-0000BE2E0000}"/>
    <cellStyle name="Note 27 3 2" xfId="3894" xr:uid="{00000000-0005-0000-0000-0000BF2E0000}"/>
    <cellStyle name="Note 27 3 2 2" xfId="13546" xr:uid="{00000000-0005-0000-0000-0000C02E0000}"/>
    <cellStyle name="Note 27 3 2 2 2" xfId="30981" xr:uid="{00000000-0005-0000-0000-0000C12E0000}"/>
    <cellStyle name="Note 27 3 2 2 3" xfId="45434" xr:uid="{00000000-0005-0000-0000-0000C22E0000}"/>
    <cellStyle name="Note 27 3 2 3" xfId="16007" xr:uid="{00000000-0005-0000-0000-0000C32E0000}"/>
    <cellStyle name="Note 27 3 2 3 2" xfId="33442" xr:uid="{00000000-0005-0000-0000-0000C42E0000}"/>
    <cellStyle name="Note 27 3 2 3 3" xfId="47895" xr:uid="{00000000-0005-0000-0000-0000C52E0000}"/>
    <cellStyle name="Note 27 3 2 4" xfId="21330" xr:uid="{00000000-0005-0000-0000-0000C62E0000}"/>
    <cellStyle name="Note 27 3 2 5" xfId="35783" xr:uid="{00000000-0005-0000-0000-0000C72E0000}"/>
    <cellStyle name="Note 27 3 3" xfId="6356" xr:uid="{00000000-0005-0000-0000-0000C82E0000}"/>
    <cellStyle name="Note 27 3 3 2" xfId="23791" xr:uid="{00000000-0005-0000-0000-0000C92E0000}"/>
    <cellStyle name="Note 27 3 3 3" xfId="38244" xr:uid="{00000000-0005-0000-0000-0000CA2E0000}"/>
    <cellStyle name="Note 27 3 4" xfId="8797" xr:uid="{00000000-0005-0000-0000-0000CB2E0000}"/>
    <cellStyle name="Note 27 3 4 2" xfId="26232" xr:uid="{00000000-0005-0000-0000-0000CC2E0000}"/>
    <cellStyle name="Note 27 3 4 3" xfId="40685" xr:uid="{00000000-0005-0000-0000-0000CD2E0000}"/>
    <cellStyle name="Note 27 3 5" xfId="11217" xr:uid="{00000000-0005-0000-0000-0000CE2E0000}"/>
    <cellStyle name="Note 27 3 5 2" xfId="28652" xr:uid="{00000000-0005-0000-0000-0000CF2E0000}"/>
    <cellStyle name="Note 27 3 5 3" xfId="43105" xr:uid="{00000000-0005-0000-0000-0000D02E0000}"/>
    <cellStyle name="Note 27 3 6" xfId="18224" xr:uid="{00000000-0005-0000-0000-0000D12E0000}"/>
    <cellStyle name="Note 27 4" xfId="1384" xr:uid="{00000000-0005-0000-0000-0000D22E0000}"/>
    <cellStyle name="Note 27 4 2" xfId="3895" xr:uid="{00000000-0005-0000-0000-0000D32E0000}"/>
    <cellStyle name="Note 27 4 2 2" xfId="21331" xr:uid="{00000000-0005-0000-0000-0000D42E0000}"/>
    <cellStyle name="Note 27 4 2 3" xfId="35784" xr:uid="{00000000-0005-0000-0000-0000D52E0000}"/>
    <cellStyle name="Note 27 4 3" xfId="6357" xr:uid="{00000000-0005-0000-0000-0000D62E0000}"/>
    <cellStyle name="Note 27 4 3 2" xfId="23792" xr:uid="{00000000-0005-0000-0000-0000D72E0000}"/>
    <cellStyle name="Note 27 4 3 3" xfId="38245" xr:uid="{00000000-0005-0000-0000-0000D82E0000}"/>
    <cellStyle name="Note 27 4 4" xfId="8798" xr:uid="{00000000-0005-0000-0000-0000D92E0000}"/>
    <cellStyle name="Note 27 4 4 2" xfId="26233" xr:uid="{00000000-0005-0000-0000-0000DA2E0000}"/>
    <cellStyle name="Note 27 4 4 3" xfId="40686" xr:uid="{00000000-0005-0000-0000-0000DB2E0000}"/>
    <cellStyle name="Note 27 4 5" xfId="11218" xr:uid="{00000000-0005-0000-0000-0000DC2E0000}"/>
    <cellStyle name="Note 27 4 5 2" xfId="28653" xr:uid="{00000000-0005-0000-0000-0000DD2E0000}"/>
    <cellStyle name="Note 27 4 5 3" xfId="43106" xr:uid="{00000000-0005-0000-0000-0000DE2E0000}"/>
    <cellStyle name="Note 27 4 6" xfId="15116" xr:uid="{00000000-0005-0000-0000-0000DF2E0000}"/>
    <cellStyle name="Note 27 4 6 2" xfId="32551" xr:uid="{00000000-0005-0000-0000-0000E02E0000}"/>
    <cellStyle name="Note 27 4 6 3" xfId="47004" xr:uid="{00000000-0005-0000-0000-0000E12E0000}"/>
    <cellStyle name="Note 27 4 7" xfId="18225" xr:uid="{00000000-0005-0000-0000-0000E22E0000}"/>
    <cellStyle name="Note 27 4 8" xfId="20278" xr:uid="{00000000-0005-0000-0000-0000E32E0000}"/>
    <cellStyle name="Note 27 5" xfId="3892" xr:uid="{00000000-0005-0000-0000-0000E42E0000}"/>
    <cellStyle name="Note 27 5 2" xfId="13544" xr:uid="{00000000-0005-0000-0000-0000E52E0000}"/>
    <cellStyle name="Note 27 5 2 2" xfId="30979" xr:uid="{00000000-0005-0000-0000-0000E62E0000}"/>
    <cellStyle name="Note 27 5 2 3" xfId="45432" xr:uid="{00000000-0005-0000-0000-0000E72E0000}"/>
    <cellStyle name="Note 27 5 3" xfId="16005" xr:uid="{00000000-0005-0000-0000-0000E82E0000}"/>
    <cellStyle name="Note 27 5 3 2" xfId="33440" xr:uid="{00000000-0005-0000-0000-0000E92E0000}"/>
    <cellStyle name="Note 27 5 3 3" xfId="47893" xr:uid="{00000000-0005-0000-0000-0000EA2E0000}"/>
    <cellStyle name="Note 27 5 4" xfId="21328" xr:uid="{00000000-0005-0000-0000-0000EB2E0000}"/>
    <cellStyle name="Note 27 5 5" xfId="35781" xr:uid="{00000000-0005-0000-0000-0000EC2E0000}"/>
    <cellStyle name="Note 27 6" xfId="6354" xr:uid="{00000000-0005-0000-0000-0000ED2E0000}"/>
    <cellStyle name="Note 27 6 2" xfId="23789" xr:uid="{00000000-0005-0000-0000-0000EE2E0000}"/>
    <cellStyle name="Note 27 6 3" xfId="38242" xr:uid="{00000000-0005-0000-0000-0000EF2E0000}"/>
    <cellStyle name="Note 27 7" xfId="8795" xr:uid="{00000000-0005-0000-0000-0000F02E0000}"/>
    <cellStyle name="Note 27 7 2" xfId="26230" xr:uid="{00000000-0005-0000-0000-0000F12E0000}"/>
    <cellStyle name="Note 27 7 3" xfId="40683" xr:uid="{00000000-0005-0000-0000-0000F22E0000}"/>
    <cellStyle name="Note 27 8" xfId="11215" xr:uid="{00000000-0005-0000-0000-0000F32E0000}"/>
    <cellStyle name="Note 27 8 2" xfId="28650" xr:uid="{00000000-0005-0000-0000-0000F42E0000}"/>
    <cellStyle name="Note 27 8 3" xfId="43103" xr:uid="{00000000-0005-0000-0000-0000F52E0000}"/>
    <cellStyle name="Note 27 9" xfId="18222" xr:uid="{00000000-0005-0000-0000-0000F62E0000}"/>
    <cellStyle name="Note 28" xfId="1385" xr:uid="{00000000-0005-0000-0000-0000F72E0000}"/>
    <cellStyle name="Note 28 2" xfId="1386" xr:uid="{00000000-0005-0000-0000-0000F82E0000}"/>
    <cellStyle name="Note 28 2 2" xfId="3897" xr:uid="{00000000-0005-0000-0000-0000F92E0000}"/>
    <cellStyle name="Note 28 2 2 2" xfId="13548" xr:uid="{00000000-0005-0000-0000-0000FA2E0000}"/>
    <cellStyle name="Note 28 2 2 2 2" xfId="30983" xr:uid="{00000000-0005-0000-0000-0000FB2E0000}"/>
    <cellStyle name="Note 28 2 2 2 3" xfId="45436" xr:uid="{00000000-0005-0000-0000-0000FC2E0000}"/>
    <cellStyle name="Note 28 2 2 3" xfId="16009" xr:uid="{00000000-0005-0000-0000-0000FD2E0000}"/>
    <cellStyle name="Note 28 2 2 3 2" xfId="33444" xr:uid="{00000000-0005-0000-0000-0000FE2E0000}"/>
    <cellStyle name="Note 28 2 2 3 3" xfId="47897" xr:uid="{00000000-0005-0000-0000-0000FF2E0000}"/>
    <cellStyle name="Note 28 2 2 4" xfId="21333" xr:uid="{00000000-0005-0000-0000-0000002F0000}"/>
    <cellStyle name="Note 28 2 2 5" xfId="35786" xr:uid="{00000000-0005-0000-0000-0000012F0000}"/>
    <cellStyle name="Note 28 2 3" xfId="6359" xr:uid="{00000000-0005-0000-0000-0000022F0000}"/>
    <cellStyle name="Note 28 2 3 2" xfId="23794" xr:uid="{00000000-0005-0000-0000-0000032F0000}"/>
    <cellStyle name="Note 28 2 3 3" xfId="38247" xr:uid="{00000000-0005-0000-0000-0000042F0000}"/>
    <cellStyle name="Note 28 2 4" xfId="8800" xr:uid="{00000000-0005-0000-0000-0000052F0000}"/>
    <cellStyle name="Note 28 2 4 2" xfId="26235" xr:uid="{00000000-0005-0000-0000-0000062F0000}"/>
    <cellStyle name="Note 28 2 4 3" xfId="40688" xr:uid="{00000000-0005-0000-0000-0000072F0000}"/>
    <cellStyle name="Note 28 2 5" xfId="11220" xr:uid="{00000000-0005-0000-0000-0000082F0000}"/>
    <cellStyle name="Note 28 2 5 2" xfId="28655" xr:uid="{00000000-0005-0000-0000-0000092F0000}"/>
    <cellStyle name="Note 28 2 5 3" xfId="43108" xr:uid="{00000000-0005-0000-0000-00000A2F0000}"/>
    <cellStyle name="Note 28 2 6" xfId="18227" xr:uid="{00000000-0005-0000-0000-00000B2F0000}"/>
    <cellStyle name="Note 28 3" xfId="1387" xr:uid="{00000000-0005-0000-0000-00000C2F0000}"/>
    <cellStyle name="Note 28 3 2" xfId="3898" xr:uid="{00000000-0005-0000-0000-00000D2F0000}"/>
    <cellStyle name="Note 28 3 2 2" xfId="13549" xr:uid="{00000000-0005-0000-0000-00000E2F0000}"/>
    <cellStyle name="Note 28 3 2 2 2" xfId="30984" xr:uid="{00000000-0005-0000-0000-00000F2F0000}"/>
    <cellStyle name="Note 28 3 2 2 3" xfId="45437" xr:uid="{00000000-0005-0000-0000-0000102F0000}"/>
    <cellStyle name="Note 28 3 2 3" xfId="16010" xr:uid="{00000000-0005-0000-0000-0000112F0000}"/>
    <cellStyle name="Note 28 3 2 3 2" xfId="33445" xr:uid="{00000000-0005-0000-0000-0000122F0000}"/>
    <cellStyle name="Note 28 3 2 3 3" xfId="47898" xr:uid="{00000000-0005-0000-0000-0000132F0000}"/>
    <cellStyle name="Note 28 3 2 4" xfId="21334" xr:uid="{00000000-0005-0000-0000-0000142F0000}"/>
    <cellStyle name="Note 28 3 2 5" xfId="35787" xr:uid="{00000000-0005-0000-0000-0000152F0000}"/>
    <cellStyle name="Note 28 3 3" xfId="6360" xr:uid="{00000000-0005-0000-0000-0000162F0000}"/>
    <cellStyle name="Note 28 3 3 2" xfId="23795" xr:uid="{00000000-0005-0000-0000-0000172F0000}"/>
    <cellStyle name="Note 28 3 3 3" xfId="38248" xr:uid="{00000000-0005-0000-0000-0000182F0000}"/>
    <cellStyle name="Note 28 3 4" xfId="8801" xr:uid="{00000000-0005-0000-0000-0000192F0000}"/>
    <cellStyle name="Note 28 3 4 2" xfId="26236" xr:uid="{00000000-0005-0000-0000-00001A2F0000}"/>
    <cellStyle name="Note 28 3 4 3" xfId="40689" xr:uid="{00000000-0005-0000-0000-00001B2F0000}"/>
    <cellStyle name="Note 28 3 5" xfId="11221" xr:uid="{00000000-0005-0000-0000-00001C2F0000}"/>
    <cellStyle name="Note 28 3 5 2" xfId="28656" xr:uid="{00000000-0005-0000-0000-00001D2F0000}"/>
    <cellStyle name="Note 28 3 5 3" xfId="43109" xr:uid="{00000000-0005-0000-0000-00001E2F0000}"/>
    <cellStyle name="Note 28 3 6" xfId="18228" xr:uid="{00000000-0005-0000-0000-00001F2F0000}"/>
    <cellStyle name="Note 28 4" xfId="1388" xr:uid="{00000000-0005-0000-0000-0000202F0000}"/>
    <cellStyle name="Note 28 4 2" xfId="3899" xr:uid="{00000000-0005-0000-0000-0000212F0000}"/>
    <cellStyle name="Note 28 4 2 2" xfId="21335" xr:uid="{00000000-0005-0000-0000-0000222F0000}"/>
    <cellStyle name="Note 28 4 2 3" xfId="35788" xr:uid="{00000000-0005-0000-0000-0000232F0000}"/>
    <cellStyle name="Note 28 4 3" xfId="6361" xr:uid="{00000000-0005-0000-0000-0000242F0000}"/>
    <cellStyle name="Note 28 4 3 2" xfId="23796" xr:uid="{00000000-0005-0000-0000-0000252F0000}"/>
    <cellStyle name="Note 28 4 3 3" xfId="38249" xr:uid="{00000000-0005-0000-0000-0000262F0000}"/>
    <cellStyle name="Note 28 4 4" xfId="8802" xr:uid="{00000000-0005-0000-0000-0000272F0000}"/>
    <cellStyle name="Note 28 4 4 2" xfId="26237" xr:uid="{00000000-0005-0000-0000-0000282F0000}"/>
    <cellStyle name="Note 28 4 4 3" xfId="40690" xr:uid="{00000000-0005-0000-0000-0000292F0000}"/>
    <cellStyle name="Note 28 4 5" xfId="11222" xr:uid="{00000000-0005-0000-0000-00002A2F0000}"/>
    <cellStyle name="Note 28 4 5 2" xfId="28657" xr:uid="{00000000-0005-0000-0000-00002B2F0000}"/>
    <cellStyle name="Note 28 4 5 3" xfId="43110" xr:uid="{00000000-0005-0000-0000-00002C2F0000}"/>
    <cellStyle name="Note 28 4 6" xfId="15117" xr:uid="{00000000-0005-0000-0000-00002D2F0000}"/>
    <cellStyle name="Note 28 4 6 2" xfId="32552" xr:uid="{00000000-0005-0000-0000-00002E2F0000}"/>
    <cellStyle name="Note 28 4 6 3" xfId="47005" xr:uid="{00000000-0005-0000-0000-00002F2F0000}"/>
    <cellStyle name="Note 28 4 7" xfId="18229" xr:uid="{00000000-0005-0000-0000-0000302F0000}"/>
    <cellStyle name="Note 28 4 8" xfId="20279" xr:uid="{00000000-0005-0000-0000-0000312F0000}"/>
    <cellStyle name="Note 28 5" xfId="3896" xr:uid="{00000000-0005-0000-0000-0000322F0000}"/>
    <cellStyle name="Note 28 5 2" xfId="13547" xr:uid="{00000000-0005-0000-0000-0000332F0000}"/>
    <cellStyle name="Note 28 5 2 2" xfId="30982" xr:uid="{00000000-0005-0000-0000-0000342F0000}"/>
    <cellStyle name="Note 28 5 2 3" xfId="45435" xr:uid="{00000000-0005-0000-0000-0000352F0000}"/>
    <cellStyle name="Note 28 5 3" xfId="16008" xr:uid="{00000000-0005-0000-0000-0000362F0000}"/>
    <cellStyle name="Note 28 5 3 2" xfId="33443" xr:uid="{00000000-0005-0000-0000-0000372F0000}"/>
    <cellStyle name="Note 28 5 3 3" xfId="47896" xr:uid="{00000000-0005-0000-0000-0000382F0000}"/>
    <cellStyle name="Note 28 5 4" xfId="21332" xr:uid="{00000000-0005-0000-0000-0000392F0000}"/>
    <cellStyle name="Note 28 5 5" xfId="35785" xr:uid="{00000000-0005-0000-0000-00003A2F0000}"/>
    <cellStyle name="Note 28 6" xfId="6358" xr:uid="{00000000-0005-0000-0000-00003B2F0000}"/>
    <cellStyle name="Note 28 6 2" xfId="23793" xr:uid="{00000000-0005-0000-0000-00003C2F0000}"/>
    <cellStyle name="Note 28 6 3" xfId="38246" xr:uid="{00000000-0005-0000-0000-00003D2F0000}"/>
    <cellStyle name="Note 28 7" xfId="8799" xr:uid="{00000000-0005-0000-0000-00003E2F0000}"/>
    <cellStyle name="Note 28 7 2" xfId="26234" xr:uid="{00000000-0005-0000-0000-00003F2F0000}"/>
    <cellStyle name="Note 28 7 3" xfId="40687" xr:uid="{00000000-0005-0000-0000-0000402F0000}"/>
    <cellStyle name="Note 28 8" xfId="11219" xr:uid="{00000000-0005-0000-0000-0000412F0000}"/>
    <cellStyle name="Note 28 8 2" xfId="28654" xr:uid="{00000000-0005-0000-0000-0000422F0000}"/>
    <cellStyle name="Note 28 8 3" xfId="43107" xr:uid="{00000000-0005-0000-0000-0000432F0000}"/>
    <cellStyle name="Note 28 9" xfId="18226" xr:uid="{00000000-0005-0000-0000-0000442F0000}"/>
    <cellStyle name="Note 29" xfId="1389" xr:uid="{00000000-0005-0000-0000-0000452F0000}"/>
    <cellStyle name="Note 29 2" xfId="1390" xr:uid="{00000000-0005-0000-0000-0000462F0000}"/>
    <cellStyle name="Note 29 2 2" xfId="3901" xr:uid="{00000000-0005-0000-0000-0000472F0000}"/>
    <cellStyle name="Note 29 2 2 2" xfId="13551" xr:uid="{00000000-0005-0000-0000-0000482F0000}"/>
    <cellStyle name="Note 29 2 2 2 2" xfId="30986" xr:uid="{00000000-0005-0000-0000-0000492F0000}"/>
    <cellStyle name="Note 29 2 2 2 3" xfId="45439" xr:uid="{00000000-0005-0000-0000-00004A2F0000}"/>
    <cellStyle name="Note 29 2 2 3" xfId="16012" xr:uid="{00000000-0005-0000-0000-00004B2F0000}"/>
    <cellStyle name="Note 29 2 2 3 2" xfId="33447" xr:uid="{00000000-0005-0000-0000-00004C2F0000}"/>
    <cellStyle name="Note 29 2 2 3 3" xfId="47900" xr:uid="{00000000-0005-0000-0000-00004D2F0000}"/>
    <cellStyle name="Note 29 2 2 4" xfId="21337" xr:uid="{00000000-0005-0000-0000-00004E2F0000}"/>
    <cellStyle name="Note 29 2 2 5" xfId="35790" xr:uid="{00000000-0005-0000-0000-00004F2F0000}"/>
    <cellStyle name="Note 29 2 3" xfId="6363" xr:uid="{00000000-0005-0000-0000-0000502F0000}"/>
    <cellStyle name="Note 29 2 3 2" xfId="23798" xr:uid="{00000000-0005-0000-0000-0000512F0000}"/>
    <cellStyle name="Note 29 2 3 3" xfId="38251" xr:uid="{00000000-0005-0000-0000-0000522F0000}"/>
    <cellStyle name="Note 29 2 4" xfId="8804" xr:uid="{00000000-0005-0000-0000-0000532F0000}"/>
    <cellStyle name="Note 29 2 4 2" xfId="26239" xr:uid="{00000000-0005-0000-0000-0000542F0000}"/>
    <cellStyle name="Note 29 2 4 3" xfId="40692" xr:uid="{00000000-0005-0000-0000-0000552F0000}"/>
    <cellStyle name="Note 29 2 5" xfId="11224" xr:uid="{00000000-0005-0000-0000-0000562F0000}"/>
    <cellStyle name="Note 29 2 5 2" xfId="28659" xr:uid="{00000000-0005-0000-0000-0000572F0000}"/>
    <cellStyle name="Note 29 2 5 3" xfId="43112" xr:uid="{00000000-0005-0000-0000-0000582F0000}"/>
    <cellStyle name="Note 29 2 6" xfId="18231" xr:uid="{00000000-0005-0000-0000-0000592F0000}"/>
    <cellStyle name="Note 29 3" xfId="1391" xr:uid="{00000000-0005-0000-0000-00005A2F0000}"/>
    <cellStyle name="Note 29 3 2" xfId="3902" xr:uid="{00000000-0005-0000-0000-00005B2F0000}"/>
    <cellStyle name="Note 29 3 2 2" xfId="13552" xr:uid="{00000000-0005-0000-0000-00005C2F0000}"/>
    <cellStyle name="Note 29 3 2 2 2" xfId="30987" xr:uid="{00000000-0005-0000-0000-00005D2F0000}"/>
    <cellStyle name="Note 29 3 2 2 3" xfId="45440" xr:uid="{00000000-0005-0000-0000-00005E2F0000}"/>
    <cellStyle name="Note 29 3 2 3" xfId="16013" xr:uid="{00000000-0005-0000-0000-00005F2F0000}"/>
    <cellStyle name="Note 29 3 2 3 2" xfId="33448" xr:uid="{00000000-0005-0000-0000-0000602F0000}"/>
    <cellStyle name="Note 29 3 2 3 3" xfId="47901" xr:uid="{00000000-0005-0000-0000-0000612F0000}"/>
    <cellStyle name="Note 29 3 2 4" xfId="21338" xr:uid="{00000000-0005-0000-0000-0000622F0000}"/>
    <cellStyle name="Note 29 3 2 5" xfId="35791" xr:uid="{00000000-0005-0000-0000-0000632F0000}"/>
    <cellStyle name="Note 29 3 3" xfId="6364" xr:uid="{00000000-0005-0000-0000-0000642F0000}"/>
    <cellStyle name="Note 29 3 3 2" xfId="23799" xr:uid="{00000000-0005-0000-0000-0000652F0000}"/>
    <cellStyle name="Note 29 3 3 3" xfId="38252" xr:uid="{00000000-0005-0000-0000-0000662F0000}"/>
    <cellStyle name="Note 29 3 4" xfId="8805" xr:uid="{00000000-0005-0000-0000-0000672F0000}"/>
    <cellStyle name="Note 29 3 4 2" xfId="26240" xr:uid="{00000000-0005-0000-0000-0000682F0000}"/>
    <cellStyle name="Note 29 3 4 3" xfId="40693" xr:uid="{00000000-0005-0000-0000-0000692F0000}"/>
    <cellStyle name="Note 29 3 5" xfId="11225" xr:uid="{00000000-0005-0000-0000-00006A2F0000}"/>
    <cellStyle name="Note 29 3 5 2" xfId="28660" xr:uid="{00000000-0005-0000-0000-00006B2F0000}"/>
    <cellStyle name="Note 29 3 5 3" xfId="43113" xr:uid="{00000000-0005-0000-0000-00006C2F0000}"/>
    <cellStyle name="Note 29 3 6" xfId="18232" xr:uid="{00000000-0005-0000-0000-00006D2F0000}"/>
    <cellStyle name="Note 29 4" xfId="1392" xr:uid="{00000000-0005-0000-0000-00006E2F0000}"/>
    <cellStyle name="Note 29 4 2" xfId="3903" xr:uid="{00000000-0005-0000-0000-00006F2F0000}"/>
    <cellStyle name="Note 29 4 2 2" xfId="21339" xr:uid="{00000000-0005-0000-0000-0000702F0000}"/>
    <cellStyle name="Note 29 4 2 3" xfId="35792" xr:uid="{00000000-0005-0000-0000-0000712F0000}"/>
    <cellStyle name="Note 29 4 3" xfId="6365" xr:uid="{00000000-0005-0000-0000-0000722F0000}"/>
    <cellStyle name="Note 29 4 3 2" xfId="23800" xr:uid="{00000000-0005-0000-0000-0000732F0000}"/>
    <cellStyle name="Note 29 4 3 3" xfId="38253" xr:uid="{00000000-0005-0000-0000-0000742F0000}"/>
    <cellStyle name="Note 29 4 4" xfId="8806" xr:uid="{00000000-0005-0000-0000-0000752F0000}"/>
    <cellStyle name="Note 29 4 4 2" xfId="26241" xr:uid="{00000000-0005-0000-0000-0000762F0000}"/>
    <cellStyle name="Note 29 4 4 3" xfId="40694" xr:uid="{00000000-0005-0000-0000-0000772F0000}"/>
    <cellStyle name="Note 29 4 5" xfId="11226" xr:uid="{00000000-0005-0000-0000-0000782F0000}"/>
    <cellStyle name="Note 29 4 5 2" xfId="28661" xr:uid="{00000000-0005-0000-0000-0000792F0000}"/>
    <cellStyle name="Note 29 4 5 3" xfId="43114" xr:uid="{00000000-0005-0000-0000-00007A2F0000}"/>
    <cellStyle name="Note 29 4 6" xfId="15118" xr:uid="{00000000-0005-0000-0000-00007B2F0000}"/>
    <cellStyle name="Note 29 4 6 2" xfId="32553" xr:uid="{00000000-0005-0000-0000-00007C2F0000}"/>
    <cellStyle name="Note 29 4 6 3" xfId="47006" xr:uid="{00000000-0005-0000-0000-00007D2F0000}"/>
    <cellStyle name="Note 29 4 7" xfId="18233" xr:uid="{00000000-0005-0000-0000-00007E2F0000}"/>
    <cellStyle name="Note 29 4 8" xfId="20280" xr:uid="{00000000-0005-0000-0000-00007F2F0000}"/>
    <cellStyle name="Note 29 5" xfId="3900" xr:uid="{00000000-0005-0000-0000-0000802F0000}"/>
    <cellStyle name="Note 29 5 2" xfId="13550" xr:uid="{00000000-0005-0000-0000-0000812F0000}"/>
    <cellStyle name="Note 29 5 2 2" xfId="30985" xr:uid="{00000000-0005-0000-0000-0000822F0000}"/>
    <cellStyle name="Note 29 5 2 3" xfId="45438" xr:uid="{00000000-0005-0000-0000-0000832F0000}"/>
    <cellStyle name="Note 29 5 3" xfId="16011" xr:uid="{00000000-0005-0000-0000-0000842F0000}"/>
    <cellStyle name="Note 29 5 3 2" xfId="33446" xr:uid="{00000000-0005-0000-0000-0000852F0000}"/>
    <cellStyle name="Note 29 5 3 3" xfId="47899" xr:uid="{00000000-0005-0000-0000-0000862F0000}"/>
    <cellStyle name="Note 29 5 4" xfId="21336" xr:uid="{00000000-0005-0000-0000-0000872F0000}"/>
    <cellStyle name="Note 29 5 5" xfId="35789" xr:uid="{00000000-0005-0000-0000-0000882F0000}"/>
    <cellStyle name="Note 29 6" xfId="6362" xr:uid="{00000000-0005-0000-0000-0000892F0000}"/>
    <cellStyle name="Note 29 6 2" xfId="23797" xr:uid="{00000000-0005-0000-0000-00008A2F0000}"/>
    <cellStyle name="Note 29 6 3" xfId="38250" xr:uid="{00000000-0005-0000-0000-00008B2F0000}"/>
    <cellStyle name="Note 29 7" xfId="8803" xr:uid="{00000000-0005-0000-0000-00008C2F0000}"/>
    <cellStyle name="Note 29 7 2" xfId="26238" xr:uid="{00000000-0005-0000-0000-00008D2F0000}"/>
    <cellStyle name="Note 29 7 3" xfId="40691" xr:uid="{00000000-0005-0000-0000-00008E2F0000}"/>
    <cellStyle name="Note 29 8" xfId="11223" xr:uid="{00000000-0005-0000-0000-00008F2F0000}"/>
    <cellStyle name="Note 29 8 2" xfId="28658" xr:uid="{00000000-0005-0000-0000-0000902F0000}"/>
    <cellStyle name="Note 29 8 3" xfId="43111" xr:uid="{00000000-0005-0000-0000-0000912F0000}"/>
    <cellStyle name="Note 29 9" xfId="18230" xr:uid="{00000000-0005-0000-0000-0000922F0000}"/>
    <cellStyle name="Note 3" xfId="1393" xr:uid="{00000000-0005-0000-0000-0000932F0000}"/>
    <cellStyle name="Note 3 10" xfId="1394" xr:uid="{00000000-0005-0000-0000-0000942F0000}"/>
    <cellStyle name="Note 3 10 10" xfId="6367" xr:uid="{00000000-0005-0000-0000-0000952F0000}"/>
    <cellStyle name="Note 3 10 10 2" xfId="23802" xr:uid="{00000000-0005-0000-0000-0000962F0000}"/>
    <cellStyle name="Note 3 10 10 3" xfId="38255" xr:uid="{00000000-0005-0000-0000-0000972F0000}"/>
    <cellStyle name="Note 3 10 11" xfId="8808" xr:uid="{00000000-0005-0000-0000-0000982F0000}"/>
    <cellStyle name="Note 3 10 11 2" xfId="26243" xr:uid="{00000000-0005-0000-0000-0000992F0000}"/>
    <cellStyle name="Note 3 10 11 3" xfId="40696" xr:uid="{00000000-0005-0000-0000-00009A2F0000}"/>
    <cellStyle name="Note 3 10 12" xfId="11228" xr:uid="{00000000-0005-0000-0000-00009B2F0000}"/>
    <cellStyle name="Note 3 10 12 2" xfId="28663" xr:uid="{00000000-0005-0000-0000-00009C2F0000}"/>
    <cellStyle name="Note 3 10 12 3" xfId="43116" xr:uid="{00000000-0005-0000-0000-00009D2F0000}"/>
    <cellStyle name="Note 3 10 13" xfId="18235" xr:uid="{00000000-0005-0000-0000-00009E2F0000}"/>
    <cellStyle name="Note 3 10 2" xfId="1395" xr:uid="{00000000-0005-0000-0000-00009F2F0000}"/>
    <cellStyle name="Note 3 10 2 2" xfId="1396" xr:uid="{00000000-0005-0000-0000-0000A02F0000}"/>
    <cellStyle name="Note 3 10 2 2 2" xfId="3907" xr:uid="{00000000-0005-0000-0000-0000A12F0000}"/>
    <cellStyle name="Note 3 10 2 2 2 2" xfId="13556" xr:uid="{00000000-0005-0000-0000-0000A22F0000}"/>
    <cellStyle name="Note 3 10 2 2 2 2 2" xfId="30991" xr:uid="{00000000-0005-0000-0000-0000A32F0000}"/>
    <cellStyle name="Note 3 10 2 2 2 2 3" xfId="45444" xr:uid="{00000000-0005-0000-0000-0000A42F0000}"/>
    <cellStyle name="Note 3 10 2 2 2 3" xfId="16017" xr:uid="{00000000-0005-0000-0000-0000A52F0000}"/>
    <cellStyle name="Note 3 10 2 2 2 3 2" xfId="33452" xr:uid="{00000000-0005-0000-0000-0000A62F0000}"/>
    <cellStyle name="Note 3 10 2 2 2 3 3" xfId="47905" xr:uid="{00000000-0005-0000-0000-0000A72F0000}"/>
    <cellStyle name="Note 3 10 2 2 2 4" xfId="21343" xr:uid="{00000000-0005-0000-0000-0000A82F0000}"/>
    <cellStyle name="Note 3 10 2 2 2 5" xfId="35796" xr:uid="{00000000-0005-0000-0000-0000A92F0000}"/>
    <cellStyle name="Note 3 10 2 2 3" xfId="6369" xr:uid="{00000000-0005-0000-0000-0000AA2F0000}"/>
    <cellStyle name="Note 3 10 2 2 3 2" xfId="23804" xr:uid="{00000000-0005-0000-0000-0000AB2F0000}"/>
    <cellStyle name="Note 3 10 2 2 3 3" xfId="38257" xr:uid="{00000000-0005-0000-0000-0000AC2F0000}"/>
    <cellStyle name="Note 3 10 2 2 4" xfId="8810" xr:uid="{00000000-0005-0000-0000-0000AD2F0000}"/>
    <cellStyle name="Note 3 10 2 2 4 2" xfId="26245" xr:uid="{00000000-0005-0000-0000-0000AE2F0000}"/>
    <cellStyle name="Note 3 10 2 2 4 3" xfId="40698" xr:uid="{00000000-0005-0000-0000-0000AF2F0000}"/>
    <cellStyle name="Note 3 10 2 2 5" xfId="11230" xr:uid="{00000000-0005-0000-0000-0000B02F0000}"/>
    <cellStyle name="Note 3 10 2 2 5 2" xfId="28665" xr:uid="{00000000-0005-0000-0000-0000B12F0000}"/>
    <cellStyle name="Note 3 10 2 2 5 3" xfId="43118" xr:uid="{00000000-0005-0000-0000-0000B22F0000}"/>
    <cellStyle name="Note 3 10 2 2 6" xfId="18237" xr:uid="{00000000-0005-0000-0000-0000B32F0000}"/>
    <cellStyle name="Note 3 10 2 3" xfId="1397" xr:uid="{00000000-0005-0000-0000-0000B42F0000}"/>
    <cellStyle name="Note 3 10 2 3 2" xfId="3908" xr:uid="{00000000-0005-0000-0000-0000B52F0000}"/>
    <cellStyle name="Note 3 10 2 3 2 2" xfId="13557" xr:uid="{00000000-0005-0000-0000-0000B62F0000}"/>
    <cellStyle name="Note 3 10 2 3 2 2 2" xfId="30992" xr:uid="{00000000-0005-0000-0000-0000B72F0000}"/>
    <cellStyle name="Note 3 10 2 3 2 2 3" xfId="45445" xr:uid="{00000000-0005-0000-0000-0000B82F0000}"/>
    <cellStyle name="Note 3 10 2 3 2 3" xfId="16018" xr:uid="{00000000-0005-0000-0000-0000B92F0000}"/>
    <cellStyle name="Note 3 10 2 3 2 3 2" xfId="33453" xr:uid="{00000000-0005-0000-0000-0000BA2F0000}"/>
    <cellStyle name="Note 3 10 2 3 2 3 3" xfId="47906" xr:uid="{00000000-0005-0000-0000-0000BB2F0000}"/>
    <cellStyle name="Note 3 10 2 3 2 4" xfId="21344" xr:uid="{00000000-0005-0000-0000-0000BC2F0000}"/>
    <cellStyle name="Note 3 10 2 3 2 5" xfId="35797" xr:uid="{00000000-0005-0000-0000-0000BD2F0000}"/>
    <cellStyle name="Note 3 10 2 3 3" xfId="6370" xr:uid="{00000000-0005-0000-0000-0000BE2F0000}"/>
    <cellStyle name="Note 3 10 2 3 3 2" xfId="23805" xr:uid="{00000000-0005-0000-0000-0000BF2F0000}"/>
    <cellStyle name="Note 3 10 2 3 3 3" xfId="38258" xr:uid="{00000000-0005-0000-0000-0000C02F0000}"/>
    <cellStyle name="Note 3 10 2 3 4" xfId="8811" xr:uid="{00000000-0005-0000-0000-0000C12F0000}"/>
    <cellStyle name="Note 3 10 2 3 4 2" xfId="26246" xr:uid="{00000000-0005-0000-0000-0000C22F0000}"/>
    <cellStyle name="Note 3 10 2 3 4 3" xfId="40699" xr:uid="{00000000-0005-0000-0000-0000C32F0000}"/>
    <cellStyle name="Note 3 10 2 3 5" xfId="11231" xr:uid="{00000000-0005-0000-0000-0000C42F0000}"/>
    <cellStyle name="Note 3 10 2 3 5 2" xfId="28666" xr:uid="{00000000-0005-0000-0000-0000C52F0000}"/>
    <cellStyle name="Note 3 10 2 3 5 3" xfId="43119" xr:uid="{00000000-0005-0000-0000-0000C62F0000}"/>
    <cellStyle name="Note 3 10 2 3 6" xfId="18238" xr:uid="{00000000-0005-0000-0000-0000C72F0000}"/>
    <cellStyle name="Note 3 10 2 4" xfId="1398" xr:uid="{00000000-0005-0000-0000-0000C82F0000}"/>
    <cellStyle name="Note 3 10 2 4 2" xfId="3909" xr:uid="{00000000-0005-0000-0000-0000C92F0000}"/>
    <cellStyle name="Note 3 10 2 4 2 2" xfId="21345" xr:uid="{00000000-0005-0000-0000-0000CA2F0000}"/>
    <cellStyle name="Note 3 10 2 4 2 3" xfId="35798" xr:uid="{00000000-0005-0000-0000-0000CB2F0000}"/>
    <cellStyle name="Note 3 10 2 4 3" xfId="6371" xr:uid="{00000000-0005-0000-0000-0000CC2F0000}"/>
    <cellStyle name="Note 3 10 2 4 3 2" xfId="23806" xr:uid="{00000000-0005-0000-0000-0000CD2F0000}"/>
    <cellStyle name="Note 3 10 2 4 3 3" xfId="38259" xr:uid="{00000000-0005-0000-0000-0000CE2F0000}"/>
    <cellStyle name="Note 3 10 2 4 4" xfId="8812" xr:uid="{00000000-0005-0000-0000-0000CF2F0000}"/>
    <cellStyle name="Note 3 10 2 4 4 2" xfId="26247" xr:uid="{00000000-0005-0000-0000-0000D02F0000}"/>
    <cellStyle name="Note 3 10 2 4 4 3" xfId="40700" xr:uid="{00000000-0005-0000-0000-0000D12F0000}"/>
    <cellStyle name="Note 3 10 2 4 5" xfId="11232" xr:uid="{00000000-0005-0000-0000-0000D22F0000}"/>
    <cellStyle name="Note 3 10 2 4 5 2" xfId="28667" xr:uid="{00000000-0005-0000-0000-0000D32F0000}"/>
    <cellStyle name="Note 3 10 2 4 5 3" xfId="43120" xr:uid="{00000000-0005-0000-0000-0000D42F0000}"/>
    <cellStyle name="Note 3 10 2 4 6" xfId="15119" xr:uid="{00000000-0005-0000-0000-0000D52F0000}"/>
    <cellStyle name="Note 3 10 2 4 6 2" xfId="32554" xr:uid="{00000000-0005-0000-0000-0000D62F0000}"/>
    <cellStyle name="Note 3 10 2 4 6 3" xfId="47007" xr:uid="{00000000-0005-0000-0000-0000D72F0000}"/>
    <cellStyle name="Note 3 10 2 4 7" xfId="18239" xr:uid="{00000000-0005-0000-0000-0000D82F0000}"/>
    <cellStyle name="Note 3 10 2 4 8" xfId="20281" xr:uid="{00000000-0005-0000-0000-0000D92F0000}"/>
    <cellStyle name="Note 3 10 2 5" xfId="3906" xr:uid="{00000000-0005-0000-0000-0000DA2F0000}"/>
    <cellStyle name="Note 3 10 2 5 2" xfId="13555" xr:uid="{00000000-0005-0000-0000-0000DB2F0000}"/>
    <cellStyle name="Note 3 10 2 5 2 2" xfId="30990" xr:uid="{00000000-0005-0000-0000-0000DC2F0000}"/>
    <cellStyle name="Note 3 10 2 5 2 3" xfId="45443" xr:uid="{00000000-0005-0000-0000-0000DD2F0000}"/>
    <cellStyle name="Note 3 10 2 5 3" xfId="16016" xr:uid="{00000000-0005-0000-0000-0000DE2F0000}"/>
    <cellStyle name="Note 3 10 2 5 3 2" xfId="33451" xr:uid="{00000000-0005-0000-0000-0000DF2F0000}"/>
    <cellStyle name="Note 3 10 2 5 3 3" xfId="47904" xr:uid="{00000000-0005-0000-0000-0000E02F0000}"/>
    <cellStyle name="Note 3 10 2 5 4" xfId="21342" xr:uid="{00000000-0005-0000-0000-0000E12F0000}"/>
    <cellStyle name="Note 3 10 2 5 5" xfId="35795" xr:uid="{00000000-0005-0000-0000-0000E22F0000}"/>
    <cellStyle name="Note 3 10 2 6" xfId="6368" xr:uid="{00000000-0005-0000-0000-0000E32F0000}"/>
    <cellStyle name="Note 3 10 2 6 2" xfId="23803" xr:uid="{00000000-0005-0000-0000-0000E42F0000}"/>
    <cellStyle name="Note 3 10 2 6 3" xfId="38256" xr:uid="{00000000-0005-0000-0000-0000E52F0000}"/>
    <cellStyle name="Note 3 10 2 7" xfId="8809" xr:uid="{00000000-0005-0000-0000-0000E62F0000}"/>
    <cellStyle name="Note 3 10 2 7 2" xfId="26244" xr:uid="{00000000-0005-0000-0000-0000E72F0000}"/>
    <cellStyle name="Note 3 10 2 7 3" xfId="40697" xr:uid="{00000000-0005-0000-0000-0000E82F0000}"/>
    <cellStyle name="Note 3 10 2 8" xfId="11229" xr:uid="{00000000-0005-0000-0000-0000E92F0000}"/>
    <cellStyle name="Note 3 10 2 8 2" xfId="28664" xr:uid="{00000000-0005-0000-0000-0000EA2F0000}"/>
    <cellStyle name="Note 3 10 2 8 3" xfId="43117" xr:uid="{00000000-0005-0000-0000-0000EB2F0000}"/>
    <cellStyle name="Note 3 10 2 9" xfId="18236" xr:uid="{00000000-0005-0000-0000-0000EC2F0000}"/>
    <cellStyle name="Note 3 10 3" xfId="1399" xr:uid="{00000000-0005-0000-0000-0000ED2F0000}"/>
    <cellStyle name="Note 3 10 3 2" xfId="1400" xr:uid="{00000000-0005-0000-0000-0000EE2F0000}"/>
    <cellStyle name="Note 3 10 3 2 2" xfId="3911" xr:uid="{00000000-0005-0000-0000-0000EF2F0000}"/>
    <cellStyle name="Note 3 10 3 2 2 2" xfId="13559" xr:uid="{00000000-0005-0000-0000-0000F02F0000}"/>
    <cellStyle name="Note 3 10 3 2 2 2 2" xfId="30994" xr:uid="{00000000-0005-0000-0000-0000F12F0000}"/>
    <cellStyle name="Note 3 10 3 2 2 2 3" xfId="45447" xr:uid="{00000000-0005-0000-0000-0000F22F0000}"/>
    <cellStyle name="Note 3 10 3 2 2 3" xfId="16020" xr:uid="{00000000-0005-0000-0000-0000F32F0000}"/>
    <cellStyle name="Note 3 10 3 2 2 3 2" xfId="33455" xr:uid="{00000000-0005-0000-0000-0000F42F0000}"/>
    <cellStyle name="Note 3 10 3 2 2 3 3" xfId="47908" xr:uid="{00000000-0005-0000-0000-0000F52F0000}"/>
    <cellStyle name="Note 3 10 3 2 2 4" xfId="21347" xr:uid="{00000000-0005-0000-0000-0000F62F0000}"/>
    <cellStyle name="Note 3 10 3 2 2 5" xfId="35800" xr:uid="{00000000-0005-0000-0000-0000F72F0000}"/>
    <cellStyle name="Note 3 10 3 2 3" xfId="6373" xr:uid="{00000000-0005-0000-0000-0000F82F0000}"/>
    <cellStyle name="Note 3 10 3 2 3 2" xfId="23808" xr:uid="{00000000-0005-0000-0000-0000F92F0000}"/>
    <cellStyle name="Note 3 10 3 2 3 3" xfId="38261" xr:uid="{00000000-0005-0000-0000-0000FA2F0000}"/>
    <cellStyle name="Note 3 10 3 2 4" xfId="8814" xr:uid="{00000000-0005-0000-0000-0000FB2F0000}"/>
    <cellStyle name="Note 3 10 3 2 4 2" xfId="26249" xr:uid="{00000000-0005-0000-0000-0000FC2F0000}"/>
    <cellStyle name="Note 3 10 3 2 4 3" xfId="40702" xr:uid="{00000000-0005-0000-0000-0000FD2F0000}"/>
    <cellStyle name="Note 3 10 3 2 5" xfId="11234" xr:uid="{00000000-0005-0000-0000-0000FE2F0000}"/>
    <cellStyle name="Note 3 10 3 2 5 2" xfId="28669" xr:uid="{00000000-0005-0000-0000-0000FF2F0000}"/>
    <cellStyle name="Note 3 10 3 2 5 3" xfId="43122" xr:uid="{00000000-0005-0000-0000-000000300000}"/>
    <cellStyle name="Note 3 10 3 2 6" xfId="18241" xr:uid="{00000000-0005-0000-0000-000001300000}"/>
    <cellStyle name="Note 3 10 3 3" xfId="1401" xr:uid="{00000000-0005-0000-0000-000002300000}"/>
    <cellStyle name="Note 3 10 3 3 2" xfId="3912" xr:uid="{00000000-0005-0000-0000-000003300000}"/>
    <cellStyle name="Note 3 10 3 3 2 2" xfId="13560" xr:uid="{00000000-0005-0000-0000-000004300000}"/>
    <cellStyle name="Note 3 10 3 3 2 2 2" xfId="30995" xr:uid="{00000000-0005-0000-0000-000005300000}"/>
    <cellStyle name="Note 3 10 3 3 2 2 3" xfId="45448" xr:uid="{00000000-0005-0000-0000-000006300000}"/>
    <cellStyle name="Note 3 10 3 3 2 3" xfId="16021" xr:uid="{00000000-0005-0000-0000-000007300000}"/>
    <cellStyle name="Note 3 10 3 3 2 3 2" xfId="33456" xr:uid="{00000000-0005-0000-0000-000008300000}"/>
    <cellStyle name="Note 3 10 3 3 2 3 3" xfId="47909" xr:uid="{00000000-0005-0000-0000-000009300000}"/>
    <cellStyle name="Note 3 10 3 3 2 4" xfId="21348" xr:uid="{00000000-0005-0000-0000-00000A300000}"/>
    <cellStyle name="Note 3 10 3 3 2 5" xfId="35801" xr:uid="{00000000-0005-0000-0000-00000B300000}"/>
    <cellStyle name="Note 3 10 3 3 3" xfId="6374" xr:uid="{00000000-0005-0000-0000-00000C300000}"/>
    <cellStyle name="Note 3 10 3 3 3 2" xfId="23809" xr:uid="{00000000-0005-0000-0000-00000D300000}"/>
    <cellStyle name="Note 3 10 3 3 3 3" xfId="38262" xr:uid="{00000000-0005-0000-0000-00000E300000}"/>
    <cellStyle name="Note 3 10 3 3 4" xfId="8815" xr:uid="{00000000-0005-0000-0000-00000F300000}"/>
    <cellStyle name="Note 3 10 3 3 4 2" xfId="26250" xr:uid="{00000000-0005-0000-0000-000010300000}"/>
    <cellStyle name="Note 3 10 3 3 4 3" xfId="40703" xr:uid="{00000000-0005-0000-0000-000011300000}"/>
    <cellStyle name="Note 3 10 3 3 5" xfId="11235" xr:uid="{00000000-0005-0000-0000-000012300000}"/>
    <cellStyle name="Note 3 10 3 3 5 2" xfId="28670" xr:uid="{00000000-0005-0000-0000-000013300000}"/>
    <cellStyle name="Note 3 10 3 3 5 3" xfId="43123" xr:uid="{00000000-0005-0000-0000-000014300000}"/>
    <cellStyle name="Note 3 10 3 3 6" xfId="18242" xr:uid="{00000000-0005-0000-0000-000015300000}"/>
    <cellStyle name="Note 3 10 3 4" xfId="1402" xr:uid="{00000000-0005-0000-0000-000016300000}"/>
    <cellStyle name="Note 3 10 3 4 2" xfId="3913" xr:uid="{00000000-0005-0000-0000-000017300000}"/>
    <cellStyle name="Note 3 10 3 4 2 2" xfId="21349" xr:uid="{00000000-0005-0000-0000-000018300000}"/>
    <cellStyle name="Note 3 10 3 4 2 3" xfId="35802" xr:uid="{00000000-0005-0000-0000-000019300000}"/>
    <cellStyle name="Note 3 10 3 4 3" xfId="6375" xr:uid="{00000000-0005-0000-0000-00001A300000}"/>
    <cellStyle name="Note 3 10 3 4 3 2" xfId="23810" xr:uid="{00000000-0005-0000-0000-00001B300000}"/>
    <cellStyle name="Note 3 10 3 4 3 3" xfId="38263" xr:uid="{00000000-0005-0000-0000-00001C300000}"/>
    <cellStyle name="Note 3 10 3 4 4" xfId="8816" xr:uid="{00000000-0005-0000-0000-00001D300000}"/>
    <cellStyle name="Note 3 10 3 4 4 2" xfId="26251" xr:uid="{00000000-0005-0000-0000-00001E300000}"/>
    <cellStyle name="Note 3 10 3 4 4 3" xfId="40704" xr:uid="{00000000-0005-0000-0000-00001F300000}"/>
    <cellStyle name="Note 3 10 3 4 5" xfId="11236" xr:uid="{00000000-0005-0000-0000-000020300000}"/>
    <cellStyle name="Note 3 10 3 4 5 2" xfId="28671" xr:uid="{00000000-0005-0000-0000-000021300000}"/>
    <cellStyle name="Note 3 10 3 4 5 3" xfId="43124" xr:uid="{00000000-0005-0000-0000-000022300000}"/>
    <cellStyle name="Note 3 10 3 4 6" xfId="15120" xr:uid="{00000000-0005-0000-0000-000023300000}"/>
    <cellStyle name="Note 3 10 3 4 6 2" xfId="32555" xr:uid="{00000000-0005-0000-0000-000024300000}"/>
    <cellStyle name="Note 3 10 3 4 6 3" xfId="47008" xr:uid="{00000000-0005-0000-0000-000025300000}"/>
    <cellStyle name="Note 3 10 3 4 7" xfId="18243" xr:uid="{00000000-0005-0000-0000-000026300000}"/>
    <cellStyle name="Note 3 10 3 4 8" xfId="20282" xr:uid="{00000000-0005-0000-0000-000027300000}"/>
    <cellStyle name="Note 3 10 3 5" xfId="3910" xr:uid="{00000000-0005-0000-0000-000028300000}"/>
    <cellStyle name="Note 3 10 3 5 2" xfId="13558" xr:uid="{00000000-0005-0000-0000-000029300000}"/>
    <cellStyle name="Note 3 10 3 5 2 2" xfId="30993" xr:uid="{00000000-0005-0000-0000-00002A300000}"/>
    <cellStyle name="Note 3 10 3 5 2 3" xfId="45446" xr:uid="{00000000-0005-0000-0000-00002B300000}"/>
    <cellStyle name="Note 3 10 3 5 3" xfId="16019" xr:uid="{00000000-0005-0000-0000-00002C300000}"/>
    <cellStyle name="Note 3 10 3 5 3 2" xfId="33454" xr:uid="{00000000-0005-0000-0000-00002D300000}"/>
    <cellStyle name="Note 3 10 3 5 3 3" xfId="47907" xr:uid="{00000000-0005-0000-0000-00002E300000}"/>
    <cellStyle name="Note 3 10 3 5 4" xfId="21346" xr:uid="{00000000-0005-0000-0000-00002F300000}"/>
    <cellStyle name="Note 3 10 3 5 5" xfId="35799" xr:uid="{00000000-0005-0000-0000-000030300000}"/>
    <cellStyle name="Note 3 10 3 6" xfId="6372" xr:uid="{00000000-0005-0000-0000-000031300000}"/>
    <cellStyle name="Note 3 10 3 6 2" xfId="23807" xr:uid="{00000000-0005-0000-0000-000032300000}"/>
    <cellStyle name="Note 3 10 3 6 3" xfId="38260" xr:uid="{00000000-0005-0000-0000-000033300000}"/>
    <cellStyle name="Note 3 10 3 7" xfId="8813" xr:uid="{00000000-0005-0000-0000-000034300000}"/>
    <cellStyle name="Note 3 10 3 7 2" xfId="26248" xr:uid="{00000000-0005-0000-0000-000035300000}"/>
    <cellStyle name="Note 3 10 3 7 3" xfId="40701" xr:uid="{00000000-0005-0000-0000-000036300000}"/>
    <cellStyle name="Note 3 10 3 8" xfId="11233" xr:uid="{00000000-0005-0000-0000-000037300000}"/>
    <cellStyle name="Note 3 10 3 8 2" xfId="28668" xr:uid="{00000000-0005-0000-0000-000038300000}"/>
    <cellStyle name="Note 3 10 3 8 3" xfId="43121" xr:uid="{00000000-0005-0000-0000-000039300000}"/>
    <cellStyle name="Note 3 10 3 9" xfId="18240" xr:uid="{00000000-0005-0000-0000-00003A300000}"/>
    <cellStyle name="Note 3 10 4" xfId="1403" xr:uid="{00000000-0005-0000-0000-00003B300000}"/>
    <cellStyle name="Note 3 10 4 2" xfId="1404" xr:uid="{00000000-0005-0000-0000-00003C300000}"/>
    <cellStyle name="Note 3 10 4 2 2" xfId="3915" xr:uid="{00000000-0005-0000-0000-00003D300000}"/>
    <cellStyle name="Note 3 10 4 2 2 2" xfId="13562" xr:uid="{00000000-0005-0000-0000-00003E300000}"/>
    <cellStyle name="Note 3 10 4 2 2 2 2" xfId="30997" xr:uid="{00000000-0005-0000-0000-00003F300000}"/>
    <cellStyle name="Note 3 10 4 2 2 2 3" xfId="45450" xr:uid="{00000000-0005-0000-0000-000040300000}"/>
    <cellStyle name="Note 3 10 4 2 2 3" xfId="16023" xr:uid="{00000000-0005-0000-0000-000041300000}"/>
    <cellStyle name="Note 3 10 4 2 2 3 2" xfId="33458" xr:uid="{00000000-0005-0000-0000-000042300000}"/>
    <cellStyle name="Note 3 10 4 2 2 3 3" xfId="47911" xr:uid="{00000000-0005-0000-0000-000043300000}"/>
    <cellStyle name="Note 3 10 4 2 2 4" xfId="21351" xr:uid="{00000000-0005-0000-0000-000044300000}"/>
    <cellStyle name="Note 3 10 4 2 2 5" xfId="35804" xr:uid="{00000000-0005-0000-0000-000045300000}"/>
    <cellStyle name="Note 3 10 4 2 3" xfId="6377" xr:uid="{00000000-0005-0000-0000-000046300000}"/>
    <cellStyle name="Note 3 10 4 2 3 2" xfId="23812" xr:uid="{00000000-0005-0000-0000-000047300000}"/>
    <cellStyle name="Note 3 10 4 2 3 3" xfId="38265" xr:uid="{00000000-0005-0000-0000-000048300000}"/>
    <cellStyle name="Note 3 10 4 2 4" xfId="8818" xr:uid="{00000000-0005-0000-0000-000049300000}"/>
    <cellStyle name="Note 3 10 4 2 4 2" xfId="26253" xr:uid="{00000000-0005-0000-0000-00004A300000}"/>
    <cellStyle name="Note 3 10 4 2 4 3" xfId="40706" xr:uid="{00000000-0005-0000-0000-00004B300000}"/>
    <cellStyle name="Note 3 10 4 2 5" xfId="11238" xr:uid="{00000000-0005-0000-0000-00004C300000}"/>
    <cellStyle name="Note 3 10 4 2 5 2" xfId="28673" xr:uid="{00000000-0005-0000-0000-00004D300000}"/>
    <cellStyle name="Note 3 10 4 2 5 3" xfId="43126" xr:uid="{00000000-0005-0000-0000-00004E300000}"/>
    <cellStyle name="Note 3 10 4 2 6" xfId="18245" xr:uid="{00000000-0005-0000-0000-00004F300000}"/>
    <cellStyle name="Note 3 10 4 3" xfId="1405" xr:uid="{00000000-0005-0000-0000-000050300000}"/>
    <cellStyle name="Note 3 10 4 3 2" xfId="3916" xr:uid="{00000000-0005-0000-0000-000051300000}"/>
    <cellStyle name="Note 3 10 4 3 2 2" xfId="13563" xr:uid="{00000000-0005-0000-0000-000052300000}"/>
    <cellStyle name="Note 3 10 4 3 2 2 2" xfId="30998" xr:uid="{00000000-0005-0000-0000-000053300000}"/>
    <cellStyle name="Note 3 10 4 3 2 2 3" xfId="45451" xr:uid="{00000000-0005-0000-0000-000054300000}"/>
    <cellStyle name="Note 3 10 4 3 2 3" xfId="16024" xr:uid="{00000000-0005-0000-0000-000055300000}"/>
    <cellStyle name="Note 3 10 4 3 2 3 2" xfId="33459" xr:uid="{00000000-0005-0000-0000-000056300000}"/>
    <cellStyle name="Note 3 10 4 3 2 3 3" xfId="47912" xr:uid="{00000000-0005-0000-0000-000057300000}"/>
    <cellStyle name="Note 3 10 4 3 2 4" xfId="21352" xr:uid="{00000000-0005-0000-0000-000058300000}"/>
    <cellStyle name="Note 3 10 4 3 2 5" xfId="35805" xr:uid="{00000000-0005-0000-0000-000059300000}"/>
    <cellStyle name="Note 3 10 4 3 3" xfId="6378" xr:uid="{00000000-0005-0000-0000-00005A300000}"/>
    <cellStyle name="Note 3 10 4 3 3 2" xfId="23813" xr:uid="{00000000-0005-0000-0000-00005B300000}"/>
    <cellStyle name="Note 3 10 4 3 3 3" xfId="38266" xr:uid="{00000000-0005-0000-0000-00005C300000}"/>
    <cellStyle name="Note 3 10 4 3 4" xfId="8819" xr:uid="{00000000-0005-0000-0000-00005D300000}"/>
    <cellStyle name="Note 3 10 4 3 4 2" xfId="26254" xr:uid="{00000000-0005-0000-0000-00005E300000}"/>
    <cellStyle name="Note 3 10 4 3 4 3" xfId="40707" xr:uid="{00000000-0005-0000-0000-00005F300000}"/>
    <cellStyle name="Note 3 10 4 3 5" xfId="11239" xr:uid="{00000000-0005-0000-0000-000060300000}"/>
    <cellStyle name="Note 3 10 4 3 5 2" xfId="28674" xr:uid="{00000000-0005-0000-0000-000061300000}"/>
    <cellStyle name="Note 3 10 4 3 5 3" xfId="43127" xr:uid="{00000000-0005-0000-0000-000062300000}"/>
    <cellStyle name="Note 3 10 4 3 6" xfId="18246" xr:uid="{00000000-0005-0000-0000-000063300000}"/>
    <cellStyle name="Note 3 10 4 4" xfId="1406" xr:uid="{00000000-0005-0000-0000-000064300000}"/>
    <cellStyle name="Note 3 10 4 4 2" xfId="3917" xr:uid="{00000000-0005-0000-0000-000065300000}"/>
    <cellStyle name="Note 3 10 4 4 2 2" xfId="21353" xr:uid="{00000000-0005-0000-0000-000066300000}"/>
    <cellStyle name="Note 3 10 4 4 2 3" xfId="35806" xr:uid="{00000000-0005-0000-0000-000067300000}"/>
    <cellStyle name="Note 3 10 4 4 3" xfId="6379" xr:uid="{00000000-0005-0000-0000-000068300000}"/>
    <cellStyle name="Note 3 10 4 4 3 2" xfId="23814" xr:uid="{00000000-0005-0000-0000-000069300000}"/>
    <cellStyle name="Note 3 10 4 4 3 3" xfId="38267" xr:uid="{00000000-0005-0000-0000-00006A300000}"/>
    <cellStyle name="Note 3 10 4 4 4" xfId="8820" xr:uid="{00000000-0005-0000-0000-00006B300000}"/>
    <cellStyle name="Note 3 10 4 4 4 2" xfId="26255" xr:uid="{00000000-0005-0000-0000-00006C300000}"/>
    <cellStyle name="Note 3 10 4 4 4 3" xfId="40708" xr:uid="{00000000-0005-0000-0000-00006D300000}"/>
    <cellStyle name="Note 3 10 4 4 5" xfId="11240" xr:uid="{00000000-0005-0000-0000-00006E300000}"/>
    <cellStyle name="Note 3 10 4 4 5 2" xfId="28675" xr:uid="{00000000-0005-0000-0000-00006F300000}"/>
    <cellStyle name="Note 3 10 4 4 5 3" xfId="43128" xr:uid="{00000000-0005-0000-0000-000070300000}"/>
    <cellStyle name="Note 3 10 4 4 6" xfId="15121" xr:uid="{00000000-0005-0000-0000-000071300000}"/>
    <cellStyle name="Note 3 10 4 4 6 2" xfId="32556" xr:uid="{00000000-0005-0000-0000-000072300000}"/>
    <cellStyle name="Note 3 10 4 4 6 3" xfId="47009" xr:uid="{00000000-0005-0000-0000-000073300000}"/>
    <cellStyle name="Note 3 10 4 4 7" xfId="18247" xr:uid="{00000000-0005-0000-0000-000074300000}"/>
    <cellStyle name="Note 3 10 4 4 8" xfId="20283" xr:uid="{00000000-0005-0000-0000-000075300000}"/>
    <cellStyle name="Note 3 10 4 5" xfId="3914" xr:uid="{00000000-0005-0000-0000-000076300000}"/>
    <cellStyle name="Note 3 10 4 5 2" xfId="13561" xr:uid="{00000000-0005-0000-0000-000077300000}"/>
    <cellStyle name="Note 3 10 4 5 2 2" xfId="30996" xr:uid="{00000000-0005-0000-0000-000078300000}"/>
    <cellStyle name="Note 3 10 4 5 2 3" xfId="45449" xr:uid="{00000000-0005-0000-0000-000079300000}"/>
    <cellStyle name="Note 3 10 4 5 3" xfId="16022" xr:uid="{00000000-0005-0000-0000-00007A300000}"/>
    <cellStyle name="Note 3 10 4 5 3 2" xfId="33457" xr:uid="{00000000-0005-0000-0000-00007B300000}"/>
    <cellStyle name="Note 3 10 4 5 3 3" xfId="47910" xr:uid="{00000000-0005-0000-0000-00007C300000}"/>
    <cellStyle name="Note 3 10 4 5 4" xfId="21350" xr:uid="{00000000-0005-0000-0000-00007D300000}"/>
    <cellStyle name="Note 3 10 4 5 5" xfId="35803" xr:uid="{00000000-0005-0000-0000-00007E300000}"/>
    <cellStyle name="Note 3 10 4 6" xfId="6376" xr:uid="{00000000-0005-0000-0000-00007F300000}"/>
    <cellStyle name="Note 3 10 4 6 2" xfId="23811" xr:uid="{00000000-0005-0000-0000-000080300000}"/>
    <cellStyle name="Note 3 10 4 6 3" xfId="38264" xr:uid="{00000000-0005-0000-0000-000081300000}"/>
    <cellStyle name="Note 3 10 4 7" xfId="8817" xr:uid="{00000000-0005-0000-0000-000082300000}"/>
    <cellStyle name="Note 3 10 4 7 2" xfId="26252" xr:uid="{00000000-0005-0000-0000-000083300000}"/>
    <cellStyle name="Note 3 10 4 7 3" xfId="40705" xr:uid="{00000000-0005-0000-0000-000084300000}"/>
    <cellStyle name="Note 3 10 4 8" xfId="11237" xr:uid="{00000000-0005-0000-0000-000085300000}"/>
    <cellStyle name="Note 3 10 4 8 2" xfId="28672" xr:uid="{00000000-0005-0000-0000-000086300000}"/>
    <cellStyle name="Note 3 10 4 8 3" xfId="43125" xr:uid="{00000000-0005-0000-0000-000087300000}"/>
    <cellStyle name="Note 3 10 4 9" xfId="18244" xr:uid="{00000000-0005-0000-0000-000088300000}"/>
    <cellStyle name="Note 3 10 5" xfId="1407" xr:uid="{00000000-0005-0000-0000-000089300000}"/>
    <cellStyle name="Note 3 10 5 2" xfId="1408" xr:uid="{00000000-0005-0000-0000-00008A300000}"/>
    <cellStyle name="Note 3 10 5 2 2" xfId="3919" xr:uid="{00000000-0005-0000-0000-00008B300000}"/>
    <cellStyle name="Note 3 10 5 2 2 2" xfId="13565" xr:uid="{00000000-0005-0000-0000-00008C300000}"/>
    <cellStyle name="Note 3 10 5 2 2 2 2" xfId="31000" xr:uid="{00000000-0005-0000-0000-00008D300000}"/>
    <cellStyle name="Note 3 10 5 2 2 2 3" xfId="45453" xr:uid="{00000000-0005-0000-0000-00008E300000}"/>
    <cellStyle name="Note 3 10 5 2 2 3" xfId="16026" xr:uid="{00000000-0005-0000-0000-00008F300000}"/>
    <cellStyle name="Note 3 10 5 2 2 3 2" xfId="33461" xr:uid="{00000000-0005-0000-0000-000090300000}"/>
    <cellStyle name="Note 3 10 5 2 2 3 3" xfId="47914" xr:uid="{00000000-0005-0000-0000-000091300000}"/>
    <cellStyle name="Note 3 10 5 2 2 4" xfId="21355" xr:uid="{00000000-0005-0000-0000-000092300000}"/>
    <cellStyle name="Note 3 10 5 2 2 5" xfId="35808" xr:uid="{00000000-0005-0000-0000-000093300000}"/>
    <cellStyle name="Note 3 10 5 2 3" xfId="6381" xr:uid="{00000000-0005-0000-0000-000094300000}"/>
    <cellStyle name="Note 3 10 5 2 3 2" xfId="23816" xr:uid="{00000000-0005-0000-0000-000095300000}"/>
    <cellStyle name="Note 3 10 5 2 3 3" xfId="38269" xr:uid="{00000000-0005-0000-0000-000096300000}"/>
    <cellStyle name="Note 3 10 5 2 4" xfId="8822" xr:uid="{00000000-0005-0000-0000-000097300000}"/>
    <cellStyle name="Note 3 10 5 2 4 2" xfId="26257" xr:uid="{00000000-0005-0000-0000-000098300000}"/>
    <cellStyle name="Note 3 10 5 2 4 3" xfId="40710" xr:uid="{00000000-0005-0000-0000-000099300000}"/>
    <cellStyle name="Note 3 10 5 2 5" xfId="11242" xr:uid="{00000000-0005-0000-0000-00009A300000}"/>
    <cellStyle name="Note 3 10 5 2 5 2" xfId="28677" xr:uid="{00000000-0005-0000-0000-00009B300000}"/>
    <cellStyle name="Note 3 10 5 2 5 3" xfId="43130" xr:uid="{00000000-0005-0000-0000-00009C300000}"/>
    <cellStyle name="Note 3 10 5 2 6" xfId="18249" xr:uid="{00000000-0005-0000-0000-00009D300000}"/>
    <cellStyle name="Note 3 10 5 3" xfId="1409" xr:uid="{00000000-0005-0000-0000-00009E300000}"/>
    <cellStyle name="Note 3 10 5 3 2" xfId="3920" xr:uid="{00000000-0005-0000-0000-00009F300000}"/>
    <cellStyle name="Note 3 10 5 3 2 2" xfId="13566" xr:uid="{00000000-0005-0000-0000-0000A0300000}"/>
    <cellStyle name="Note 3 10 5 3 2 2 2" xfId="31001" xr:uid="{00000000-0005-0000-0000-0000A1300000}"/>
    <cellStyle name="Note 3 10 5 3 2 2 3" xfId="45454" xr:uid="{00000000-0005-0000-0000-0000A2300000}"/>
    <cellStyle name="Note 3 10 5 3 2 3" xfId="16027" xr:uid="{00000000-0005-0000-0000-0000A3300000}"/>
    <cellStyle name="Note 3 10 5 3 2 3 2" xfId="33462" xr:uid="{00000000-0005-0000-0000-0000A4300000}"/>
    <cellStyle name="Note 3 10 5 3 2 3 3" xfId="47915" xr:uid="{00000000-0005-0000-0000-0000A5300000}"/>
    <cellStyle name="Note 3 10 5 3 2 4" xfId="21356" xr:uid="{00000000-0005-0000-0000-0000A6300000}"/>
    <cellStyle name="Note 3 10 5 3 2 5" xfId="35809" xr:uid="{00000000-0005-0000-0000-0000A7300000}"/>
    <cellStyle name="Note 3 10 5 3 3" xfId="6382" xr:uid="{00000000-0005-0000-0000-0000A8300000}"/>
    <cellStyle name="Note 3 10 5 3 3 2" xfId="23817" xr:uid="{00000000-0005-0000-0000-0000A9300000}"/>
    <cellStyle name="Note 3 10 5 3 3 3" xfId="38270" xr:uid="{00000000-0005-0000-0000-0000AA300000}"/>
    <cellStyle name="Note 3 10 5 3 4" xfId="8823" xr:uid="{00000000-0005-0000-0000-0000AB300000}"/>
    <cellStyle name="Note 3 10 5 3 4 2" xfId="26258" xr:uid="{00000000-0005-0000-0000-0000AC300000}"/>
    <cellStyle name="Note 3 10 5 3 4 3" xfId="40711" xr:uid="{00000000-0005-0000-0000-0000AD300000}"/>
    <cellStyle name="Note 3 10 5 3 5" xfId="11243" xr:uid="{00000000-0005-0000-0000-0000AE300000}"/>
    <cellStyle name="Note 3 10 5 3 5 2" xfId="28678" xr:uid="{00000000-0005-0000-0000-0000AF300000}"/>
    <cellStyle name="Note 3 10 5 3 5 3" xfId="43131" xr:uid="{00000000-0005-0000-0000-0000B0300000}"/>
    <cellStyle name="Note 3 10 5 3 6" xfId="18250" xr:uid="{00000000-0005-0000-0000-0000B1300000}"/>
    <cellStyle name="Note 3 10 5 4" xfId="1410" xr:uid="{00000000-0005-0000-0000-0000B2300000}"/>
    <cellStyle name="Note 3 10 5 4 2" xfId="3921" xr:uid="{00000000-0005-0000-0000-0000B3300000}"/>
    <cellStyle name="Note 3 10 5 4 2 2" xfId="21357" xr:uid="{00000000-0005-0000-0000-0000B4300000}"/>
    <cellStyle name="Note 3 10 5 4 2 3" xfId="35810" xr:uid="{00000000-0005-0000-0000-0000B5300000}"/>
    <cellStyle name="Note 3 10 5 4 3" xfId="6383" xr:uid="{00000000-0005-0000-0000-0000B6300000}"/>
    <cellStyle name="Note 3 10 5 4 3 2" xfId="23818" xr:uid="{00000000-0005-0000-0000-0000B7300000}"/>
    <cellStyle name="Note 3 10 5 4 3 3" xfId="38271" xr:uid="{00000000-0005-0000-0000-0000B8300000}"/>
    <cellStyle name="Note 3 10 5 4 4" xfId="8824" xr:uid="{00000000-0005-0000-0000-0000B9300000}"/>
    <cellStyle name="Note 3 10 5 4 4 2" xfId="26259" xr:uid="{00000000-0005-0000-0000-0000BA300000}"/>
    <cellStyle name="Note 3 10 5 4 4 3" xfId="40712" xr:uid="{00000000-0005-0000-0000-0000BB300000}"/>
    <cellStyle name="Note 3 10 5 4 5" xfId="11244" xr:uid="{00000000-0005-0000-0000-0000BC300000}"/>
    <cellStyle name="Note 3 10 5 4 5 2" xfId="28679" xr:uid="{00000000-0005-0000-0000-0000BD300000}"/>
    <cellStyle name="Note 3 10 5 4 5 3" xfId="43132" xr:uid="{00000000-0005-0000-0000-0000BE300000}"/>
    <cellStyle name="Note 3 10 5 4 6" xfId="15122" xr:uid="{00000000-0005-0000-0000-0000BF300000}"/>
    <cellStyle name="Note 3 10 5 4 6 2" xfId="32557" xr:uid="{00000000-0005-0000-0000-0000C0300000}"/>
    <cellStyle name="Note 3 10 5 4 6 3" xfId="47010" xr:uid="{00000000-0005-0000-0000-0000C1300000}"/>
    <cellStyle name="Note 3 10 5 4 7" xfId="18251" xr:uid="{00000000-0005-0000-0000-0000C2300000}"/>
    <cellStyle name="Note 3 10 5 4 8" xfId="20284" xr:uid="{00000000-0005-0000-0000-0000C3300000}"/>
    <cellStyle name="Note 3 10 5 5" xfId="3918" xr:uid="{00000000-0005-0000-0000-0000C4300000}"/>
    <cellStyle name="Note 3 10 5 5 2" xfId="13564" xr:uid="{00000000-0005-0000-0000-0000C5300000}"/>
    <cellStyle name="Note 3 10 5 5 2 2" xfId="30999" xr:uid="{00000000-0005-0000-0000-0000C6300000}"/>
    <cellStyle name="Note 3 10 5 5 2 3" xfId="45452" xr:uid="{00000000-0005-0000-0000-0000C7300000}"/>
    <cellStyle name="Note 3 10 5 5 3" xfId="16025" xr:uid="{00000000-0005-0000-0000-0000C8300000}"/>
    <cellStyle name="Note 3 10 5 5 3 2" xfId="33460" xr:uid="{00000000-0005-0000-0000-0000C9300000}"/>
    <cellStyle name="Note 3 10 5 5 3 3" xfId="47913" xr:uid="{00000000-0005-0000-0000-0000CA300000}"/>
    <cellStyle name="Note 3 10 5 5 4" xfId="21354" xr:uid="{00000000-0005-0000-0000-0000CB300000}"/>
    <cellStyle name="Note 3 10 5 5 5" xfId="35807" xr:uid="{00000000-0005-0000-0000-0000CC300000}"/>
    <cellStyle name="Note 3 10 5 6" xfId="6380" xr:uid="{00000000-0005-0000-0000-0000CD300000}"/>
    <cellStyle name="Note 3 10 5 6 2" xfId="23815" xr:uid="{00000000-0005-0000-0000-0000CE300000}"/>
    <cellStyle name="Note 3 10 5 6 3" xfId="38268" xr:uid="{00000000-0005-0000-0000-0000CF300000}"/>
    <cellStyle name="Note 3 10 5 7" xfId="8821" xr:uid="{00000000-0005-0000-0000-0000D0300000}"/>
    <cellStyle name="Note 3 10 5 7 2" xfId="26256" xr:uid="{00000000-0005-0000-0000-0000D1300000}"/>
    <cellStyle name="Note 3 10 5 7 3" xfId="40709" xr:uid="{00000000-0005-0000-0000-0000D2300000}"/>
    <cellStyle name="Note 3 10 5 8" xfId="11241" xr:uid="{00000000-0005-0000-0000-0000D3300000}"/>
    <cellStyle name="Note 3 10 5 8 2" xfId="28676" xr:uid="{00000000-0005-0000-0000-0000D4300000}"/>
    <cellStyle name="Note 3 10 5 8 3" xfId="43129" xr:uid="{00000000-0005-0000-0000-0000D5300000}"/>
    <cellStyle name="Note 3 10 5 9" xfId="18248" xr:uid="{00000000-0005-0000-0000-0000D6300000}"/>
    <cellStyle name="Note 3 10 6" xfId="1411" xr:uid="{00000000-0005-0000-0000-0000D7300000}"/>
    <cellStyle name="Note 3 10 6 2" xfId="3922" xr:uid="{00000000-0005-0000-0000-0000D8300000}"/>
    <cellStyle name="Note 3 10 6 2 2" xfId="13567" xr:uid="{00000000-0005-0000-0000-0000D9300000}"/>
    <cellStyle name="Note 3 10 6 2 2 2" xfId="31002" xr:uid="{00000000-0005-0000-0000-0000DA300000}"/>
    <cellStyle name="Note 3 10 6 2 2 3" xfId="45455" xr:uid="{00000000-0005-0000-0000-0000DB300000}"/>
    <cellStyle name="Note 3 10 6 2 3" xfId="16028" xr:uid="{00000000-0005-0000-0000-0000DC300000}"/>
    <cellStyle name="Note 3 10 6 2 3 2" xfId="33463" xr:uid="{00000000-0005-0000-0000-0000DD300000}"/>
    <cellStyle name="Note 3 10 6 2 3 3" xfId="47916" xr:uid="{00000000-0005-0000-0000-0000DE300000}"/>
    <cellStyle name="Note 3 10 6 2 4" xfId="21358" xr:uid="{00000000-0005-0000-0000-0000DF300000}"/>
    <cellStyle name="Note 3 10 6 2 5" xfId="35811" xr:uid="{00000000-0005-0000-0000-0000E0300000}"/>
    <cellStyle name="Note 3 10 6 3" xfId="6384" xr:uid="{00000000-0005-0000-0000-0000E1300000}"/>
    <cellStyle name="Note 3 10 6 3 2" xfId="23819" xr:uid="{00000000-0005-0000-0000-0000E2300000}"/>
    <cellStyle name="Note 3 10 6 3 3" xfId="38272" xr:uid="{00000000-0005-0000-0000-0000E3300000}"/>
    <cellStyle name="Note 3 10 6 4" xfId="8825" xr:uid="{00000000-0005-0000-0000-0000E4300000}"/>
    <cellStyle name="Note 3 10 6 4 2" xfId="26260" xr:uid="{00000000-0005-0000-0000-0000E5300000}"/>
    <cellStyle name="Note 3 10 6 4 3" xfId="40713" xr:uid="{00000000-0005-0000-0000-0000E6300000}"/>
    <cellStyle name="Note 3 10 6 5" xfId="11245" xr:uid="{00000000-0005-0000-0000-0000E7300000}"/>
    <cellStyle name="Note 3 10 6 5 2" xfId="28680" xr:uid="{00000000-0005-0000-0000-0000E8300000}"/>
    <cellStyle name="Note 3 10 6 5 3" xfId="43133" xr:uid="{00000000-0005-0000-0000-0000E9300000}"/>
    <cellStyle name="Note 3 10 6 6" xfId="18252" xr:uid="{00000000-0005-0000-0000-0000EA300000}"/>
    <cellStyle name="Note 3 10 7" xfId="1412" xr:uid="{00000000-0005-0000-0000-0000EB300000}"/>
    <cellStyle name="Note 3 10 7 2" xfId="3923" xr:uid="{00000000-0005-0000-0000-0000EC300000}"/>
    <cellStyle name="Note 3 10 7 2 2" xfId="13568" xr:uid="{00000000-0005-0000-0000-0000ED300000}"/>
    <cellStyle name="Note 3 10 7 2 2 2" xfId="31003" xr:uid="{00000000-0005-0000-0000-0000EE300000}"/>
    <cellStyle name="Note 3 10 7 2 2 3" xfId="45456" xr:uid="{00000000-0005-0000-0000-0000EF300000}"/>
    <cellStyle name="Note 3 10 7 2 3" xfId="16029" xr:uid="{00000000-0005-0000-0000-0000F0300000}"/>
    <cellStyle name="Note 3 10 7 2 3 2" xfId="33464" xr:uid="{00000000-0005-0000-0000-0000F1300000}"/>
    <cellStyle name="Note 3 10 7 2 3 3" xfId="47917" xr:uid="{00000000-0005-0000-0000-0000F2300000}"/>
    <cellStyle name="Note 3 10 7 2 4" xfId="21359" xr:uid="{00000000-0005-0000-0000-0000F3300000}"/>
    <cellStyle name="Note 3 10 7 2 5" xfId="35812" xr:uid="{00000000-0005-0000-0000-0000F4300000}"/>
    <cellStyle name="Note 3 10 7 3" xfId="6385" xr:uid="{00000000-0005-0000-0000-0000F5300000}"/>
    <cellStyle name="Note 3 10 7 3 2" xfId="23820" xr:uid="{00000000-0005-0000-0000-0000F6300000}"/>
    <cellStyle name="Note 3 10 7 3 3" xfId="38273" xr:uid="{00000000-0005-0000-0000-0000F7300000}"/>
    <cellStyle name="Note 3 10 7 4" xfId="8826" xr:uid="{00000000-0005-0000-0000-0000F8300000}"/>
    <cellStyle name="Note 3 10 7 4 2" xfId="26261" xr:uid="{00000000-0005-0000-0000-0000F9300000}"/>
    <cellStyle name="Note 3 10 7 4 3" xfId="40714" xr:uid="{00000000-0005-0000-0000-0000FA300000}"/>
    <cellStyle name="Note 3 10 7 5" xfId="11246" xr:uid="{00000000-0005-0000-0000-0000FB300000}"/>
    <cellStyle name="Note 3 10 7 5 2" xfId="28681" xr:uid="{00000000-0005-0000-0000-0000FC300000}"/>
    <cellStyle name="Note 3 10 7 5 3" xfId="43134" xr:uid="{00000000-0005-0000-0000-0000FD300000}"/>
    <cellStyle name="Note 3 10 7 6" xfId="18253" xr:uid="{00000000-0005-0000-0000-0000FE300000}"/>
    <cellStyle name="Note 3 10 8" xfId="1413" xr:uid="{00000000-0005-0000-0000-0000FF300000}"/>
    <cellStyle name="Note 3 10 8 2" xfId="3924" xr:uid="{00000000-0005-0000-0000-000000310000}"/>
    <cellStyle name="Note 3 10 8 2 2" xfId="21360" xr:uid="{00000000-0005-0000-0000-000001310000}"/>
    <cellStyle name="Note 3 10 8 2 3" xfId="35813" xr:uid="{00000000-0005-0000-0000-000002310000}"/>
    <cellStyle name="Note 3 10 8 3" xfId="6386" xr:uid="{00000000-0005-0000-0000-000003310000}"/>
    <cellStyle name="Note 3 10 8 3 2" xfId="23821" xr:uid="{00000000-0005-0000-0000-000004310000}"/>
    <cellStyle name="Note 3 10 8 3 3" xfId="38274" xr:uid="{00000000-0005-0000-0000-000005310000}"/>
    <cellStyle name="Note 3 10 8 4" xfId="8827" xr:uid="{00000000-0005-0000-0000-000006310000}"/>
    <cellStyle name="Note 3 10 8 4 2" xfId="26262" xr:uid="{00000000-0005-0000-0000-000007310000}"/>
    <cellStyle name="Note 3 10 8 4 3" xfId="40715" xr:uid="{00000000-0005-0000-0000-000008310000}"/>
    <cellStyle name="Note 3 10 8 5" xfId="11247" xr:uid="{00000000-0005-0000-0000-000009310000}"/>
    <cellStyle name="Note 3 10 8 5 2" xfId="28682" xr:uid="{00000000-0005-0000-0000-00000A310000}"/>
    <cellStyle name="Note 3 10 8 5 3" xfId="43135" xr:uid="{00000000-0005-0000-0000-00000B310000}"/>
    <cellStyle name="Note 3 10 8 6" xfId="15123" xr:uid="{00000000-0005-0000-0000-00000C310000}"/>
    <cellStyle name="Note 3 10 8 6 2" xfId="32558" xr:uid="{00000000-0005-0000-0000-00000D310000}"/>
    <cellStyle name="Note 3 10 8 6 3" xfId="47011" xr:uid="{00000000-0005-0000-0000-00000E310000}"/>
    <cellStyle name="Note 3 10 8 7" xfId="18254" xr:uid="{00000000-0005-0000-0000-00000F310000}"/>
    <cellStyle name="Note 3 10 8 8" xfId="20285" xr:uid="{00000000-0005-0000-0000-000010310000}"/>
    <cellStyle name="Note 3 10 9" xfId="3905" xr:uid="{00000000-0005-0000-0000-000011310000}"/>
    <cellStyle name="Note 3 10 9 2" xfId="13554" xr:uid="{00000000-0005-0000-0000-000012310000}"/>
    <cellStyle name="Note 3 10 9 2 2" xfId="30989" xr:uid="{00000000-0005-0000-0000-000013310000}"/>
    <cellStyle name="Note 3 10 9 2 3" xfId="45442" xr:uid="{00000000-0005-0000-0000-000014310000}"/>
    <cellStyle name="Note 3 10 9 3" xfId="16015" xr:uid="{00000000-0005-0000-0000-000015310000}"/>
    <cellStyle name="Note 3 10 9 3 2" xfId="33450" xr:uid="{00000000-0005-0000-0000-000016310000}"/>
    <cellStyle name="Note 3 10 9 3 3" xfId="47903" xr:uid="{00000000-0005-0000-0000-000017310000}"/>
    <cellStyle name="Note 3 10 9 4" xfId="21341" xr:uid="{00000000-0005-0000-0000-000018310000}"/>
    <cellStyle name="Note 3 10 9 5" xfId="35794" xr:uid="{00000000-0005-0000-0000-000019310000}"/>
    <cellStyle name="Note 3 11" xfId="1414" xr:uid="{00000000-0005-0000-0000-00001A310000}"/>
    <cellStyle name="Note 3 11 10" xfId="6387" xr:uid="{00000000-0005-0000-0000-00001B310000}"/>
    <cellStyle name="Note 3 11 10 2" xfId="23822" xr:uid="{00000000-0005-0000-0000-00001C310000}"/>
    <cellStyle name="Note 3 11 10 3" xfId="38275" xr:uid="{00000000-0005-0000-0000-00001D310000}"/>
    <cellStyle name="Note 3 11 11" xfId="8828" xr:uid="{00000000-0005-0000-0000-00001E310000}"/>
    <cellStyle name="Note 3 11 11 2" xfId="26263" xr:uid="{00000000-0005-0000-0000-00001F310000}"/>
    <cellStyle name="Note 3 11 11 3" xfId="40716" xr:uid="{00000000-0005-0000-0000-000020310000}"/>
    <cellStyle name="Note 3 11 12" xfId="11248" xr:uid="{00000000-0005-0000-0000-000021310000}"/>
    <cellStyle name="Note 3 11 12 2" xfId="28683" xr:uid="{00000000-0005-0000-0000-000022310000}"/>
    <cellStyle name="Note 3 11 12 3" xfId="43136" xr:uid="{00000000-0005-0000-0000-000023310000}"/>
    <cellStyle name="Note 3 11 13" xfId="18255" xr:uid="{00000000-0005-0000-0000-000024310000}"/>
    <cellStyle name="Note 3 11 2" xfId="1415" xr:uid="{00000000-0005-0000-0000-000025310000}"/>
    <cellStyle name="Note 3 11 2 2" xfId="1416" xr:uid="{00000000-0005-0000-0000-000026310000}"/>
    <cellStyle name="Note 3 11 2 2 2" xfId="3927" xr:uid="{00000000-0005-0000-0000-000027310000}"/>
    <cellStyle name="Note 3 11 2 2 2 2" xfId="13571" xr:uid="{00000000-0005-0000-0000-000028310000}"/>
    <cellStyle name="Note 3 11 2 2 2 2 2" xfId="31006" xr:uid="{00000000-0005-0000-0000-000029310000}"/>
    <cellStyle name="Note 3 11 2 2 2 2 3" xfId="45459" xr:uid="{00000000-0005-0000-0000-00002A310000}"/>
    <cellStyle name="Note 3 11 2 2 2 3" xfId="16032" xr:uid="{00000000-0005-0000-0000-00002B310000}"/>
    <cellStyle name="Note 3 11 2 2 2 3 2" xfId="33467" xr:uid="{00000000-0005-0000-0000-00002C310000}"/>
    <cellStyle name="Note 3 11 2 2 2 3 3" xfId="47920" xr:uid="{00000000-0005-0000-0000-00002D310000}"/>
    <cellStyle name="Note 3 11 2 2 2 4" xfId="21363" xr:uid="{00000000-0005-0000-0000-00002E310000}"/>
    <cellStyle name="Note 3 11 2 2 2 5" xfId="35816" xr:uid="{00000000-0005-0000-0000-00002F310000}"/>
    <cellStyle name="Note 3 11 2 2 3" xfId="6389" xr:uid="{00000000-0005-0000-0000-000030310000}"/>
    <cellStyle name="Note 3 11 2 2 3 2" xfId="23824" xr:uid="{00000000-0005-0000-0000-000031310000}"/>
    <cellStyle name="Note 3 11 2 2 3 3" xfId="38277" xr:uid="{00000000-0005-0000-0000-000032310000}"/>
    <cellStyle name="Note 3 11 2 2 4" xfId="8830" xr:uid="{00000000-0005-0000-0000-000033310000}"/>
    <cellStyle name="Note 3 11 2 2 4 2" xfId="26265" xr:uid="{00000000-0005-0000-0000-000034310000}"/>
    <cellStyle name="Note 3 11 2 2 4 3" xfId="40718" xr:uid="{00000000-0005-0000-0000-000035310000}"/>
    <cellStyle name="Note 3 11 2 2 5" xfId="11250" xr:uid="{00000000-0005-0000-0000-000036310000}"/>
    <cellStyle name="Note 3 11 2 2 5 2" xfId="28685" xr:uid="{00000000-0005-0000-0000-000037310000}"/>
    <cellStyle name="Note 3 11 2 2 5 3" xfId="43138" xr:uid="{00000000-0005-0000-0000-000038310000}"/>
    <cellStyle name="Note 3 11 2 2 6" xfId="18257" xr:uid="{00000000-0005-0000-0000-000039310000}"/>
    <cellStyle name="Note 3 11 2 3" xfId="1417" xr:uid="{00000000-0005-0000-0000-00003A310000}"/>
    <cellStyle name="Note 3 11 2 3 2" xfId="3928" xr:uid="{00000000-0005-0000-0000-00003B310000}"/>
    <cellStyle name="Note 3 11 2 3 2 2" xfId="13572" xr:uid="{00000000-0005-0000-0000-00003C310000}"/>
    <cellStyle name="Note 3 11 2 3 2 2 2" xfId="31007" xr:uid="{00000000-0005-0000-0000-00003D310000}"/>
    <cellStyle name="Note 3 11 2 3 2 2 3" xfId="45460" xr:uid="{00000000-0005-0000-0000-00003E310000}"/>
    <cellStyle name="Note 3 11 2 3 2 3" xfId="16033" xr:uid="{00000000-0005-0000-0000-00003F310000}"/>
    <cellStyle name="Note 3 11 2 3 2 3 2" xfId="33468" xr:uid="{00000000-0005-0000-0000-000040310000}"/>
    <cellStyle name="Note 3 11 2 3 2 3 3" xfId="47921" xr:uid="{00000000-0005-0000-0000-000041310000}"/>
    <cellStyle name="Note 3 11 2 3 2 4" xfId="21364" xr:uid="{00000000-0005-0000-0000-000042310000}"/>
    <cellStyle name="Note 3 11 2 3 2 5" xfId="35817" xr:uid="{00000000-0005-0000-0000-000043310000}"/>
    <cellStyle name="Note 3 11 2 3 3" xfId="6390" xr:uid="{00000000-0005-0000-0000-000044310000}"/>
    <cellStyle name="Note 3 11 2 3 3 2" xfId="23825" xr:uid="{00000000-0005-0000-0000-000045310000}"/>
    <cellStyle name="Note 3 11 2 3 3 3" xfId="38278" xr:uid="{00000000-0005-0000-0000-000046310000}"/>
    <cellStyle name="Note 3 11 2 3 4" xfId="8831" xr:uid="{00000000-0005-0000-0000-000047310000}"/>
    <cellStyle name="Note 3 11 2 3 4 2" xfId="26266" xr:uid="{00000000-0005-0000-0000-000048310000}"/>
    <cellStyle name="Note 3 11 2 3 4 3" xfId="40719" xr:uid="{00000000-0005-0000-0000-000049310000}"/>
    <cellStyle name="Note 3 11 2 3 5" xfId="11251" xr:uid="{00000000-0005-0000-0000-00004A310000}"/>
    <cellStyle name="Note 3 11 2 3 5 2" xfId="28686" xr:uid="{00000000-0005-0000-0000-00004B310000}"/>
    <cellStyle name="Note 3 11 2 3 5 3" xfId="43139" xr:uid="{00000000-0005-0000-0000-00004C310000}"/>
    <cellStyle name="Note 3 11 2 3 6" xfId="18258" xr:uid="{00000000-0005-0000-0000-00004D310000}"/>
    <cellStyle name="Note 3 11 2 4" xfId="1418" xr:uid="{00000000-0005-0000-0000-00004E310000}"/>
    <cellStyle name="Note 3 11 2 4 2" xfId="3929" xr:uid="{00000000-0005-0000-0000-00004F310000}"/>
    <cellStyle name="Note 3 11 2 4 2 2" xfId="21365" xr:uid="{00000000-0005-0000-0000-000050310000}"/>
    <cellStyle name="Note 3 11 2 4 2 3" xfId="35818" xr:uid="{00000000-0005-0000-0000-000051310000}"/>
    <cellStyle name="Note 3 11 2 4 3" xfId="6391" xr:uid="{00000000-0005-0000-0000-000052310000}"/>
    <cellStyle name="Note 3 11 2 4 3 2" xfId="23826" xr:uid="{00000000-0005-0000-0000-000053310000}"/>
    <cellStyle name="Note 3 11 2 4 3 3" xfId="38279" xr:uid="{00000000-0005-0000-0000-000054310000}"/>
    <cellStyle name="Note 3 11 2 4 4" xfId="8832" xr:uid="{00000000-0005-0000-0000-000055310000}"/>
    <cellStyle name="Note 3 11 2 4 4 2" xfId="26267" xr:uid="{00000000-0005-0000-0000-000056310000}"/>
    <cellStyle name="Note 3 11 2 4 4 3" xfId="40720" xr:uid="{00000000-0005-0000-0000-000057310000}"/>
    <cellStyle name="Note 3 11 2 4 5" xfId="11252" xr:uid="{00000000-0005-0000-0000-000058310000}"/>
    <cellStyle name="Note 3 11 2 4 5 2" xfId="28687" xr:uid="{00000000-0005-0000-0000-000059310000}"/>
    <cellStyle name="Note 3 11 2 4 5 3" xfId="43140" xr:uid="{00000000-0005-0000-0000-00005A310000}"/>
    <cellStyle name="Note 3 11 2 4 6" xfId="15124" xr:uid="{00000000-0005-0000-0000-00005B310000}"/>
    <cellStyle name="Note 3 11 2 4 6 2" xfId="32559" xr:uid="{00000000-0005-0000-0000-00005C310000}"/>
    <cellStyle name="Note 3 11 2 4 6 3" xfId="47012" xr:uid="{00000000-0005-0000-0000-00005D310000}"/>
    <cellStyle name="Note 3 11 2 4 7" xfId="18259" xr:uid="{00000000-0005-0000-0000-00005E310000}"/>
    <cellStyle name="Note 3 11 2 4 8" xfId="20286" xr:uid="{00000000-0005-0000-0000-00005F310000}"/>
    <cellStyle name="Note 3 11 2 5" xfId="3926" xr:uid="{00000000-0005-0000-0000-000060310000}"/>
    <cellStyle name="Note 3 11 2 5 2" xfId="13570" xr:uid="{00000000-0005-0000-0000-000061310000}"/>
    <cellStyle name="Note 3 11 2 5 2 2" xfId="31005" xr:uid="{00000000-0005-0000-0000-000062310000}"/>
    <cellStyle name="Note 3 11 2 5 2 3" xfId="45458" xr:uid="{00000000-0005-0000-0000-000063310000}"/>
    <cellStyle name="Note 3 11 2 5 3" xfId="16031" xr:uid="{00000000-0005-0000-0000-000064310000}"/>
    <cellStyle name="Note 3 11 2 5 3 2" xfId="33466" xr:uid="{00000000-0005-0000-0000-000065310000}"/>
    <cellStyle name="Note 3 11 2 5 3 3" xfId="47919" xr:uid="{00000000-0005-0000-0000-000066310000}"/>
    <cellStyle name="Note 3 11 2 5 4" xfId="21362" xr:uid="{00000000-0005-0000-0000-000067310000}"/>
    <cellStyle name="Note 3 11 2 5 5" xfId="35815" xr:uid="{00000000-0005-0000-0000-000068310000}"/>
    <cellStyle name="Note 3 11 2 6" xfId="6388" xr:uid="{00000000-0005-0000-0000-000069310000}"/>
    <cellStyle name="Note 3 11 2 6 2" xfId="23823" xr:uid="{00000000-0005-0000-0000-00006A310000}"/>
    <cellStyle name="Note 3 11 2 6 3" xfId="38276" xr:uid="{00000000-0005-0000-0000-00006B310000}"/>
    <cellStyle name="Note 3 11 2 7" xfId="8829" xr:uid="{00000000-0005-0000-0000-00006C310000}"/>
    <cellStyle name="Note 3 11 2 7 2" xfId="26264" xr:uid="{00000000-0005-0000-0000-00006D310000}"/>
    <cellStyle name="Note 3 11 2 7 3" xfId="40717" xr:uid="{00000000-0005-0000-0000-00006E310000}"/>
    <cellStyle name="Note 3 11 2 8" xfId="11249" xr:uid="{00000000-0005-0000-0000-00006F310000}"/>
    <cellStyle name="Note 3 11 2 8 2" xfId="28684" xr:uid="{00000000-0005-0000-0000-000070310000}"/>
    <cellStyle name="Note 3 11 2 8 3" xfId="43137" xr:uid="{00000000-0005-0000-0000-000071310000}"/>
    <cellStyle name="Note 3 11 2 9" xfId="18256" xr:uid="{00000000-0005-0000-0000-000072310000}"/>
    <cellStyle name="Note 3 11 3" xfId="1419" xr:uid="{00000000-0005-0000-0000-000073310000}"/>
    <cellStyle name="Note 3 11 3 2" xfId="1420" xr:uid="{00000000-0005-0000-0000-000074310000}"/>
    <cellStyle name="Note 3 11 3 2 2" xfId="3931" xr:uid="{00000000-0005-0000-0000-000075310000}"/>
    <cellStyle name="Note 3 11 3 2 2 2" xfId="13574" xr:uid="{00000000-0005-0000-0000-000076310000}"/>
    <cellStyle name="Note 3 11 3 2 2 2 2" xfId="31009" xr:uid="{00000000-0005-0000-0000-000077310000}"/>
    <cellStyle name="Note 3 11 3 2 2 2 3" xfId="45462" xr:uid="{00000000-0005-0000-0000-000078310000}"/>
    <cellStyle name="Note 3 11 3 2 2 3" xfId="16035" xr:uid="{00000000-0005-0000-0000-000079310000}"/>
    <cellStyle name="Note 3 11 3 2 2 3 2" xfId="33470" xr:uid="{00000000-0005-0000-0000-00007A310000}"/>
    <cellStyle name="Note 3 11 3 2 2 3 3" xfId="47923" xr:uid="{00000000-0005-0000-0000-00007B310000}"/>
    <cellStyle name="Note 3 11 3 2 2 4" xfId="21367" xr:uid="{00000000-0005-0000-0000-00007C310000}"/>
    <cellStyle name="Note 3 11 3 2 2 5" xfId="35820" xr:uid="{00000000-0005-0000-0000-00007D310000}"/>
    <cellStyle name="Note 3 11 3 2 3" xfId="6393" xr:uid="{00000000-0005-0000-0000-00007E310000}"/>
    <cellStyle name="Note 3 11 3 2 3 2" xfId="23828" xr:uid="{00000000-0005-0000-0000-00007F310000}"/>
    <cellStyle name="Note 3 11 3 2 3 3" xfId="38281" xr:uid="{00000000-0005-0000-0000-000080310000}"/>
    <cellStyle name="Note 3 11 3 2 4" xfId="8834" xr:uid="{00000000-0005-0000-0000-000081310000}"/>
    <cellStyle name="Note 3 11 3 2 4 2" xfId="26269" xr:uid="{00000000-0005-0000-0000-000082310000}"/>
    <cellStyle name="Note 3 11 3 2 4 3" xfId="40722" xr:uid="{00000000-0005-0000-0000-000083310000}"/>
    <cellStyle name="Note 3 11 3 2 5" xfId="11254" xr:uid="{00000000-0005-0000-0000-000084310000}"/>
    <cellStyle name="Note 3 11 3 2 5 2" xfId="28689" xr:uid="{00000000-0005-0000-0000-000085310000}"/>
    <cellStyle name="Note 3 11 3 2 5 3" xfId="43142" xr:uid="{00000000-0005-0000-0000-000086310000}"/>
    <cellStyle name="Note 3 11 3 2 6" xfId="18261" xr:uid="{00000000-0005-0000-0000-000087310000}"/>
    <cellStyle name="Note 3 11 3 3" xfId="1421" xr:uid="{00000000-0005-0000-0000-000088310000}"/>
    <cellStyle name="Note 3 11 3 3 2" xfId="3932" xr:uid="{00000000-0005-0000-0000-000089310000}"/>
    <cellStyle name="Note 3 11 3 3 2 2" xfId="13575" xr:uid="{00000000-0005-0000-0000-00008A310000}"/>
    <cellStyle name="Note 3 11 3 3 2 2 2" xfId="31010" xr:uid="{00000000-0005-0000-0000-00008B310000}"/>
    <cellStyle name="Note 3 11 3 3 2 2 3" xfId="45463" xr:uid="{00000000-0005-0000-0000-00008C310000}"/>
    <cellStyle name="Note 3 11 3 3 2 3" xfId="16036" xr:uid="{00000000-0005-0000-0000-00008D310000}"/>
    <cellStyle name="Note 3 11 3 3 2 3 2" xfId="33471" xr:uid="{00000000-0005-0000-0000-00008E310000}"/>
    <cellStyle name="Note 3 11 3 3 2 3 3" xfId="47924" xr:uid="{00000000-0005-0000-0000-00008F310000}"/>
    <cellStyle name="Note 3 11 3 3 2 4" xfId="21368" xr:uid="{00000000-0005-0000-0000-000090310000}"/>
    <cellStyle name="Note 3 11 3 3 2 5" xfId="35821" xr:uid="{00000000-0005-0000-0000-000091310000}"/>
    <cellStyle name="Note 3 11 3 3 3" xfId="6394" xr:uid="{00000000-0005-0000-0000-000092310000}"/>
    <cellStyle name="Note 3 11 3 3 3 2" xfId="23829" xr:uid="{00000000-0005-0000-0000-000093310000}"/>
    <cellStyle name="Note 3 11 3 3 3 3" xfId="38282" xr:uid="{00000000-0005-0000-0000-000094310000}"/>
    <cellStyle name="Note 3 11 3 3 4" xfId="8835" xr:uid="{00000000-0005-0000-0000-000095310000}"/>
    <cellStyle name="Note 3 11 3 3 4 2" xfId="26270" xr:uid="{00000000-0005-0000-0000-000096310000}"/>
    <cellStyle name="Note 3 11 3 3 4 3" xfId="40723" xr:uid="{00000000-0005-0000-0000-000097310000}"/>
    <cellStyle name="Note 3 11 3 3 5" xfId="11255" xr:uid="{00000000-0005-0000-0000-000098310000}"/>
    <cellStyle name="Note 3 11 3 3 5 2" xfId="28690" xr:uid="{00000000-0005-0000-0000-000099310000}"/>
    <cellStyle name="Note 3 11 3 3 5 3" xfId="43143" xr:uid="{00000000-0005-0000-0000-00009A310000}"/>
    <cellStyle name="Note 3 11 3 3 6" xfId="18262" xr:uid="{00000000-0005-0000-0000-00009B310000}"/>
    <cellStyle name="Note 3 11 3 4" xfId="1422" xr:uid="{00000000-0005-0000-0000-00009C310000}"/>
    <cellStyle name="Note 3 11 3 4 2" xfId="3933" xr:uid="{00000000-0005-0000-0000-00009D310000}"/>
    <cellStyle name="Note 3 11 3 4 2 2" xfId="21369" xr:uid="{00000000-0005-0000-0000-00009E310000}"/>
    <cellStyle name="Note 3 11 3 4 2 3" xfId="35822" xr:uid="{00000000-0005-0000-0000-00009F310000}"/>
    <cellStyle name="Note 3 11 3 4 3" xfId="6395" xr:uid="{00000000-0005-0000-0000-0000A0310000}"/>
    <cellStyle name="Note 3 11 3 4 3 2" xfId="23830" xr:uid="{00000000-0005-0000-0000-0000A1310000}"/>
    <cellStyle name="Note 3 11 3 4 3 3" xfId="38283" xr:uid="{00000000-0005-0000-0000-0000A2310000}"/>
    <cellStyle name="Note 3 11 3 4 4" xfId="8836" xr:uid="{00000000-0005-0000-0000-0000A3310000}"/>
    <cellStyle name="Note 3 11 3 4 4 2" xfId="26271" xr:uid="{00000000-0005-0000-0000-0000A4310000}"/>
    <cellStyle name="Note 3 11 3 4 4 3" xfId="40724" xr:uid="{00000000-0005-0000-0000-0000A5310000}"/>
    <cellStyle name="Note 3 11 3 4 5" xfId="11256" xr:uid="{00000000-0005-0000-0000-0000A6310000}"/>
    <cellStyle name="Note 3 11 3 4 5 2" xfId="28691" xr:uid="{00000000-0005-0000-0000-0000A7310000}"/>
    <cellStyle name="Note 3 11 3 4 5 3" xfId="43144" xr:uid="{00000000-0005-0000-0000-0000A8310000}"/>
    <cellStyle name="Note 3 11 3 4 6" xfId="15125" xr:uid="{00000000-0005-0000-0000-0000A9310000}"/>
    <cellStyle name="Note 3 11 3 4 6 2" xfId="32560" xr:uid="{00000000-0005-0000-0000-0000AA310000}"/>
    <cellStyle name="Note 3 11 3 4 6 3" xfId="47013" xr:uid="{00000000-0005-0000-0000-0000AB310000}"/>
    <cellStyle name="Note 3 11 3 4 7" xfId="18263" xr:uid="{00000000-0005-0000-0000-0000AC310000}"/>
    <cellStyle name="Note 3 11 3 4 8" xfId="20287" xr:uid="{00000000-0005-0000-0000-0000AD310000}"/>
    <cellStyle name="Note 3 11 3 5" xfId="3930" xr:uid="{00000000-0005-0000-0000-0000AE310000}"/>
    <cellStyle name="Note 3 11 3 5 2" xfId="13573" xr:uid="{00000000-0005-0000-0000-0000AF310000}"/>
    <cellStyle name="Note 3 11 3 5 2 2" xfId="31008" xr:uid="{00000000-0005-0000-0000-0000B0310000}"/>
    <cellStyle name="Note 3 11 3 5 2 3" xfId="45461" xr:uid="{00000000-0005-0000-0000-0000B1310000}"/>
    <cellStyle name="Note 3 11 3 5 3" xfId="16034" xr:uid="{00000000-0005-0000-0000-0000B2310000}"/>
    <cellStyle name="Note 3 11 3 5 3 2" xfId="33469" xr:uid="{00000000-0005-0000-0000-0000B3310000}"/>
    <cellStyle name="Note 3 11 3 5 3 3" xfId="47922" xr:uid="{00000000-0005-0000-0000-0000B4310000}"/>
    <cellStyle name="Note 3 11 3 5 4" xfId="21366" xr:uid="{00000000-0005-0000-0000-0000B5310000}"/>
    <cellStyle name="Note 3 11 3 5 5" xfId="35819" xr:uid="{00000000-0005-0000-0000-0000B6310000}"/>
    <cellStyle name="Note 3 11 3 6" xfId="6392" xr:uid="{00000000-0005-0000-0000-0000B7310000}"/>
    <cellStyle name="Note 3 11 3 6 2" xfId="23827" xr:uid="{00000000-0005-0000-0000-0000B8310000}"/>
    <cellStyle name="Note 3 11 3 6 3" xfId="38280" xr:uid="{00000000-0005-0000-0000-0000B9310000}"/>
    <cellStyle name="Note 3 11 3 7" xfId="8833" xr:uid="{00000000-0005-0000-0000-0000BA310000}"/>
    <cellStyle name="Note 3 11 3 7 2" xfId="26268" xr:uid="{00000000-0005-0000-0000-0000BB310000}"/>
    <cellStyle name="Note 3 11 3 7 3" xfId="40721" xr:uid="{00000000-0005-0000-0000-0000BC310000}"/>
    <cellStyle name="Note 3 11 3 8" xfId="11253" xr:uid="{00000000-0005-0000-0000-0000BD310000}"/>
    <cellStyle name="Note 3 11 3 8 2" xfId="28688" xr:uid="{00000000-0005-0000-0000-0000BE310000}"/>
    <cellStyle name="Note 3 11 3 8 3" xfId="43141" xr:uid="{00000000-0005-0000-0000-0000BF310000}"/>
    <cellStyle name="Note 3 11 3 9" xfId="18260" xr:uid="{00000000-0005-0000-0000-0000C0310000}"/>
    <cellStyle name="Note 3 11 4" xfId="1423" xr:uid="{00000000-0005-0000-0000-0000C1310000}"/>
    <cellStyle name="Note 3 11 4 2" xfId="1424" xr:uid="{00000000-0005-0000-0000-0000C2310000}"/>
    <cellStyle name="Note 3 11 4 2 2" xfId="3935" xr:uid="{00000000-0005-0000-0000-0000C3310000}"/>
    <cellStyle name="Note 3 11 4 2 2 2" xfId="13577" xr:uid="{00000000-0005-0000-0000-0000C4310000}"/>
    <cellStyle name="Note 3 11 4 2 2 2 2" xfId="31012" xr:uid="{00000000-0005-0000-0000-0000C5310000}"/>
    <cellStyle name="Note 3 11 4 2 2 2 3" xfId="45465" xr:uid="{00000000-0005-0000-0000-0000C6310000}"/>
    <cellStyle name="Note 3 11 4 2 2 3" xfId="16038" xr:uid="{00000000-0005-0000-0000-0000C7310000}"/>
    <cellStyle name="Note 3 11 4 2 2 3 2" xfId="33473" xr:uid="{00000000-0005-0000-0000-0000C8310000}"/>
    <cellStyle name="Note 3 11 4 2 2 3 3" xfId="47926" xr:uid="{00000000-0005-0000-0000-0000C9310000}"/>
    <cellStyle name="Note 3 11 4 2 2 4" xfId="21371" xr:uid="{00000000-0005-0000-0000-0000CA310000}"/>
    <cellStyle name="Note 3 11 4 2 2 5" xfId="35824" xr:uid="{00000000-0005-0000-0000-0000CB310000}"/>
    <cellStyle name="Note 3 11 4 2 3" xfId="6397" xr:uid="{00000000-0005-0000-0000-0000CC310000}"/>
    <cellStyle name="Note 3 11 4 2 3 2" xfId="23832" xr:uid="{00000000-0005-0000-0000-0000CD310000}"/>
    <cellStyle name="Note 3 11 4 2 3 3" xfId="38285" xr:uid="{00000000-0005-0000-0000-0000CE310000}"/>
    <cellStyle name="Note 3 11 4 2 4" xfId="8838" xr:uid="{00000000-0005-0000-0000-0000CF310000}"/>
    <cellStyle name="Note 3 11 4 2 4 2" xfId="26273" xr:uid="{00000000-0005-0000-0000-0000D0310000}"/>
    <cellStyle name="Note 3 11 4 2 4 3" xfId="40726" xr:uid="{00000000-0005-0000-0000-0000D1310000}"/>
    <cellStyle name="Note 3 11 4 2 5" xfId="11258" xr:uid="{00000000-0005-0000-0000-0000D2310000}"/>
    <cellStyle name="Note 3 11 4 2 5 2" xfId="28693" xr:uid="{00000000-0005-0000-0000-0000D3310000}"/>
    <cellStyle name="Note 3 11 4 2 5 3" xfId="43146" xr:uid="{00000000-0005-0000-0000-0000D4310000}"/>
    <cellStyle name="Note 3 11 4 2 6" xfId="18265" xr:uid="{00000000-0005-0000-0000-0000D5310000}"/>
    <cellStyle name="Note 3 11 4 3" xfId="1425" xr:uid="{00000000-0005-0000-0000-0000D6310000}"/>
    <cellStyle name="Note 3 11 4 3 2" xfId="3936" xr:uid="{00000000-0005-0000-0000-0000D7310000}"/>
    <cellStyle name="Note 3 11 4 3 2 2" xfId="13578" xr:uid="{00000000-0005-0000-0000-0000D8310000}"/>
    <cellStyle name="Note 3 11 4 3 2 2 2" xfId="31013" xr:uid="{00000000-0005-0000-0000-0000D9310000}"/>
    <cellStyle name="Note 3 11 4 3 2 2 3" xfId="45466" xr:uid="{00000000-0005-0000-0000-0000DA310000}"/>
    <cellStyle name="Note 3 11 4 3 2 3" xfId="16039" xr:uid="{00000000-0005-0000-0000-0000DB310000}"/>
    <cellStyle name="Note 3 11 4 3 2 3 2" xfId="33474" xr:uid="{00000000-0005-0000-0000-0000DC310000}"/>
    <cellStyle name="Note 3 11 4 3 2 3 3" xfId="47927" xr:uid="{00000000-0005-0000-0000-0000DD310000}"/>
    <cellStyle name="Note 3 11 4 3 2 4" xfId="21372" xr:uid="{00000000-0005-0000-0000-0000DE310000}"/>
    <cellStyle name="Note 3 11 4 3 2 5" xfId="35825" xr:uid="{00000000-0005-0000-0000-0000DF310000}"/>
    <cellStyle name="Note 3 11 4 3 3" xfId="6398" xr:uid="{00000000-0005-0000-0000-0000E0310000}"/>
    <cellStyle name="Note 3 11 4 3 3 2" xfId="23833" xr:uid="{00000000-0005-0000-0000-0000E1310000}"/>
    <cellStyle name="Note 3 11 4 3 3 3" xfId="38286" xr:uid="{00000000-0005-0000-0000-0000E2310000}"/>
    <cellStyle name="Note 3 11 4 3 4" xfId="8839" xr:uid="{00000000-0005-0000-0000-0000E3310000}"/>
    <cellStyle name="Note 3 11 4 3 4 2" xfId="26274" xr:uid="{00000000-0005-0000-0000-0000E4310000}"/>
    <cellStyle name="Note 3 11 4 3 4 3" xfId="40727" xr:uid="{00000000-0005-0000-0000-0000E5310000}"/>
    <cellStyle name="Note 3 11 4 3 5" xfId="11259" xr:uid="{00000000-0005-0000-0000-0000E6310000}"/>
    <cellStyle name="Note 3 11 4 3 5 2" xfId="28694" xr:uid="{00000000-0005-0000-0000-0000E7310000}"/>
    <cellStyle name="Note 3 11 4 3 5 3" xfId="43147" xr:uid="{00000000-0005-0000-0000-0000E8310000}"/>
    <cellStyle name="Note 3 11 4 3 6" xfId="18266" xr:uid="{00000000-0005-0000-0000-0000E9310000}"/>
    <cellStyle name="Note 3 11 4 4" xfId="1426" xr:uid="{00000000-0005-0000-0000-0000EA310000}"/>
    <cellStyle name="Note 3 11 4 4 2" xfId="3937" xr:uid="{00000000-0005-0000-0000-0000EB310000}"/>
    <cellStyle name="Note 3 11 4 4 2 2" xfId="21373" xr:uid="{00000000-0005-0000-0000-0000EC310000}"/>
    <cellStyle name="Note 3 11 4 4 2 3" xfId="35826" xr:uid="{00000000-0005-0000-0000-0000ED310000}"/>
    <cellStyle name="Note 3 11 4 4 3" xfId="6399" xr:uid="{00000000-0005-0000-0000-0000EE310000}"/>
    <cellStyle name="Note 3 11 4 4 3 2" xfId="23834" xr:uid="{00000000-0005-0000-0000-0000EF310000}"/>
    <cellStyle name="Note 3 11 4 4 3 3" xfId="38287" xr:uid="{00000000-0005-0000-0000-0000F0310000}"/>
    <cellStyle name="Note 3 11 4 4 4" xfId="8840" xr:uid="{00000000-0005-0000-0000-0000F1310000}"/>
    <cellStyle name="Note 3 11 4 4 4 2" xfId="26275" xr:uid="{00000000-0005-0000-0000-0000F2310000}"/>
    <cellStyle name="Note 3 11 4 4 4 3" xfId="40728" xr:uid="{00000000-0005-0000-0000-0000F3310000}"/>
    <cellStyle name="Note 3 11 4 4 5" xfId="11260" xr:uid="{00000000-0005-0000-0000-0000F4310000}"/>
    <cellStyle name="Note 3 11 4 4 5 2" xfId="28695" xr:uid="{00000000-0005-0000-0000-0000F5310000}"/>
    <cellStyle name="Note 3 11 4 4 5 3" xfId="43148" xr:uid="{00000000-0005-0000-0000-0000F6310000}"/>
    <cellStyle name="Note 3 11 4 4 6" xfId="15126" xr:uid="{00000000-0005-0000-0000-0000F7310000}"/>
    <cellStyle name="Note 3 11 4 4 6 2" xfId="32561" xr:uid="{00000000-0005-0000-0000-0000F8310000}"/>
    <cellStyle name="Note 3 11 4 4 6 3" xfId="47014" xr:uid="{00000000-0005-0000-0000-0000F9310000}"/>
    <cellStyle name="Note 3 11 4 4 7" xfId="18267" xr:uid="{00000000-0005-0000-0000-0000FA310000}"/>
    <cellStyle name="Note 3 11 4 4 8" xfId="20288" xr:uid="{00000000-0005-0000-0000-0000FB310000}"/>
    <cellStyle name="Note 3 11 4 5" xfId="3934" xr:uid="{00000000-0005-0000-0000-0000FC310000}"/>
    <cellStyle name="Note 3 11 4 5 2" xfId="13576" xr:uid="{00000000-0005-0000-0000-0000FD310000}"/>
    <cellStyle name="Note 3 11 4 5 2 2" xfId="31011" xr:uid="{00000000-0005-0000-0000-0000FE310000}"/>
    <cellStyle name="Note 3 11 4 5 2 3" xfId="45464" xr:uid="{00000000-0005-0000-0000-0000FF310000}"/>
    <cellStyle name="Note 3 11 4 5 3" xfId="16037" xr:uid="{00000000-0005-0000-0000-000000320000}"/>
    <cellStyle name="Note 3 11 4 5 3 2" xfId="33472" xr:uid="{00000000-0005-0000-0000-000001320000}"/>
    <cellStyle name="Note 3 11 4 5 3 3" xfId="47925" xr:uid="{00000000-0005-0000-0000-000002320000}"/>
    <cellStyle name="Note 3 11 4 5 4" xfId="21370" xr:uid="{00000000-0005-0000-0000-000003320000}"/>
    <cellStyle name="Note 3 11 4 5 5" xfId="35823" xr:uid="{00000000-0005-0000-0000-000004320000}"/>
    <cellStyle name="Note 3 11 4 6" xfId="6396" xr:uid="{00000000-0005-0000-0000-000005320000}"/>
    <cellStyle name="Note 3 11 4 6 2" xfId="23831" xr:uid="{00000000-0005-0000-0000-000006320000}"/>
    <cellStyle name="Note 3 11 4 6 3" xfId="38284" xr:uid="{00000000-0005-0000-0000-000007320000}"/>
    <cellStyle name="Note 3 11 4 7" xfId="8837" xr:uid="{00000000-0005-0000-0000-000008320000}"/>
    <cellStyle name="Note 3 11 4 7 2" xfId="26272" xr:uid="{00000000-0005-0000-0000-000009320000}"/>
    <cellStyle name="Note 3 11 4 7 3" xfId="40725" xr:uid="{00000000-0005-0000-0000-00000A320000}"/>
    <cellStyle name="Note 3 11 4 8" xfId="11257" xr:uid="{00000000-0005-0000-0000-00000B320000}"/>
    <cellStyle name="Note 3 11 4 8 2" xfId="28692" xr:uid="{00000000-0005-0000-0000-00000C320000}"/>
    <cellStyle name="Note 3 11 4 8 3" xfId="43145" xr:uid="{00000000-0005-0000-0000-00000D320000}"/>
    <cellStyle name="Note 3 11 4 9" xfId="18264" xr:uid="{00000000-0005-0000-0000-00000E320000}"/>
    <cellStyle name="Note 3 11 5" xfId="1427" xr:uid="{00000000-0005-0000-0000-00000F320000}"/>
    <cellStyle name="Note 3 11 5 2" xfId="1428" xr:uid="{00000000-0005-0000-0000-000010320000}"/>
    <cellStyle name="Note 3 11 5 2 2" xfId="3939" xr:uid="{00000000-0005-0000-0000-000011320000}"/>
    <cellStyle name="Note 3 11 5 2 2 2" xfId="13580" xr:uid="{00000000-0005-0000-0000-000012320000}"/>
    <cellStyle name="Note 3 11 5 2 2 2 2" xfId="31015" xr:uid="{00000000-0005-0000-0000-000013320000}"/>
    <cellStyle name="Note 3 11 5 2 2 2 3" xfId="45468" xr:uid="{00000000-0005-0000-0000-000014320000}"/>
    <cellStyle name="Note 3 11 5 2 2 3" xfId="16041" xr:uid="{00000000-0005-0000-0000-000015320000}"/>
    <cellStyle name="Note 3 11 5 2 2 3 2" xfId="33476" xr:uid="{00000000-0005-0000-0000-000016320000}"/>
    <cellStyle name="Note 3 11 5 2 2 3 3" xfId="47929" xr:uid="{00000000-0005-0000-0000-000017320000}"/>
    <cellStyle name="Note 3 11 5 2 2 4" xfId="21375" xr:uid="{00000000-0005-0000-0000-000018320000}"/>
    <cellStyle name="Note 3 11 5 2 2 5" xfId="35828" xr:uid="{00000000-0005-0000-0000-000019320000}"/>
    <cellStyle name="Note 3 11 5 2 3" xfId="6401" xr:uid="{00000000-0005-0000-0000-00001A320000}"/>
    <cellStyle name="Note 3 11 5 2 3 2" xfId="23836" xr:uid="{00000000-0005-0000-0000-00001B320000}"/>
    <cellStyle name="Note 3 11 5 2 3 3" xfId="38289" xr:uid="{00000000-0005-0000-0000-00001C320000}"/>
    <cellStyle name="Note 3 11 5 2 4" xfId="8842" xr:uid="{00000000-0005-0000-0000-00001D320000}"/>
    <cellStyle name="Note 3 11 5 2 4 2" xfId="26277" xr:uid="{00000000-0005-0000-0000-00001E320000}"/>
    <cellStyle name="Note 3 11 5 2 4 3" xfId="40730" xr:uid="{00000000-0005-0000-0000-00001F320000}"/>
    <cellStyle name="Note 3 11 5 2 5" xfId="11262" xr:uid="{00000000-0005-0000-0000-000020320000}"/>
    <cellStyle name="Note 3 11 5 2 5 2" xfId="28697" xr:uid="{00000000-0005-0000-0000-000021320000}"/>
    <cellStyle name="Note 3 11 5 2 5 3" xfId="43150" xr:uid="{00000000-0005-0000-0000-000022320000}"/>
    <cellStyle name="Note 3 11 5 2 6" xfId="18269" xr:uid="{00000000-0005-0000-0000-000023320000}"/>
    <cellStyle name="Note 3 11 5 3" xfId="1429" xr:uid="{00000000-0005-0000-0000-000024320000}"/>
    <cellStyle name="Note 3 11 5 3 2" xfId="3940" xr:uid="{00000000-0005-0000-0000-000025320000}"/>
    <cellStyle name="Note 3 11 5 3 2 2" xfId="13581" xr:uid="{00000000-0005-0000-0000-000026320000}"/>
    <cellStyle name="Note 3 11 5 3 2 2 2" xfId="31016" xr:uid="{00000000-0005-0000-0000-000027320000}"/>
    <cellStyle name="Note 3 11 5 3 2 2 3" xfId="45469" xr:uid="{00000000-0005-0000-0000-000028320000}"/>
    <cellStyle name="Note 3 11 5 3 2 3" xfId="16042" xr:uid="{00000000-0005-0000-0000-000029320000}"/>
    <cellStyle name="Note 3 11 5 3 2 3 2" xfId="33477" xr:uid="{00000000-0005-0000-0000-00002A320000}"/>
    <cellStyle name="Note 3 11 5 3 2 3 3" xfId="47930" xr:uid="{00000000-0005-0000-0000-00002B320000}"/>
    <cellStyle name="Note 3 11 5 3 2 4" xfId="21376" xr:uid="{00000000-0005-0000-0000-00002C320000}"/>
    <cellStyle name="Note 3 11 5 3 2 5" xfId="35829" xr:uid="{00000000-0005-0000-0000-00002D320000}"/>
    <cellStyle name="Note 3 11 5 3 3" xfId="6402" xr:uid="{00000000-0005-0000-0000-00002E320000}"/>
    <cellStyle name="Note 3 11 5 3 3 2" xfId="23837" xr:uid="{00000000-0005-0000-0000-00002F320000}"/>
    <cellStyle name="Note 3 11 5 3 3 3" xfId="38290" xr:uid="{00000000-0005-0000-0000-000030320000}"/>
    <cellStyle name="Note 3 11 5 3 4" xfId="8843" xr:uid="{00000000-0005-0000-0000-000031320000}"/>
    <cellStyle name="Note 3 11 5 3 4 2" xfId="26278" xr:uid="{00000000-0005-0000-0000-000032320000}"/>
    <cellStyle name="Note 3 11 5 3 4 3" xfId="40731" xr:uid="{00000000-0005-0000-0000-000033320000}"/>
    <cellStyle name="Note 3 11 5 3 5" xfId="11263" xr:uid="{00000000-0005-0000-0000-000034320000}"/>
    <cellStyle name="Note 3 11 5 3 5 2" xfId="28698" xr:uid="{00000000-0005-0000-0000-000035320000}"/>
    <cellStyle name="Note 3 11 5 3 5 3" xfId="43151" xr:uid="{00000000-0005-0000-0000-000036320000}"/>
    <cellStyle name="Note 3 11 5 3 6" xfId="18270" xr:uid="{00000000-0005-0000-0000-000037320000}"/>
    <cellStyle name="Note 3 11 5 4" xfId="1430" xr:uid="{00000000-0005-0000-0000-000038320000}"/>
    <cellStyle name="Note 3 11 5 4 2" xfId="3941" xr:uid="{00000000-0005-0000-0000-000039320000}"/>
    <cellStyle name="Note 3 11 5 4 2 2" xfId="21377" xr:uid="{00000000-0005-0000-0000-00003A320000}"/>
    <cellStyle name="Note 3 11 5 4 2 3" xfId="35830" xr:uid="{00000000-0005-0000-0000-00003B320000}"/>
    <cellStyle name="Note 3 11 5 4 3" xfId="6403" xr:uid="{00000000-0005-0000-0000-00003C320000}"/>
    <cellStyle name="Note 3 11 5 4 3 2" xfId="23838" xr:uid="{00000000-0005-0000-0000-00003D320000}"/>
    <cellStyle name="Note 3 11 5 4 3 3" xfId="38291" xr:uid="{00000000-0005-0000-0000-00003E320000}"/>
    <cellStyle name="Note 3 11 5 4 4" xfId="8844" xr:uid="{00000000-0005-0000-0000-00003F320000}"/>
    <cellStyle name="Note 3 11 5 4 4 2" xfId="26279" xr:uid="{00000000-0005-0000-0000-000040320000}"/>
    <cellStyle name="Note 3 11 5 4 4 3" xfId="40732" xr:uid="{00000000-0005-0000-0000-000041320000}"/>
    <cellStyle name="Note 3 11 5 4 5" xfId="11264" xr:uid="{00000000-0005-0000-0000-000042320000}"/>
    <cellStyle name="Note 3 11 5 4 5 2" xfId="28699" xr:uid="{00000000-0005-0000-0000-000043320000}"/>
    <cellStyle name="Note 3 11 5 4 5 3" xfId="43152" xr:uid="{00000000-0005-0000-0000-000044320000}"/>
    <cellStyle name="Note 3 11 5 4 6" xfId="15127" xr:uid="{00000000-0005-0000-0000-000045320000}"/>
    <cellStyle name="Note 3 11 5 4 6 2" xfId="32562" xr:uid="{00000000-0005-0000-0000-000046320000}"/>
    <cellStyle name="Note 3 11 5 4 6 3" xfId="47015" xr:uid="{00000000-0005-0000-0000-000047320000}"/>
    <cellStyle name="Note 3 11 5 4 7" xfId="18271" xr:uid="{00000000-0005-0000-0000-000048320000}"/>
    <cellStyle name="Note 3 11 5 4 8" xfId="20289" xr:uid="{00000000-0005-0000-0000-000049320000}"/>
    <cellStyle name="Note 3 11 5 5" xfId="3938" xr:uid="{00000000-0005-0000-0000-00004A320000}"/>
    <cellStyle name="Note 3 11 5 5 2" xfId="13579" xr:uid="{00000000-0005-0000-0000-00004B320000}"/>
    <cellStyle name="Note 3 11 5 5 2 2" xfId="31014" xr:uid="{00000000-0005-0000-0000-00004C320000}"/>
    <cellStyle name="Note 3 11 5 5 2 3" xfId="45467" xr:uid="{00000000-0005-0000-0000-00004D320000}"/>
    <cellStyle name="Note 3 11 5 5 3" xfId="16040" xr:uid="{00000000-0005-0000-0000-00004E320000}"/>
    <cellStyle name="Note 3 11 5 5 3 2" xfId="33475" xr:uid="{00000000-0005-0000-0000-00004F320000}"/>
    <cellStyle name="Note 3 11 5 5 3 3" xfId="47928" xr:uid="{00000000-0005-0000-0000-000050320000}"/>
    <cellStyle name="Note 3 11 5 5 4" xfId="21374" xr:uid="{00000000-0005-0000-0000-000051320000}"/>
    <cellStyle name="Note 3 11 5 5 5" xfId="35827" xr:uid="{00000000-0005-0000-0000-000052320000}"/>
    <cellStyle name="Note 3 11 5 6" xfId="6400" xr:uid="{00000000-0005-0000-0000-000053320000}"/>
    <cellStyle name="Note 3 11 5 6 2" xfId="23835" xr:uid="{00000000-0005-0000-0000-000054320000}"/>
    <cellStyle name="Note 3 11 5 6 3" xfId="38288" xr:uid="{00000000-0005-0000-0000-000055320000}"/>
    <cellStyle name="Note 3 11 5 7" xfId="8841" xr:uid="{00000000-0005-0000-0000-000056320000}"/>
    <cellStyle name="Note 3 11 5 7 2" xfId="26276" xr:uid="{00000000-0005-0000-0000-000057320000}"/>
    <cellStyle name="Note 3 11 5 7 3" xfId="40729" xr:uid="{00000000-0005-0000-0000-000058320000}"/>
    <cellStyle name="Note 3 11 5 8" xfId="11261" xr:uid="{00000000-0005-0000-0000-000059320000}"/>
    <cellStyle name="Note 3 11 5 8 2" xfId="28696" xr:uid="{00000000-0005-0000-0000-00005A320000}"/>
    <cellStyle name="Note 3 11 5 8 3" xfId="43149" xr:uid="{00000000-0005-0000-0000-00005B320000}"/>
    <cellStyle name="Note 3 11 5 9" xfId="18268" xr:uid="{00000000-0005-0000-0000-00005C320000}"/>
    <cellStyle name="Note 3 11 6" xfId="1431" xr:uid="{00000000-0005-0000-0000-00005D320000}"/>
    <cellStyle name="Note 3 11 6 2" xfId="3942" xr:uid="{00000000-0005-0000-0000-00005E320000}"/>
    <cellStyle name="Note 3 11 6 2 2" xfId="13582" xr:uid="{00000000-0005-0000-0000-00005F320000}"/>
    <cellStyle name="Note 3 11 6 2 2 2" xfId="31017" xr:uid="{00000000-0005-0000-0000-000060320000}"/>
    <cellStyle name="Note 3 11 6 2 2 3" xfId="45470" xr:uid="{00000000-0005-0000-0000-000061320000}"/>
    <cellStyle name="Note 3 11 6 2 3" xfId="16043" xr:uid="{00000000-0005-0000-0000-000062320000}"/>
    <cellStyle name="Note 3 11 6 2 3 2" xfId="33478" xr:uid="{00000000-0005-0000-0000-000063320000}"/>
    <cellStyle name="Note 3 11 6 2 3 3" xfId="47931" xr:uid="{00000000-0005-0000-0000-000064320000}"/>
    <cellStyle name="Note 3 11 6 2 4" xfId="21378" xr:uid="{00000000-0005-0000-0000-000065320000}"/>
    <cellStyle name="Note 3 11 6 2 5" xfId="35831" xr:uid="{00000000-0005-0000-0000-000066320000}"/>
    <cellStyle name="Note 3 11 6 3" xfId="6404" xr:uid="{00000000-0005-0000-0000-000067320000}"/>
    <cellStyle name="Note 3 11 6 3 2" xfId="23839" xr:uid="{00000000-0005-0000-0000-000068320000}"/>
    <cellStyle name="Note 3 11 6 3 3" xfId="38292" xr:uid="{00000000-0005-0000-0000-000069320000}"/>
    <cellStyle name="Note 3 11 6 4" xfId="8845" xr:uid="{00000000-0005-0000-0000-00006A320000}"/>
    <cellStyle name="Note 3 11 6 4 2" xfId="26280" xr:uid="{00000000-0005-0000-0000-00006B320000}"/>
    <cellStyle name="Note 3 11 6 4 3" xfId="40733" xr:uid="{00000000-0005-0000-0000-00006C320000}"/>
    <cellStyle name="Note 3 11 6 5" xfId="11265" xr:uid="{00000000-0005-0000-0000-00006D320000}"/>
    <cellStyle name="Note 3 11 6 5 2" xfId="28700" xr:uid="{00000000-0005-0000-0000-00006E320000}"/>
    <cellStyle name="Note 3 11 6 5 3" xfId="43153" xr:uid="{00000000-0005-0000-0000-00006F320000}"/>
    <cellStyle name="Note 3 11 6 6" xfId="18272" xr:uid="{00000000-0005-0000-0000-000070320000}"/>
    <cellStyle name="Note 3 11 7" xfId="1432" xr:uid="{00000000-0005-0000-0000-000071320000}"/>
    <cellStyle name="Note 3 11 7 2" xfId="3943" xr:uid="{00000000-0005-0000-0000-000072320000}"/>
    <cellStyle name="Note 3 11 7 2 2" xfId="13583" xr:uid="{00000000-0005-0000-0000-000073320000}"/>
    <cellStyle name="Note 3 11 7 2 2 2" xfId="31018" xr:uid="{00000000-0005-0000-0000-000074320000}"/>
    <cellStyle name="Note 3 11 7 2 2 3" xfId="45471" xr:uid="{00000000-0005-0000-0000-000075320000}"/>
    <cellStyle name="Note 3 11 7 2 3" xfId="16044" xr:uid="{00000000-0005-0000-0000-000076320000}"/>
    <cellStyle name="Note 3 11 7 2 3 2" xfId="33479" xr:uid="{00000000-0005-0000-0000-000077320000}"/>
    <cellStyle name="Note 3 11 7 2 3 3" xfId="47932" xr:uid="{00000000-0005-0000-0000-000078320000}"/>
    <cellStyle name="Note 3 11 7 2 4" xfId="21379" xr:uid="{00000000-0005-0000-0000-000079320000}"/>
    <cellStyle name="Note 3 11 7 2 5" xfId="35832" xr:uid="{00000000-0005-0000-0000-00007A320000}"/>
    <cellStyle name="Note 3 11 7 3" xfId="6405" xr:uid="{00000000-0005-0000-0000-00007B320000}"/>
    <cellStyle name="Note 3 11 7 3 2" xfId="23840" xr:uid="{00000000-0005-0000-0000-00007C320000}"/>
    <cellStyle name="Note 3 11 7 3 3" xfId="38293" xr:uid="{00000000-0005-0000-0000-00007D320000}"/>
    <cellStyle name="Note 3 11 7 4" xfId="8846" xr:uid="{00000000-0005-0000-0000-00007E320000}"/>
    <cellStyle name="Note 3 11 7 4 2" xfId="26281" xr:uid="{00000000-0005-0000-0000-00007F320000}"/>
    <cellStyle name="Note 3 11 7 4 3" xfId="40734" xr:uid="{00000000-0005-0000-0000-000080320000}"/>
    <cellStyle name="Note 3 11 7 5" xfId="11266" xr:uid="{00000000-0005-0000-0000-000081320000}"/>
    <cellStyle name="Note 3 11 7 5 2" xfId="28701" xr:uid="{00000000-0005-0000-0000-000082320000}"/>
    <cellStyle name="Note 3 11 7 5 3" xfId="43154" xr:uid="{00000000-0005-0000-0000-000083320000}"/>
    <cellStyle name="Note 3 11 7 6" xfId="18273" xr:uid="{00000000-0005-0000-0000-000084320000}"/>
    <cellStyle name="Note 3 11 8" xfId="1433" xr:uid="{00000000-0005-0000-0000-000085320000}"/>
    <cellStyle name="Note 3 11 8 2" xfId="3944" xr:uid="{00000000-0005-0000-0000-000086320000}"/>
    <cellStyle name="Note 3 11 8 2 2" xfId="21380" xr:uid="{00000000-0005-0000-0000-000087320000}"/>
    <cellStyle name="Note 3 11 8 2 3" xfId="35833" xr:uid="{00000000-0005-0000-0000-000088320000}"/>
    <cellStyle name="Note 3 11 8 3" xfId="6406" xr:uid="{00000000-0005-0000-0000-000089320000}"/>
    <cellStyle name="Note 3 11 8 3 2" xfId="23841" xr:uid="{00000000-0005-0000-0000-00008A320000}"/>
    <cellStyle name="Note 3 11 8 3 3" xfId="38294" xr:uid="{00000000-0005-0000-0000-00008B320000}"/>
    <cellStyle name="Note 3 11 8 4" xfId="8847" xr:uid="{00000000-0005-0000-0000-00008C320000}"/>
    <cellStyle name="Note 3 11 8 4 2" xfId="26282" xr:uid="{00000000-0005-0000-0000-00008D320000}"/>
    <cellStyle name="Note 3 11 8 4 3" xfId="40735" xr:uid="{00000000-0005-0000-0000-00008E320000}"/>
    <cellStyle name="Note 3 11 8 5" xfId="11267" xr:uid="{00000000-0005-0000-0000-00008F320000}"/>
    <cellStyle name="Note 3 11 8 5 2" xfId="28702" xr:uid="{00000000-0005-0000-0000-000090320000}"/>
    <cellStyle name="Note 3 11 8 5 3" xfId="43155" xr:uid="{00000000-0005-0000-0000-000091320000}"/>
    <cellStyle name="Note 3 11 8 6" xfId="15128" xr:uid="{00000000-0005-0000-0000-000092320000}"/>
    <cellStyle name="Note 3 11 8 6 2" xfId="32563" xr:uid="{00000000-0005-0000-0000-000093320000}"/>
    <cellStyle name="Note 3 11 8 6 3" xfId="47016" xr:uid="{00000000-0005-0000-0000-000094320000}"/>
    <cellStyle name="Note 3 11 8 7" xfId="18274" xr:uid="{00000000-0005-0000-0000-000095320000}"/>
    <cellStyle name="Note 3 11 8 8" xfId="20290" xr:uid="{00000000-0005-0000-0000-000096320000}"/>
    <cellStyle name="Note 3 11 9" xfId="3925" xr:uid="{00000000-0005-0000-0000-000097320000}"/>
    <cellStyle name="Note 3 11 9 2" xfId="13569" xr:uid="{00000000-0005-0000-0000-000098320000}"/>
    <cellStyle name="Note 3 11 9 2 2" xfId="31004" xr:uid="{00000000-0005-0000-0000-000099320000}"/>
    <cellStyle name="Note 3 11 9 2 3" xfId="45457" xr:uid="{00000000-0005-0000-0000-00009A320000}"/>
    <cellStyle name="Note 3 11 9 3" xfId="16030" xr:uid="{00000000-0005-0000-0000-00009B320000}"/>
    <cellStyle name="Note 3 11 9 3 2" xfId="33465" xr:uid="{00000000-0005-0000-0000-00009C320000}"/>
    <cellStyle name="Note 3 11 9 3 3" xfId="47918" xr:uid="{00000000-0005-0000-0000-00009D320000}"/>
    <cellStyle name="Note 3 11 9 4" xfId="21361" xr:uid="{00000000-0005-0000-0000-00009E320000}"/>
    <cellStyle name="Note 3 11 9 5" xfId="35814" xr:uid="{00000000-0005-0000-0000-00009F320000}"/>
    <cellStyle name="Note 3 12" xfId="1434" xr:uid="{00000000-0005-0000-0000-0000A0320000}"/>
    <cellStyle name="Note 3 12 10" xfId="6407" xr:uid="{00000000-0005-0000-0000-0000A1320000}"/>
    <cellStyle name="Note 3 12 10 2" xfId="23842" xr:uid="{00000000-0005-0000-0000-0000A2320000}"/>
    <cellStyle name="Note 3 12 10 3" xfId="38295" xr:uid="{00000000-0005-0000-0000-0000A3320000}"/>
    <cellStyle name="Note 3 12 11" xfId="8848" xr:uid="{00000000-0005-0000-0000-0000A4320000}"/>
    <cellStyle name="Note 3 12 11 2" xfId="26283" xr:uid="{00000000-0005-0000-0000-0000A5320000}"/>
    <cellStyle name="Note 3 12 11 3" xfId="40736" xr:uid="{00000000-0005-0000-0000-0000A6320000}"/>
    <cellStyle name="Note 3 12 12" xfId="11268" xr:uid="{00000000-0005-0000-0000-0000A7320000}"/>
    <cellStyle name="Note 3 12 12 2" xfId="28703" xr:uid="{00000000-0005-0000-0000-0000A8320000}"/>
    <cellStyle name="Note 3 12 12 3" xfId="43156" xr:uid="{00000000-0005-0000-0000-0000A9320000}"/>
    <cellStyle name="Note 3 12 13" xfId="18275" xr:uid="{00000000-0005-0000-0000-0000AA320000}"/>
    <cellStyle name="Note 3 12 2" xfId="1435" xr:uid="{00000000-0005-0000-0000-0000AB320000}"/>
    <cellStyle name="Note 3 12 2 2" xfId="1436" xr:uid="{00000000-0005-0000-0000-0000AC320000}"/>
    <cellStyle name="Note 3 12 2 2 2" xfId="3947" xr:uid="{00000000-0005-0000-0000-0000AD320000}"/>
    <cellStyle name="Note 3 12 2 2 2 2" xfId="13586" xr:uid="{00000000-0005-0000-0000-0000AE320000}"/>
    <cellStyle name="Note 3 12 2 2 2 2 2" xfId="31021" xr:uid="{00000000-0005-0000-0000-0000AF320000}"/>
    <cellStyle name="Note 3 12 2 2 2 2 3" xfId="45474" xr:uid="{00000000-0005-0000-0000-0000B0320000}"/>
    <cellStyle name="Note 3 12 2 2 2 3" xfId="16047" xr:uid="{00000000-0005-0000-0000-0000B1320000}"/>
    <cellStyle name="Note 3 12 2 2 2 3 2" xfId="33482" xr:uid="{00000000-0005-0000-0000-0000B2320000}"/>
    <cellStyle name="Note 3 12 2 2 2 3 3" xfId="47935" xr:uid="{00000000-0005-0000-0000-0000B3320000}"/>
    <cellStyle name="Note 3 12 2 2 2 4" xfId="21383" xr:uid="{00000000-0005-0000-0000-0000B4320000}"/>
    <cellStyle name="Note 3 12 2 2 2 5" xfId="35836" xr:uid="{00000000-0005-0000-0000-0000B5320000}"/>
    <cellStyle name="Note 3 12 2 2 3" xfId="6409" xr:uid="{00000000-0005-0000-0000-0000B6320000}"/>
    <cellStyle name="Note 3 12 2 2 3 2" xfId="23844" xr:uid="{00000000-0005-0000-0000-0000B7320000}"/>
    <cellStyle name="Note 3 12 2 2 3 3" xfId="38297" xr:uid="{00000000-0005-0000-0000-0000B8320000}"/>
    <cellStyle name="Note 3 12 2 2 4" xfId="8850" xr:uid="{00000000-0005-0000-0000-0000B9320000}"/>
    <cellStyle name="Note 3 12 2 2 4 2" xfId="26285" xr:uid="{00000000-0005-0000-0000-0000BA320000}"/>
    <cellStyle name="Note 3 12 2 2 4 3" xfId="40738" xr:uid="{00000000-0005-0000-0000-0000BB320000}"/>
    <cellStyle name="Note 3 12 2 2 5" xfId="11270" xr:uid="{00000000-0005-0000-0000-0000BC320000}"/>
    <cellStyle name="Note 3 12 2 2 5 2" xfId="28705" xr:uid="{00000000-0005-0000-0000-0000BD320000}"/>
    <cellStyle name="Note 3 12 2 2 5 3" xfId="43158" xr:uid="{00000000-0005-0000-0000-0000BE320000}"/>
    <cellStyle name="Note 3 12 2 2 6" xfId="18277" xr:uid="{00000000-0005-0000-0000-0000BF320000}"/>
    <cellStyle name="Note 3 12 2 3" xfId="1437" xr:uid="{00000000-0005-0000-0000-0000C0320000}"/>
    <cellStyle name="Note 3 12 2 3 2" xfId="3948" xr:uid="{00000000-0005-0000-0000-0000C1320000}"/>
    <cellStyle name="Note 3 12 2 3 2 2" xfId="13587" xr:uid="{00000000-0005-0000-0000-0000C2320000}"/>
    <cellStyle name="Note 3 12 2 3 2 2 2" xfId="31022" xr:uid="{00000000-0005-0000-0000-0000C3320000}"/>
    <cellStyle name="Note 3 12 2 3 2 2 3" xfId="45475" xr:uid="{00000000-0005-0000-0000-0000C4320000}"/>
    <cellStyle name="Note 3 12 2 3 2 3" xfId="16048" xr:uid="{00000000-0005-0000-0000-0000C5320000}"/>
    <cellStyle name="Note 3 12 2 3 2 3 2" xfId="33483" xr:uid="{00000000-0005-0000-0000-0000C6320000}"/>
    <cellStyle name="Note 3 12 2 3 2 3 3" xfId="47936" xr:uid="{00000000-0005-0000-0000-0000C7320000}"/>
    <cellStyle name="Note 3 12 2 3 2 4" xfId="21384" xr:uid="{00000000-0005-0000-0000-0000C8320000}"/>
    <cellStyle name="Note 3 12 2 3 2 5" xfId="35837" xr:uid="{00000000-0005-0000-0000-0000C9320000}"/>
    <cellStyle name="Note 3 12 2 3 3" xfId="6410" xr:uid="{00000000-0005-0000-0000-0000CA320000}"/>
    <cellStyle name="Note 3 12 2 3 3 2" xfId="23845" xr:uid="{00000000-0005-0000-0000-0000CB320000}"/>
    <cellStyle name="Note 3 12 2 3 3 3" xfId="38298" xr:uid="{00000000-0005-0000-0000-0000CC320000}"/>
    <cellStyle name="Note 3 12 2 3 4" xfId="8851" xr:uid="{00000000-0005-0000-0000-0000CD320000}"/>
    <cellStyle name="Note 3 12 2 3 4 2" xfId="26286" xr:uid="{00000000-0005-0000-0000-0000CE320000}"/>
    <cellStyle name="Note 3 12 2 3 4 3" xfId="40739" xr:uid="{00000000-0005-0000-0000-0000CF320000}"/>
    <cellStyle name="Note 3 12 2 3 5" xfId="11271" xr:uid="{00000000-0005-0000-0000-0000D0320000}"/>
    <cellStyle name="Note 3 12 2 3 5 2" xfId="28706" xr:uid="{00000000-0005-0000-0000-0000D1320000}"/>
    <cellStyle name="Note 3 12 2 3 5 3" xfId="43159" xr:uid="{00000000-0005-0000-0000-0000D2320000}"/>
    <cellStyle name="Note 3 12 2 3 6" xfId="18278" xr:uid="{00000000-0005-0000-0000-0000D3320000}"/>
    <cellStyle name="Note 3 12 2 4" xfId="1438" xr:uid="{00000000-0005-0000-0000-0000D4320000}"/>
    <cellStyle name="Note 3 12 2 4 2" xfId="3949" xr:uid="{00000000-0005-0000-0000-0000D5320000}"/>
    <cellStyle name="Note 3 12 2 4 2 2" xfId="21385" xr:uid="{00000000-0005-0000-0000-0000D6320000}"/>
    <cellStyle name="Note 3 12 2 4 2 3" xfId="35838" xr:uid="{00000000-0005-0000-0000-0000D7320000}"/>
    <cellStyle name="Note 3 12 2 4 3" xfId="6411" xr:uid="{00000000-0005-0000-0000-0000D8320000}"/>
    <cellStyle name="Note 3 12 2 4 3 2" xfId="23846" xr:uid="{00000000-0005-0000-0000-0000D9320000}"/>
    <cellStyle name="Note 3 12 2 4 3 3" xfId="38299" xr:uid="{00000000-0005-0000-0000-0000DA320000}"/>
    <cellStyle name="Note 3 12 2 4 4" xfId="8852" xr:uid="{00000000-0005-0000-0000-0000DB320000}"/>
    <cellStyle name="Note 3 12 2 4 4 2" xfId="26287" xr:uid="{00000000-0005-0000-0000-0000DC320000}"/>
    <cellStyle name="Note 3 12 2 4 4 3" xfId="40740" xr:uid="{00000000-0005-0000-0000-0000DD320000}"/>
    <cellStyle name="Note 3 12 2 4 5" xfId="11272" xr:uid="{00000000-0005-0000-0000-0000DE320000}"/>
    <cellStyle name="Note 3 12 2 4 5 2" xfId="28707" xr:uid="{00000000-0005-0000-0000-0000DF320000}"/>
    <cellStyle name="Note 3 12 2 4 5 3" xfId="43160" xr:uid="{00000000-0005-0000-0000-0000E0320000}"/>
    <cellStyle name="Note 3 12 2 4 6" xfId="15129" xr:uid="{00000000-0005-0000-0000-0000E1320000}"/>
    <cellStyle name="Note 3 12 2 4 6 2" xfId="32564" xr:uid="{00000000-0005-0000-0000-0000E2320000}"/>
    <cellStyle name="Note 3 12 2 4 6 3" xfId="47017" xr:uid="{00000000-0005-0000-0000-0000E3320000}"/>
    <cellStyle name="Note 3 12 2 4 7" xfId="18279" xr:uid="{00000000-0005-0000-0000-0000E4320000}"/>
    <cellStyle name="Note 3 12 2 4 8" xfId="20291" xr:uid="{00000000-0005-0000-0000-0000E5320000}"/>
    <cellStyle name="Note 3 12 2 5" xfId="3946" xr:uid="{00000000-0005-0000-0000-0000E6320000}"/>
    <cellStyle name="Note 3 12 2 5 2" xfId="13585" xr:uid="{00000000-0005-0000-0000-0000E7320000}"/>
    <cellStyle name="Note 3 12 2 5 2 2" xfId="31020" xr:uid="{00000000-0005-0000-0000-0000E8320000}"/>
    <cellStyle name="Note 3 12 2 5 2 3" xfId="45473" xr:uid="{00000000-0005-0000-0000-0000E9320000}"/>
    <cellStyle name="Note 3 12 2 5 3" xfId="16046" xr:uid="{00000000-0005-0000-0000-0000EA320000}"/>
    <cellStyle name="Note 3 12 2 5 3 2" xfId="33481" xr:uid="{00000000-0005-0000-0000-0000EB320000}"/>
    <cellStyle name="Note 3 12 2 5 3 3" xfId="47934" xr:uid="{00000000-0005-0000-0000-0000EC320000}"/>
    <cellStyle name="Note 3 12 2 5 4" xfId="21382" xr:uid="{00000000-0005-0000-0000-0000ED320000}"/>
    <cellStyle name="Note 3 12 2 5 5" xfId="35835" xr:uid="{00000000-0005-0000-0000-0000EE320000}"/>
    <cellStyle name="Note 3 12 2 6" xfId="6408" xr:uid="{00000000-0005-0000-0000-0000EF320000}"/>
    <cellStyle name="Note 3 12 2 6 2" xfId="23843" xr:uid="{00000000-0005-0000-0000-0000F0320000}"/>
    <cellStyle name="Note 3 12 2 6 3" xfId="38296" xr:uid="{00000000-0005-0000-0000-0000F1320000}"/>
    <cellStyle name="Note 3 12 2 7" xfId="8849" xr:uid="{00000000-0005-0000-0000-0000F2320000}"/>
    <cellStyle name="Note 3 12 2 7 2" xfId="26284" xr:uid="{00000000-0005-0000-0000-0000F3320000}"/>
    <cellStyle name="Note 3 12 2 7 3" xfId="40737" xr:uid="{00000000-0005-0000-0000-0000F4320000}"/>
    <cellStyle name="Note 3 12 2 8" xfId="11269" xr:uid="{00000000-0005-0000-0000-0000F5320000}"/>
    <cellStyle name="Note 3 12 2 8 2" xfId="28704" xr:uid="{00000000-0005-0000-0000-0000F6320000}"/>
    <cellStyle name="Note 3 12 2 8 3" xfId="43157" xr:uid="{00000000-0005-0000-0000-0000F7320000}"/>
    <cellStyle name="Note 3 12 2 9" xfId="18276" xr:uid="{00000000-0005-0000-0000-0000F8320000}"/>
    <cellStyle name="Note 3 12 3" xfId="1439" xr:uid="{00000000-0005-0000-0000-0000F9320000}"/>
    <cellStyle name="Note 3 12 3 2" xfId="1440" xr:uid="{00000000-0005-0000-0000-0000FA320000}"/>
    <cellStyle name="Note 3 12 3 2 2" xfId="3951" xr:uid="{00000000-0005-0000-0000-0000FB320000}"/>
    <cellStyle name="Note 3 12 3 2 2 2" xfId="13589" xr:uid="{00000000-0005-0000-0000-0000FC320000}"/>
    <cellStyle name="Note 3 12 3 2 2 2 2" xfId="31024" xr:uid="{00000000-0005-0000-0000-0000FD320000}"/>
    <cellStyle name="Note 3 12 3 2 2 2 3" xfId="45477" xr:uid="{00000000-0005-0000-0000-0000FE320000}"/>
    <cellStyle name="Note 3 12 3 2 2 3" xfId="16050" xr:uid="{00000000-0005-0000-0000-0000FF320000}"/>
    <cellStyle name="Note 3 12 3 2 2 3 2" xfId="33485" xr:uid="{00000000-0005-0000-0000-000000330000}"/>
    <cellStyle name="Note 3 12 3 2 2 3 3" xfId="47938" xr:uid="{00000000-0005-0000-0000-000001330000}"/>
    <cellStyle name="Note 3 12 3 2 2 4" xfId="21387" xr:uid="{00000000-0005-0000-0000-000002330000}"/>
    <cellStyle name="Note 3 12 3 2 2 5" xfId="35840" xr:uid="{00000000-0005-0000-0000-000003330000}"/>
    <cellStyle name="Note 3 12 3 2 3" xfId="6413" xr:uid="{00000000-0005-0000-0000-000004330000}"/>
    <cellStyle name="Note 3 12 3 2 3 2" xfId="23848" xr:uid="{00000000-0005-0000-0000-000005330000}"/>
    <cellStyle name="Note 3 12 3 2 3 3" xfId="38301" xr:uid="{00000000-0005-0000-0000-000006330000}"/>
    <cellStyle name="Note 3 12 3 2 4" xfId="8854" xr:uid="{00000000-0005-0000-0000-000007330000}"/>
    <cellStyle name="Note 3 12 3 2 4 2" xfId="26289" xr:uid="{00000000-0005-0000-0000-000008330000}"/>
    <cellStyle name="Note 3 12 3 2 4 3" xfId="40742" xr:uid="{00000000-0005-0000-0000-000009330000}"/>
    <cellStyle name="Note 3 12 3 2 5" xfId="11274" xr:uid="{00000000-0005-0000-0000-00000A330000}"/>
    <cellStyle name="Note 3 12 3 2 5 2" xfId="28709" xr:uid="{00000000-0005-0000-0000-00000B330000}"/>
    <cellStyle name="Note 3 12 3 2 5 3" xfId="43162" xr:uid="{00000000-0005-0000-0000-00000C330000}"/>
    <cellStyle name="Note 3 12 3 2 6" xfId="18281" xr:uid="{00000000-0005-0000-0000-00000D330000}"/>
    <cellStyle name="Note 3 12 3 3" xfId="1441" xr:uid="{00000000-0005-0000-0000-00000E330000}"/>
    <cellStyle name="Note 3 12 3 3 2" xfId="3952" xr:uid="{00000000-0005-0000-0000-00000F330000}"/>
    <cellStyle name="Note 3 12 3 3 2 2" xfId="13590" xr:uid="{00000000-0005-0000-0000-000010330000}"/>
    <cellStyle name="Note 3 12 3 3 2 2 2" xfId="31025" xr:uid="{00000000-0005-0000-0000-000011330000}"/>
    <cellStyle name="Note 3 12 3 3 2 2 3" xfId="45478" xr:uid="{00000000-0005-0000-0000-000012330000}"/>
    <cellStyle name="Note 3 12 3 3 2 3" xfId="16051" xr:uid="{00000000-0005-0000-0000-000013330000}"/>
    <cellStyle name="Note 3 12 3 3 2 3 2" xfId="33486" xr:uid="{00000000-0005-0000-0000-000014330000}"/>
    <cellStyle name="Note 3 12 3 3 2 3 3" xfId="47939" xr:uid="{00000000-0005-0000-0000-000015330000}"/>
    <cellStyle name="Note 3 12 3 3 2 4" xfId="21388" xr:uid="{00000000-0005-0000-0000-000016330000}"/>
    <cellStyle name="Note 3 12 3 3 2 5" xfId="35841" xr:uid="{00000000-0005-0000-0000-000017330000}"/>
    <cellStyle name="Note 3 12 3 3 3" xfId="6414" xr:uid="{00000000-0005-0000-0000-000018330000}"/>
    <cellStyle name="Note 3 12 3 3 3 2" xfId="23849" xr:uid="{00000000-0005-0000-0000-000019330000}"/>
    <cellStyle name="Note 3 12 3 3 3 3" xfId="38302" xr:uid="{00000000-0005-0000-0000-00001A330000}"/>
    <cellStyle name="Note 3 12 3 3 4" xfId="8855" xr:uid="{00000000-0005-0000-0000-00001B330000}"/>
    <cellStyle name="Note 3 12 3 3 4 2" xfId="26290" xr:uid="{00000000-0005-0000-0000-00001C330000}"/>
    <cellStyle name="Note 3 12 3 3 4 3" xfId="40743" xr:uid="{00000000-0005-0000-0000-00001D330000}"/>
    <cellStyle name="Note 3 12 3 3 5" xfId="11275" xr:uid="{00000000-0005-0000-0000-00001E330000}"/>
    <cellStyle name="Note 3 12 3 3 5 2" xfId="28710" xr:uid="{00000000-0005-0000-0000-00001F330000}"/>
    <cellStyle name="Note 3 12 3 3 5 3" xfId="43163" xr:uid="{00000000-0005-0000-0000-000020330000}"/>
    <cellStyle name="Note 3 12 3 3 6" xfId="18282" xr:uid="{00000000-0005-0000-0000-000021330000}"/>
    <cellStyle name="Note 3 12 3 4" xfId="1442" xr:uid="{00000000-0005-0000-0000-000022330000}"/>
    <cellStyle name="Note 3 12 3 4 2" xfId="3953" xr:uid="{00000000-0005-0000-0000-000023330000}"/>
    <cellStyle name="Note 3 12 3 4 2 2" xfId="21389" xr:uid="{00000000-0005-0000-0000-000024330000}"/>
    <cellStyle name="Note 3 12 3 4 2 3" xfId="35842" xr:uid="{00000000-0005-0000-0000-000025330000}"/>
    <cellStyle name="Note 3 12 3 4 3" xfId="6415" xr:uid="{00000000-0005-0000-0000-000026330000}"/>
    <cellStyle name="Note 3 12 3 4 3 2" xfId="23850" xr:uid="{00000000-0005-0000-0000-000027330000}"/>
    <cellStyle name="Note 3 12 3 4 3 3" xfId="38303" xr:uid="{00000000-0005-0000-0000-000028330000}"/>
    <cellStyle name="Note 3 12 3 4 4" xfId="8856" xr:uid="{00000000-0005-0000-0000-000029330000}"/>
    <cellStyle name="Note 3 12 3 4 4 2" xfId="26291" xr:uid="{00000000-0005-0000-0000-00002A330000}"/>
    <cellStyle name="Note 3 12 3 4 4 3" xfId="40744" xr:uid="{00000000-0005-0000-0000-00002B330000}"/>
    <cellStyle name="Note 3 12 3 4 5" xfId="11276" xr:uid="{00000000-0005-0000-0000-00002C330000}"/>
    <cellStyle name="Note 3 12 3 4 5 2" xfId="28711" xr:uid="{00000000-0005-0000-0000-00002D330000}"/>
    <cellStyle name="Note 3 12 3 4 5 3" xfId="43164" xr:uid="{00000000-0005-0000-0000-00002E330000}"/>
    <cellStyle name="Note 3 12 3 4 6" xfId="15130" xr:uid="{00000000-0005-0000-0000-00002F330000}"/>
    <cellStyle name="Note 3 12 3 4 6 2" xfId="32565" xr:uid="{00000000-0005-0000-0000-000030330000}"/>
    <cellStyle name="Note 3 12 3 4 6 3" xfId="47018" xr:uid="{00000000-0005-0000-0000-000031330000}"/>
    <cellStyle name="Note 3 12 3 4 7" xfId="18283" xr:uid="{00000000-0005-0000-0000-000032330000}"/>
    <cellStyle name="Note 3 12 3 4 8" xfId="20292" xr:uid="{00000000-0005-0000-0000-000033330000}"/>
    <cellStyle name="Note 3 12 3 5" xfId="3950" xr:uid="{00000000-0005-0000-0000-000034330000}"/>
    <cellStyle name="Note 3 12 3 5 2" xfId="13588" xr:uid="{00000000-0005-0000-0000-000035330000}"/>
    <cellStyle name="Note 3 12 3 5 2 2" xfId="31023" xr:uid="{00000000-0005-0000-0000-000036330000}"/>
    <cellStyle name="Note 3 12 3 5 2 3" xfId="45476" xr:uid="{00000000-0005-0000-0000-000037330000}"/>
    <cellStyle name="Note 3 12 3 5 3" xfId="16049" xr:uid="{00000000-0005-0000-0000-000038330000}"/>
    <cellStyle name="Note 3 12 3 5 3 2" xfId="33484" xr:uid="{00000000-0005-0000-0000-000039330000}"/>
    <cellStyle name="Note 3 12 3 5 3 3" xfId="47937" xr:uid="{00000000-0005-0000-0000-00003A330000}"/>
    <cellStyle name="Note 3 12 3 5 4" xfId="21386" xr:uid="{00000000-0005-0000-0000-00003B330000}"/>
    <cellStyle name="Note 3 12 3 5 5" xfId="35839" xr:uid="{00000000-0005-0000-0000-00003C330000}"/>
    <cellStyle name="Note 3 12 3 6" xfId="6412" xr:uid="{00000000-0005-0000-0000-00003D330000}"/>
    <cellStyle name="Note 3 12 3 6 2" xfId="23847" xr:uid="{00000000-0005-0000-0000-00003E330000}"/>
    <cellStyle name="Note 3 12 3 6 3" xfId="38300" xr:uid="{00000000-0005-0000-0000-00003F330000}"/>
    <cellStyle name="Note 3 12 3 7" xfId="8853" xr:uid="{00000000-0005-0000-0000-000040330000}"/>
    <cellStyle name="Note 3 12 3 7 2" xfId="26288" xr:uid="{00000000-0005-0000-0000-000041330000}"/>
    <cellStyle name="Note 3 12 3 7 3" xfId="40741" xr:uid="{00000000-0005-0000-0000-000042330000}"/>
    <cellStyle name="Note 3 12 3 8" xfId="11273" xr:uid="{00000000-0005-0000-0000-000043330000}"/>
    <cellStyle name="Note 3 12 3 8 2" xfId="28708" xr:uid="{00000000-0005-0000-0000-000044330000}"/>
    <cellStyle name="Note 3 12 3 8 3" xfId="43161" xr:uid="{00000000-0005-0000-0000-000045330000}"/>
    <cellStyle name="Note 3 12 3 9" xfId="18280" xr:uid="{00000000-0005-0000-0000-000046330000}"/>
    <cellStyle name="Note 3 12 4" xfId="1443" xr:uid="{00000000-0005-0000-0000-000047330000}"/>
    <cellStyle name="Note 3 12 4 2" xfId="1444" xr:uid="{00000000-0005-0000-0000-000048330000}"/>
    <cellStyle name="Note 3 12 4 2 2" xfId="3955" xr:uid="{00000000-0005-0000-0000-000049330000}"/>
    <cellStyle name="Note 3 12 4 2 2 2" xfId="13592" xr:uid="{00000000-0005-0000-0000-00004A330000}"/>
    <cellStyle name="Note 3 12 4 2 2 2 2" xfId="31027" xr:uid="{00000000-0005-0000-0000-00004B330000}"/>
    <cellStyle name="Note 3 12 4 2 2 2 3" xfId="45480" xr:uid="{00000000-0005-0000-0000-00004C330000}"/>
    <cellStyle name="Note 3 12 4 2 2 3" xfId="16053" xr:uid="{00000000-0005-0000-0000-00004D330000}"/>
    <cellStyle name="Note 3 12 4 2 2 3 2" xfId="33488" xr:uid="{00000000-0005-0000-0000-00004E330000}"/>
    <cellStyle name="Note 3 12 4 2 2 3 3" xfId="47941" xr:uid="{00000000-0005-0000-0000-00004F330000}"/>
    <cellStyle name="Note 3 12 4 2 2 4" xfId="21391" xr:uid="{00000000-0005-0000-0000-000050330000}"/>
    <cellStyle name="Note 3 12 4 2 2 5" xfId="35844" xr:uid="{00000000-0005-0000-0000-000051330000}"/>
    <cellStyle name="Note 3 12 4 2 3" xfId="6417" xr:uid="{00000000-0005-0000-0000-000052330000}"/>
    <cellStyle name="Note 3 12 4 2 3 2" xfId="23852" xr:uid="{00000000-0005-0000-0000-000053330000}"/>
    <cellStyle name="Note 3 12 4 2 3 3" xfId="38305" xr:uid="{00000000-0005-0000-0000-000054330000}"/>
    <cellStyle name="Note 3 12 4 2 4" xfId="8858" xr:uid="{00000000-0005-0000-0000-000055330000}"/>
    <cellStyle name="Note 3 12 4 2 4 2" xfId="26293" xr:uid="{00000000-0005-0000-0000-000056330000}"/>
    <cellStyle name="Note 3 12 4 2 4 3" xfId="40746" xr:uid="{00000000-0005-0000-0000-000057330000}"/>
    <cellStyle name="Note 3 12 4 2 5" xfId="11278" xr:uid="{00000000-0005-0000-0000-000058330000}"/>
    <cellStyle name="Note 3 12 4 2 5 2" xfId="28713" xr:uid="{00000000-0005-0000-0000-000059330000}"/>
    <cellStyle name="Note 3 12 4 2 5 3" xfId="43166" xr:uid="{00000000-0005-0000-0000-00005A330000}"/>
    <cellStyle name="Note 3 12 4 2 6" xfId="18285" xr:uid="{00000000-0005-0000-0000-00005B330000}"/>
    <cellStyle name="Note 3 12 4 3" xfId="1445" xr:uid="{00000000-0005-0000-0000-00005C330000}"/>
    <cellStyle name="Note 3 12 4 3 2" xfId="3956" xr:uid="{00000000-0005-0000-0000-00005D330000}"/>
    <cellStyle name="Note 3 12 4 3 2 2" xfId="13593" xr:uid="{00000000-0005-0000-0000-00005E330000}"/>
    <cellStyle name="Note 3 12 4 3 2 2 2" xfId="31028" xr:uid="{00000000-0005-0000-0000-00005F330000}"/>
    <cellStyle name="Note 3 12 4 3 2 2 3" xfId="45481" xr:uid="{00000000-0005-0000-0000-000060330000}"/>
    <cellStyle name="Note 3 12 4 3 2 3" xfId="16054" xr:uid="{00000000-0005-0000-0000-000061330000}"/>
    <cellStyle name="Note 3 12 4 3 2 3 2" xfId="33489" xr:uid="{00000000-0005-0000-0000-000062330000}"/>
    <cellStyle name="Note 3 12 4 3 2 3 3" xfId="47942" xr:uid="{00000000-0005-0000-0000-000063330000}"/>
    <cellStyle name="Note 3 12 4 3 2 4" xfId="21392" xr:uid="{00000000-0005-0000-0000-000064330000}"/>
    <cellStyle name="Note 3 12 4 3 2 5" xfId="35845" xr:uid="{00000000-0005-0000-0000-000065330000}"/>
    <cellStyle name="Note 3 12 4 3 3" xfId="6418" xr:uid="{00000000-0005-0000-0000-000066330000}"/>
    <cellStyle name="Note 3 12 4 3 3 2" xfId="23853" xr:uid="{00000000-0005-0000-0000-000067330000}"/>
    <cellStyle name="Note 3 12 4 3 3 3" xfId="38306" xr:uid="{00000000-0005-0000-0000-000068330000}"/>
    <cellStyle name="Note 3 12 4 3 4" xfId="8859" xr:uid="{00000000-0005-0000-0000-000069330000}"/>
    <cellStyle name="Note 3 12 4 3 4 2" xfId="26294" xr:uid="{00000000-0005-0000-0000-00006A330000}"/>
    <cellStyle name="Note 3 12 4 3 4 3" xfId="40747" xr:uid="{00000000-0005-0000-0000-00006B330000}"/>
    <cellStyle name="Note 3 12 4 3 5" xfId="11279" xr:uid="{00000000-0005-0000-0000-00006C330000}"/>
    <cellStyle name="Note 3 12 4 3 5 2" xfId="28714" xr:uid="{00000000-0005-0000-0000-00006D330000}"/>
    <cellStyle name="Note 3 12 4 3 5 3" xfId="43167" xr:uid="{00000000-0005-0000-0000-00006E330000}"/>
    <cellStyle name="Note 3 12 4 3 6" xfId="18286" xr:uid="{00000000-0005-0000-0000-00006F330000}"/>
    <cellStyle name="Note 3 12 4 4" xfId="1446" xr:uid="{00000000-0005-0000-0000-000070330000}"/>
    <cellStyle name="Note 3 12 4 4 2" xfId="3957" xr:uid="{00000000-0005-0000-0000-000071330000}"/>
    <cellStyle name="Note 3 12 4 4 2 2" xfId="21393" xr:uid="{00000000-0005-0000-0000-000072330000}"/>
    <cellStyle name="Note 3 12 4 4 2 3" xfId="35846" xr:uid="{00000000-0005-0000-0000-000073330000}"/>
    <cellStyle name="Note 3 12 4 4 3" xfId="6419" xr:uid="{00000000-0005-0000-0000-000074330000}"/>
    <cellStyle name="Note 3 12 4 4 3 2" xfId="23854" xr:uid="{00000000-0005-0000-0000-000075330000}"/>
    <cellStyle name="Note 3 12 4 4 3 3" xfId="38307" xr:uid="{00000000-0005-0000-0000-000076330000}"/>
    <cellStyle name="Note 3 12 4 4 4" xfId="8860" xr:uid="{00000000-0005-0000-0000-000077330000}"/>
    <cellStyle name="Note 3 12 4 4 4 2" xfId="26295" xr:uid="{00000000-0005-0000-0000-000078330000}"/>
    <cellStyle name="Note 3 12 4 4 4 3" xfId="40748" xr:uid="{00000000-0005-0000-0000-000079330000}"/>
    <cellStyle name="Note 3 12 4 4 5" xfId="11280" xr:uid="{00000000-0005-0000-0000-00007A330000}"/>
    <cellStyle name="Note 3 12 4 4 5 2" xfId="28715" xr:uid="{00000000-0005-0000-0000-00007B330000}"/>
    <cellStyle name="Note 3 12 4 4 5 3" xfId="43168" xr:uid="{00000000-0005-0000-0000-00007C330000}"/>
    <cellStyle name="Note 3 12 4 4 6" xfId="15131" xr:uid="{00000000-0005-0000-0000-00007D330000}"/>
    <cellStyle name="Note 3 12 4 4 6 2" xfId="32566" xr:uid="{00000000-0005-0000-0000-00007E330000}"/>
    <cellStyle name="Note 3 12 4 4 6 3" xfId="47019" xr:uid="{00000000-0005-0000-0000-00007F330000}"/>
    <cellStyle name="Note 3 12 4 4 7" xfId="18287" xr:uid="{00000000-0005-0000-0000-000080330000}"/>
    <cellStyle name="Note 3 12 4 4 8" xfId="20293" xr:uid="{00000000-0005-0000-0000-000081330000}"/>
    <cellStyle name="Note 3 12 4 5" xfId="3954" xr:uid="{00000000-0005-0000-0000-000082330000}"/>
    <cellStyle name="Note 3 12 4 5 2" xfId="13591" xr:uid="{00000000-0005-0000-0000-000083330000}"/>
    <cellStyle name="Note 3 12 4 5 2 2" xfId="31026" xr:uid="{00000000-0005-0000-0000-000084330000}"/>
    <cellStyle name="Note 3 12 4 5 2 3" xfId="45479" xr:uid="{00000000-0005-0000-0000-000085330000}"/>
    <cellStyle name="Note 3 12 4 5 3" xfId="16052" xr:uid="{00000000-0005-0000-0000-000086330000}"/>
    <cellStyle name="Note 3 12 4 5 3 2" xfId="33487" xr:uid="{00000000-0005-0000-0000-000087330000}"/>
    <cellStyle name="Note 3 12 4 5 3 3" xfId="47940" xr:uid="{00000000-0005-0000-0000-000088330000}"/>
    <cellStyle name="Note 3 12 4 5 4" xfId="21390" xr:uid="{00000000-0005-0000-0000-000089330000}"/>
    <cellStyle name="Note 3 12 4 5 5" xfId="35843" xr:uid="{00000000-0005-0000-0000-00008A330000}"/>
    <cellStyle name="Note 3 12 4 6" xfId="6416" xr:uid="{00000000-0005-0000-0000-00008B330000}"/>
    <cellStyle name="Note 3 12 4 6 2" xfId="23851" xr:uid="{00000000-0005-0000-0000-00008C330000}"/>
    <cellStyle name="Note 3 12 4 6 3" xfId="38304" xr:uid="{00000000-0005-0000-0000-00008D330000}"/>
    <cellStyle name="Note 3 12 4 7" xfId="8857" xr:uid="{00000000-0005-0000-0000-00008E330000}"/>
    <cellStyle name="Note 3 12 4 7 2" xfId="26292" xr:uid="{00000000-0005-0000-0000-00008F330000}"/>
    <cellStyle name="Note 3 12 4 7 3" xfId="40745" xr:uid="{00000000-0005-0000-0000-000090330000}"/>
    <cellStyle name="Note 3 12 4 8" xfId="11277" xr:uid="{00000000-0005-0000-0000-000091330000}"/>
    <cellStyle name="Note 3 12 4 8 2" xfId="28712" xr:uid="{00000000-0005-0000-0000-000092330000}"/>
    <cellStyle name="Note 3 12 4 8 3" xfId="43165" xr:uid="{00000000-0005-0000-0000-000093330000}"/>
    <cellStyle name="Note 3 12 4 9" xfId="18284" xr:uid="{00000000-0005-0000-0000-000094330000}"/>
    <cellStyle name="Note 3 12 5" xfId="1447" xr:uid="{00000000-0005-0000-0000-000095330000}"/>
    <cellStyle name="Note 3 12 5 2" xfId="1448" xr:uid="{00000000-0005-0000-0000-000096330000}"/>
    <cellStyle name="Note 3 12 5 2 2" xfId="3959" xr:uid="{00000000-0005-0000-0000-000097330000}"/>
    <cellStyle name="Note 3 12 5 2 2 2" xfId="13595" xr:uid="{00000000-0005-0000-0000-000098330000}"/>
    <cellStyle name="Note 3 12 5 2 2 2 2" xfId="31030" xr:uid="{00000000-0005-0000-0000-000099330000}"/>
    <cellStyle name="Note 3 12 5 2 2 2 3" xfId="45483" xr:uid="{00000000-0005-0000-0000-00009A330000}"/>
    <cellStyle name="Note 3 12 5 2 2 3" xfId="16056" xr:uid="{00000000-0005-0000-0000-00009B330000}"/>
    <cellStyle name="Note 3 12 5 2 2 3 2" xfId="33491" xr:uid="{00000000-0005-0000-0000-00009C330000}"/>
    <cellStyle name="Note 3 12 5 2 2 3 3" xfId="47944" xr:uid="{00000000-0005-0000-0000-00009D330000}"/>
    <cellStyle name="Note 3 12 5 2 2 4" xfId="21395" xr:uid="{00000000-0005-0000-0000-00009E330000}"/>
    <cellStyle name="Note 3 12 5 2 2 5" xfId="35848" xr:uid="{00000000-0005-0000-0000-00009F330000}"/>
    <cellStyle name="Note 3 12 5 2 3" xfId="6421" xr:uid="{00000000-0005-0000-0000-0000A0330000}"/>
    <cellStyle name="Note 3 12 5 2 3 2" xfId="23856" xr:uid="{00000000-0005-0000-0000-0000A1330000}"/>
    <cellStyle name="Note 3 12 5 2 3 3" xfId="38309" xr:uid="{00000000-0005-0000-0000-0000A2330000}"/>
    <cellStyle name="Note 3 12 5 2 4" xfId="8862" xr:uid="{00000000-0005-0000-0000-0000A3330000}"/>
    <cellStyle name="Note 3 12 5 2 4 2" xfId="26297" xr:uid="{00000000-0005-0000-0000-0000A4330000}"/>
    <cellStyle name="Note 3 12 5 2 4 3" xfId="40750" xr:uid="{00000000-0005-0000-0000-0000A5330000}"/>
    <cellStyle name="Note 3 12 5 2 5" xfId="11282" xr:uid="{00000000-0005-0000-0000-0000A6330000}"/>
    <cellStyle name="Note 3 12 5 2 5 2" xfId="28717" xr:uid="{00000000-0005-0000-0000-0000A7330000}"/>
    <cellStyle name="Note 3 12 5 2 5 3" xfId="43170" xr:uid="{00000000-0005-0000-0000-0000A8330000}"/>
    <cellStyle name="Note 3 12 5 2 6" xfId="18289" xr:uid="{00000000-0005-0000-0000-0000A9330000}"/>
    <cellStyle name="Note 3 12 5 3" xfId="1449" xr:uid="{00000000-0005-0000-0000-0000AA330000}"/>
    <cellStyle name="Note 3 12 5 3 2" xfId="3960" xr:uid="{00000000-0005-0000-0000-0000AB330000}"/>
    <cellStyle name="Note 3 12 5 3 2 2" xfId="13596" xr:uid="{00000000-0005-0000-0000-0000AC330000}"/>
    <cellStyle name="Note 3 12 5 3 2 2 2" xfId="31031" xr:uid="{00000000-0005-0000-0000-0000AD330000}"/>
    <cellStyle name="Note 3 12 5 3 2 2 3" xfId="45484" xr:uid="{00000000-0005-0000-0000-0000AE330000}"/>
    <cellStyle name="Note 3 12 5 3 2 3" xfId="16057" xr:uid="{00000000-0005-0000-0000-0000AF330000}"/>
    <cellStyle name="Note 3 12 5 3 2 3 2" xfId="33492" xr:uid="{00000000-0005-0000-0000-0000B0330000}"/>
    <cellStyle name="Note 3 12 5 3 2 3 3" xfId="47945" xr:uid="{00000000-0005-0000-0000-0000B1330000}"/>
    <cellStyle name="Note 3 12 5 3 2 4" xfId="21396" xr:uid="{00000000-0005-0000-0000-0000B2330000}"/>
    <cellStyle name="Note 3 12 5 3 2 5" xfId="35849" xr:uid="{00000000-0005-0000-0000-0000B3330000}"/>
    <cellStyle name="Note 3 12 5 3 3" xfId="6422" xr:uid="{00000000-0005-0000-0000-0000B4330000}"/>
    <cellStyle name="Note 3 12 5 3 3 2" xfId="23857" xr:uid="{00000000-0005-0000-0000-0000B5330000}"/>
    <cellStyle name="Note 3 12 5 3 3 3" xfId="38310" xr:uid="{00000000-0005-0000-0000-0000B6330000}"/>
    <cellStyle name="Note 3 12 5 3 4" xfId="8863" xr:uid="{00000000-0005-0000-0000-0000B7330000}"/>
    <cellStyle name="Note 3 12 5 3 4 2" xfId="26298" xr:uid="{00000000-0005-0000-0000-0000B8330000}"/>
    <cellStyle name="Note 3 12 5 3 4 3" xfId="40751" xr:uid="{00000000-0005-0000-0000-0000B9330000}"/>
    <cellStyle name="Note 3 12 5 3 5" xfId="11283" xr:uid="{00000000-0005-0000-0000-0000BA330000}"/>
    <cellStyle name="Note 3 12 5 3 5 2" xfId="28718" xr:uid="{00000000-0005-0000-0000-0000BB330000}"/>
    <cellStyle name="Note 3 12 5 3 5 3" xfId="43171" xr:uid="{00000000-0005-0000-0000-0000BC330000}"/>
    <cellStyle name="Note 3 12 5 3 6" xfId="18290" xr:uid="{00000000-0005-0000-0000-0000BD330000}"/>
    <cellStyle name="Note 3 12 5 4" xfId="1450" xr:uid="{00000000-0005-0000-0000-0000BE330000}"/>
    <cellStyle name="Note 3 12 5 4 2" xfId="3961" xr:uid="{00000000-0005-0000-0000-0000BF330000}"/>
    <cellStyle name="Note 3 12 5 4 2 2" xfId="21397" xr:uid="{00000000-0005-0000-0000-0000C0330000}"/>
    <cellStyle name="Note 3 12 5 4 2 3" xfId="35850" xr:uid="{00000000-0005-0000-0000-0000C1330000}"/>
    <cellStyle name="Note 3 12 5 4 3" xfId="6423" xr:uid="{00000000-0005-0000-0000-0000C2330000}"/>
    <cellStyle name="Note 3 12 5 4 3 2" xfId="23858" xr:uid="{00000000-0005-0000-0000-0000C3330000}"/>
    <cellStyle name="Note 3 12 5 4 3 3" xfId="38311" xr:uid="{00000000-0005-0000-0000-0000C4330000}"/>
    <cellStyle name="Note 3 12 5 4 4" xfId="8864" xr:uid="{00000000-0005-0000-0000-0000C5330000}"/>
    <cellStyle name="Note 3 12 5 4 4 2" xfId="26299" xr:uid="{00000000-0005-0000-0000-0000C6330000}"/>
    <cellStyle name="Note 3 12 5 4 4 3" xfId="40752" xr:uid="{00000000-0005-0000-0000-0000C7330000}"/>
    <cellStyle name="Note 3 12 5 4 5" xfId="11284" xr:uid="{00000000-0005-0000-0000-0000C8330000}"/>
    <cellStyle name="Note 3 12 5 4 5 2" xfId="28719" xr:uid="{00000000-0005-0000-0000-0000C9330000}"/>
    <cellStyle name="Note 3 12 5 4 5 3" xfId="43172" xr:uid="{00000000-0005-0000-0000-0000CA330000}"/>
    <cellStyle name="Note 3 12 5 4 6" xfId="15132" xr:uid="{00000000-0005-0000-0000-0000CB330000}"/>
    <cellStyle name="Note 3 12 5 4 6 2" xfId="32567" xr:uid="{00000000-0005-0000-0000-0000CC330000}"/>
    <cellStyle name="Note 3 12 5 4 6 3" xfId="47020" xr:uid="{00000000-0005-0000-0000-0000CD330000}"/>
    <cellStyle name="Note 3 12 5 4 7" xfId="18291" xr:uid="{00000000-0005-0000-0000-0000CE330000}"/>
    <cellStyle name="Note 3 12 5 4 8" xfId="20294" xr:uid="{00000000-0005-0000-0000-0000CF330000}"/>
    <cellStyle name="Note 3 12 5 5" xfId="3958" xr:uid="{00000000-0005-0000-0000-0000D0330000}"/>
    <cellStyle name="Note 3 12 5 5 2" xfId="13594" xr:uid="{00000000-0005-0000-0000-0000D1330000}"/>
    <cellStyle name="Note 3 12 5 5 2 2" xfId="31029" xr:uid="{00000000-0005-0000-0000-0000D2330000}"/>
    <cellStyle name="Note 3 12 5 5 2 3" xfId="45482" xr:uid="{00000000-0005-0000-0000-0000D3330000}"/>
    <cellStyle name="Note 3 12 5 5 3" xfId="16055" xr:uid="{00000000-0005-0000-0000-0000D4330000}"/>
    <cellStyle name="Note 3 12 5 5 3 2" xfId="33490" xr:uid="{00000000-0005-0000-0000-0000D5330000}"/>
    <cellStyle name="Note 3 12 5 5 3 3" xfId="47943" xr:uid="{00000000-0005-0000-0000-0000D6330000}"/>
    <cellStyle name="Note 3 12 5 5 4" xfId="21394" xr:uid="{00000000-0005-0000-0000-0000D7330000}"/>
    <cellStyle name="Note 3 12 5 5 5" xfId="35847" xr:uid="{00000000-0005-0000-0000-0000D8330000}"/>
    <cellStyle name="Note 3 12 5 6" xfId="6420" xr:uid="{00000000-0005-0000-0000-0000D9330000}"/>
    <cellStyle name="Note 3 12 5 6 2" xfId="23855" xr:uid="{00000000-0005-0000-0000-0000DA330000}"/>
    <cellStyle name="Note 3 12 5 6 3" xfId="38308" xr:uid="{00000000-0005-0000-0000-0000DB330000}"/>
    <cellStyle name="Note 3 12 5 7" xfId="8861" xr:uid="{00000000-0005-0000-0000-0000DC330000}"/>
    <cellStyle name="Note 3 12 5 7 2" xfId="26296" xr:uid="{00000000-0005-0000-0000-0000DD330000}"/>
    <cellStyle name="Note 3 12 5 7 3" xfId="40749" xr:uid="{00000000-0005-0000-0000-0000DE330000}"/>
    <cellStyle name="Note 3 12 5 8" xfId="11281" xr:uid="{00000000-0005-0000-0000-0000DF330000}"/>
    <cellStyle name="Note 3 12 5 8 2" xfId="28716" xr:uid="{00000000-0005-0000-0000-0000E0330000}"/>
    <cellStyle name="Note 3 12 5 8 3" xfId="43169" xr:uid="{00000000-0005-0000-0000-0000E1330000}"/>
    <cellStyle name="Note 3 12 5 9" xfId="18288" xr:uid="{00000000-0005-0000-0000-0000E2330000}"/>
    <cellStyle name="Note 3 12 6" xfId="1451" xr:uid="{00000000-0005-0000-0000-0000E3330000}"/>
    <cellStyle name="Note 3 12 6 2" xfId="3962" xr:uid="{00000000-0005-0000-0000-0000E4330000}"/>
    <cellStyle name="Note 3 12 6 2 2" xfId="13597" xr:uid="{00000000-0005-0000-0000-0000E5330000}"/>
    <cellStyle name="Note 3 12 6 2 2 2" xfId="31032" xr:uid="{00000000-0005-0000-0000-0000E6330000}"/>
    <cellStyle name="Note 3 12 6 2 2 3" xfId="45485" xr:uid="{00000000-0005-0000-0000-0000E7330000}"/>
    <cellStyle name="Note 3 12 6 2 3" xfId="16058" xr:uid="{00000000-0005-0000-0000-0000E8330000}"/>
    <cellStyle name="Note 3 12 6 2 3 2" xfId="33493" xr:uid="{00000000-0005-0000-0000-0000E9330000}"/>
    <cellStyle name="Note 3 12 6 2 3 3" xfId="47946" xr:uid="{00000000-0005-0000-0000-0000EA330000}"/>
    <cellStyle name="Note 3 12 6 2 4" xfId="21398" xr:uid="{00000000-0005-0000-0000-0000EB330000}"/>
    <cellStyle name="Note 3 12 6 2 5" xfId="35851" xr:uid="{00000000-0005-0000-0000-0000EC330000}"/>
    <cellStyle name="Note 3 12 6 3" xfId="6424" xr:uid="{00000000-0005-0000-0000-0000ED330000}"/>
    <cellStyle name="Note 3 12 6 3 2" xfId="23859" xr:uid="{00000000-0005-0000-0000-0000EE330000}"/>
    <cellStyle name="Note 3 12 6 3 3" xfId="38312" xr:uid="{00000000-0005-0000-0000-0000EF330000}"/>
    <cellStyle name="Note 3 12 6 4" xfId="8865" xr:uid="{00000000-0005-0000-0000-0000F0330000}"/>
    <cellStyle name="Note 3 12 6 4 2" xfId="26300" xr:uid="{00000000-0005-0000-0000-0000F1330000}"/>
    <cellStyle name="Note 3 12 6 4 3" xfId="40753" xr:uid="{00000000-0005-0000-0000-0000F2330000}"/>
    <cellStyle name="Note 3 12 6 5" xfId="11285" xr:uid="{00000000-0005-0000-0000-0000F3330000}"/>
    <cellStyle name="Note 3 12 6 5 2" xfId="28720" xr:uid="{00000000-0005-0000-0000-0000F4330000}"/>
    <cellStyle name="Note 3 12 6 5 3" xfId="43173" xr:uid="{00000000-0005-0000-0000-0000F5330000}"/>
    <cellStyle name="Note 3 12 6 6" xfId="18292" xr:uid="{00000000-0005-0000-0000-0000F6330000}"/>
    <cellStyle name="Note 3 12 7" xfId="1452" xr:uid="{00000000-0005-0000-0000-0000F7330000}"/>
    <cellStyle name="Note 3 12 7 2" xfId="3963" xr:uid="{00000000-0005-0000-0000-0000F8330000}"/>
    <cellStyle name="Note 3 12 7 2 2" xfId="13598" xr:uid="{00000000-0005-0000-0000-0000F9330000}"/>
    <cellStyle name="Note 3 12 7 2 2 2" xfId="31033" xr:uid="{00000000-0005-0000-0000-0000FA330000}"/>
    <cellStyle name="Note 3 12 7 2 2 3" xfId="45486" xr:uid="{00000000-0005-0000-0000-0000FB330000}"/>
    <cellStyle name="Note 3 12 7 2 3" xfId="16059" xr:uid="{00000000-0005-0000-0000-0000FC330000}"/>
    <cellStyle name="Note 3 12 7 2 3 2" xfId="33494" xr:uid="{00000000-0005-0000-0000-0000FD330000}"/>
    <cellStyle name="Note 3 12 7 2 3 3" xfId="47947" xr:uid="{00000000-0005-0000-0000-0000FE330000}"/>
    <cellStyle name="Note 3 12 7 2 4" xfId="21399" xr:uid="{00000000-0005-0000-0000-0000FF330000}"/>
    <cellStyle name="Note 3 12 7 2 5" xfId="35852" xr:uid="{00000000-0005-0000-0000-000000340000}"/>
    <cellStyle name="Note 3 12 7 3" xfId="6425" xr:uid="{00000000-0005-0000-0000-000001340000}"/>
    <cellStyle name="Note 3 12 7 3 2" xfId="23860" xr:uid="{00000000-0005-0000-0000-000002340000}"/>
    <cellStyle name="Note 3 12 7 3 3" xfId="38313" xr:uid="{00000000-0005-0000-0000-000003340000}"/>
    <cellStyle name="Note 3 12 7 4" xfId="8866" xr:uid="{00000000-0005-0000-0000-000004340000}"/>
    <cellStyle name="Note 3 12 7 4 2" xfId="26301" xr:uid="{00000000-0005-0000-0000-000005340000}"/>
    <cellStyle name="Note 3 12 7 4 3" xfId="40754" xr:uid="{00000000-0005-0000-0000-000006340000}"/>
    <cellStyle name="Note 3 12 7 5" xfId="11286" xr:uid="{00000000-0005-0000-0000-000007340000}"/>
    <cellStyle name="Note 3 12 7 5 2" xfId="28721" xr:uid="{00000000-0005-0000-0000-000008340000}"/>
    <cellStyle name="Note 3 12 7 5 3" xfId="43174" xr:uid="{00000000-0005-0000-0000-000009340000}"/>
    <cellStyle name="Note 3 12 7 6" xfId="18293" xr:uid="{00000000-0005-0000-0000-00000A340000}"/>
    <cellStyle name="Note 3 12 8" xfId="1453" xr:uid="{00000000-0005-0000-0000-00000B340000}"/>
    <cellStyle name="Note 3 12 8 2" xfId="3964" xr:uid="{00000000-0005-0000-0000-00000C340000}"/>
    <cellStyle name="Note 3 12 8 2 2" xfId="21400" xr:uid="{00000000-0005-0000-0000-00000D340000}"/>
    <cellStyle name="Note 3 12 8 2 3" xfId="35853" xr:uid="{00000000-0005-0000-0000-00000E340000}"/>
    <cellStyle name="Note 3 12 8 3" xfId="6426" xr:uid="{00000000-0005-0000-0000-00000F340000}"/>
    <cellStyle name="Note 3 12 8 3 2" xfId="23861" xr:uid="{00000000-0005-0000-0000-000010340000}"/>
    <cellStyle name="Note 3 12 8 3 3" xfId="38314" xr:uid="{00000000-0005-0000-0000-000011340000}"/>
    <cellStyle name="Note 3 12 8 4" xfId="8867" xr:uid="{00000000-0005-0000-0000-000012340000}"/>
    <cellStyle name="Note 3 12 8 4 2" xfId="26302" xr:uid="{00000000-0005-0000-0000-000013340000}"/>
    <cellStyle name="Note 3 12 8 4 3" xfId="40755" xr:uid="{00000000-0005-0000-0000-000014340000}"/>
    <cellStyle name="Note 3 12 8 5" xfId="11287" xr:uid="{00000000-0005-0000-0000-000015340000}"/>
    <cellStyle name="Note 3 12 8 5 2" xfId="28722" xr:uid="{00000000-0005-0000-0000-000016340000}"/>
    <cellStyle name="Note 3 12 8 5 3" xfId="43175" xr:uid="{00000000-0005-0000-0000-000017340000}"/>
    <cellStyle name="Note 3 12 8 6" xfId="15133" xr:uid="{00000000-0005-0000-0000-000018340000}"/>
    <cellStyle name="Note 3 12 8 6 2" xfId="32568" xr:uid="{00000000-0005-0000-0000-000019340000}"/>
    <cellStyle name="Note 3 12 8 6 3" xfId="47021" xr:uid="{00000000-0005-0000-0000-00001A340000}"/>
    <cellStyle name="Note 3 12 8 7" xfId="18294" xr:uid="{00000000-0005-0000-0000-00001B340000}"/>
    <cellStyle name="Note 3 12 8 8" xfId="20295" xr:uid="{00000000-0005-0000-0000-00001C340000}"/>
    <cellStyle name="Note 3 12 9" xfId="3945" xr:uid="{00000000-0005-0000-0000-00001D340000}"/>
    <cellStyle name="Note 3 12 9 2" xfId="13584" xr:uid="{00000000-0005-0000-0000-00001E340000}"/>
    <cellStyle name="Note 3 12 9 2 2" xfId="31019" xr:uid="{00000000-0005-0000-0000-00001F340000}"/>
    <cellStyle name="Note 3 12 9 2 3" xfId="45472" xr:uid="{00000000-0005-0000-0000-000020340000}"/>
    <cellStyle name="Note 3 12 9 3" xfId="16045" xr:uid="{00000000-0005-0000-0000-000021340000}"/>
    <cellStyle name="Note 3 12 9 3 2" xfId="33480" xr:uid="{00000000-0005-0000-0000-000022340000}"/>
    <cellStyle name="Note 3 12 9 3 3" xfId="47933" xr:uid="{00000000-0005-0000-0000-000023340000}"/>
    <cellStyle name="Note 3 12 9 4" xfId="21381" xr:uid="{00000000-0005-0000-0000-000024340000}"/>
    <cellStyle name="Note 3 12 9 5" xfId="35834" xr:uid="{00000000-0005-0000-0000-000025340000}"/>
    <cellStyle name="Note 3 13" xfId="1454" xr:uid="{00000000-0005-0000-0000-000026340000}"/>
    <cellStyle name="Note 3 13 10" xfId="6427" xr:uid="{00000000-0005-0000-0000-000027340000}"/>
    <cellStyle name="Note 3 13 10 2" xfId="23862" xr:uid="{00000000-0005-0000-0000-000028340000}"/>
    <cellStyle name="Note 3 13 10 3" xfId="38315" xr:uid="{00000000-0005-0000-0000-000029340000}"/>
    <cellStyle name="Note 3 13 11" xfId="8868" xr:uid="{00000000-0005-0000-0000-00002A340000}"/>
    <cellStyle name="Note 3 13 11 2" xfId="26303" xr:uid="{00000000-0005-0000-0000-00002B340000}"/>
    <cellStyle name="Note 3 13 11 3" xfId="40756" xr:uid="{00000000-0005-0000-0000-00002C340000}"/>
    <cellStyle name="Note 3 13 12" xfId="11288" xr:uid="{00000000-0005-0000-0000-00002D340000}"/>
    <cellStyle name="Note 3 13 12 2" xfId="28723" xr:uid="{00000000-0005-0000-0000-00002E340000}"/>
    <cellStyle name="Note 3 13 12 3" xfId="43176" xr:uid="{00000000-0005-0000-0000-00002F340000}"/>
    <cellStyle name="Note 3 13 13" xfId="18295" xr:uid="{00000000-0005-0000-0000-000030340000}"/>
    <cellStyle name="Note 3 13 2" xfId="1455" xr:uid="{00000000-0005-0000-0000-000031340000}"/>
    <cellStyle name="Note 3 13 2 2" xfId="1456" xr:uid="{00000000-0005-0000-0000-000032340000}"/>
    <cellStyle name="Note 3 13 2 2 2" xfId="3967" xr:uid="{00000000-0005-0000-0000-000033340000}"/>
    <cellStyle name="Note 3 13 2 2 2 2" xfId="13601" xr:uid="{00000000-0005-0000-0000-000034340000}"/>
    <cellStyle name="Note 3 13 2 2 2 2 2" xfId="31036" xr:uid="{00000000-0005-0000-0000-000035340000}"/>
    <cellStyle name="Note 3 13 2 2 2 2 3" xfId="45489" xr:uid="{00000000-0005-0000-0000-000036340000}"/>
    <cellStyle name="Note 3 13 2 2 2 3" xfId="16062" xr:uid="{00000000-0005-0000-0000-000037340000}"/>
    <cellStyle name="Note 3 13 2 2 2 3 2" xfId="33497" xr:uid="{00000000-0005-0000-0000-000038340000}"/>
    <cellStyle name="Note 3 13 2 2 2 3 3" xfId="47950" xr:uid="{00000000-0005-0000-0000-000039340000}"/>
    <cellStyle name="Note 3 13 2 2 2 4" xfId="21403" xr:uid="{00000000-0005-0000-0000-00003A340000}"/>
    <cellStyle name="Note 3 13 2 2 2 5" xfId="35856" xr:uid="{00000000-0005-0000-0000-00003B340000}"/>
    <cellStyle name="Note 3 13 2 2 3" xfId="6429" xr:uid="{00000000-0005-0000-0000-00003C340000}"/>
    <cellStyle name="Note 3 13 2 2 3 2" xfId="23864" xr:uid="{00000000-0005-0000-0000-00003D340000}"/>
    <cellStyle name="Note 3 13 2 2 3 3" xfId="38317" xr:uid="{00000000-0005-0000-0000-00003E340000}"/>
    <cellStyle name="Note 3 13 2 2 4" xfId="8870" xr:uid="{00000000-0005-0000-0000-00003F340000}"/>
    <cellStyle name="Note 3 13 2 2 4 2" xfId="26305" xr:uid="{00000000-0005-0000-0000-000040340000}"/>
    <cellStyle name="Note 3 13 2 2 4 3" xfId="40758" xr:uid="{00000000-0005-0000-0000-000041340000}"/>
    <cellStyle name="Note 3 13 2 2 5" xfId="11290" xr:uid="{00000000-0005-0000-0000-000042340000}"/>
    <cellStyle name="Note 3 13 2 2 5 2" xfId="28725" xr:uid="{00000000-0005-0000-0000-000043340000}"/>
    <cellStyle name="Note 3 13 2 2 5 3" xfId="43178" xr:uid="{00000000-0005-0000-0000-000044340000}"/>
    <cellStyle name="Note 3 13 2 2 6" xfId="18297" xr:uid="{00000000-0005-0000-0000-000045340000}"/>
    <cellStyle name="Note 3 13 2 3" xfId="1457" xr:uid="{00000000-0005-0000-0000-000046340000}"/>
    <cellStyle name="Note 3 13 2 3 2" xfId="3968" xr:uid="{00000000-0005-0000-0000-000047340000}"/>
    <cellStyle name="Note 3 13 2 3 2 2" xfId="13602" xr:uid="{00000000-0005-0000-0000-000048340000}"/>
    <cellStyle name="Note 3 13 2 3 2 2 2" xfId="31037" xr:uid="{00000000-0005-0000-0000-000049340000}"/>
    <cellStyle name="Note 3 13 2 3 2 2 3" xfId="45490" xr:uid="{00000000-0005-0000-0000-00004A340000}"/>
    <cellStyle name="Note 3 13 2 3 2 3" xfId="16063" xr:uid="{00000000-0005-0000-0000-00004B340000}"/>
    <cellStyle name="Note 3 13 2 3 2 3 2" xfId="33498" xr:uid="{00000000-0005-0000-0000-00004C340000}"/>
    <cellStyle name="Note 3 13 2 3 2 3 3" xfId="47951" xr:uid="{00000000-0005-0000-0000-00004D340000}"/>
    <cellStyle name="Note 3 13 2 3 2 4" xfId="21404" xr:uid="{00000000-0005-0000-0000-00004E340000}"/>
    <cellStyle name="Note 3 13 2 3 2 5" xfId="35857" xr:uid="{00000000-0005-0000-0000-00004F340000}"/>
    <cellStyle name="Note 3 13 2 3 3" xfId="6430" xr:uid="{00000000-0005-0000-0000-000050340000}"/>
    <cellStyle name="Note 3 13 2 3 3 2" xfId="23865" xr:uid="{00000000-0005-0000-0000-000051340000}"/>
    <cellStyle name="Note 3 13 2 3 3 3" xfId="38318" xr:uid="{00000000-0005-0000-0000-000052340000}"/>
    <cellStyle name="Note 3 13 2 3 4" xfId="8871" xr:uid="{00000000-0005-0000-0000-000053340000}"/>
    <cellStyle name="Note 3 13 2 3 4 2" xfId="26306" xr:uid="{00000000-0005-0000-0000-000054340000}"/>
    <cellStyle name="Note 3 13 2 3 4 3" xfId="40759" xr:uid="{00000000-0005-0000-0000-000055340000}"/>
    <cellStyle name="Note 3 13 2 3 5" xfId="11291" xr:uid="{00000000-0005-0000-0000-000056340000}"/>
    <cellStyle name="Note 3 13 2 3 5 2" xfId="28726" xr:uid="{00000000-0005-0000-0000-000057340000}"/>
    <cellStyle name="Note 3 13 2 3 5 3" xfId="43179" xr:uid="{00000000-0005-0000-0000-000058340000}"/>
    <cellStyle name="Note 3 13 2 3 6" xfId="18298" xr:uid="{00000000-0005-0000-0000-000059340000}"/>
    <cellStyle name="Note 3 13 2 4" xfId="1458" xr:uid="{00000000-0005-0000-0000-00005A340000}"/>
    <cellStyle name="Note 3 13 2 4 2" xfId="3969" xr:uid="{00000000-0005-0000-0000-00005B340000}"/>
    <cellStyle name="Note 3 13 2 4 2 2" xfId="21405" xr:uid="{00000000-0005-0000-0000-00005C340000}"/>
    <cellStyle name="Note 3 13 2 4 2 3" xfId="35858" xr:uid="{00000000-0005-0000-0000-00005D340000}"/>
    <cellStyle name="Note 3 13 2 4 3" xfId="6431" xr:uid="{00000000-0005-0000-0000-00005E340000}"/>
    <cellStyle name="Note 3 13 2 4 3 2" xfId="23866" xr:uid="{00000000-0005-0000-0000-00005F340000}"/>
    <cellStyle name="Note 3 13 2 4 3 3" xfId="38319" xr:uid="{00000000-0005-0000-0000-000060340000}"/>
    <cellStyle name="Note 3 13 2 4 4" xfId="8872" xr:uid="{00000000-0005-0000-0000-000061340000}"/>
    <cellStyle name="Note 3 13 2 4 4 2" xfId="26307" xr:uid="{00000000-0005-0000-0000-000062340000}"/>
    <cellStyle name="Note 3 13 2 4 4 3" xfId="40760" xr:uid="{00000000-0005-0000-0000-000063340000}"/>
    <cellStyle name="Note 3 13 2 4 5" xfId="11292" xr:uid="{00000000-0005-0000-0000-000064340000}"/>
    <cellStyle name="Note 3 13 2 4 5 2" xfId="28727" xr:uid="{00000000-0005-0000-0000-000065340000}"/>
    <cellStyle name="Note 3 13 2 4 5 3" xfId="43180" xr:uid="{00000000-0005-0000-0000-000066340000}"/>
    <cellStyle name="Note 3 13 2 4 6" xfId="15134" xr:uid="{00000000-0005-0000-0000-000067340000}"/>
    <cellStyle name="Note 3 13 2 4 6 2" xfId="32569" xr:uid="{00000000-0005-0000-0000-000068340000}"/>
    <cellStyle name="Note 3 13 2 4 6 3" xfId="47022" xr:uid="{00000000-0005-0000-0000-000069340000}"/>
    <cellStyle name="Note 3 13 2 4 7" xfId="18299" xr:uid="{00000000-0005-0000-0000-00006A340000}"/>
    <cellStyle name="Note 3 13 2 4 8" xfId="20296" xr:uid="{00000000-0005-0000-0000-00006B340000}"/>
    <cellStyle name="Note 3 13 2 5" xfId="3966" xr:uid="{00000000-0005-0000-0000-00006C340000}"/>
    <cellStyle name="Note 3 13 2 5 2" xfId="13600" xr:uid="{00000000-0005-0000-0000-00006D340000}"/>
    <cellStyle name="Note 3 13 2 5 2 2" xfId="31035" xr:uid="{00000000-0005-0000-0000-00006E340000}"/>
    <cellStyle name="Note 3 13 2 5 2 3" xfId="45488" xr:uid="{00000000-0005-0000-0000-00006F340000}"/>
    <cellStyle name="Note 3 13 2 5 3" xfId="16061" xr:uid="{00000000-0005-0000-0000-000070340000}"/>
    <cellStyle name="Note 3 13 2 5 3 2" xfId="33496" xr:uid="{00000000-0005-0000-0000-000071340000}"/>
    <cellStyle name="Note 3 13 2 5 3 3" xfId="47949" xr:uid="{00000000-0005-0000-0000-000072340000}"/>
    <cellStyle name="Note 3 13 2 5 4" xfId="21402" xr:uid="{00000000-0005-0000-0000-000073340000}"/>
    <cellStyle name="Note 3 13 2 5 5" xfId="35855" xr:uid="{00000000-0005-0000-0000-000074340000}"/>
    <cellStyle name="Note 3 13 2 6" xfId="6428" xr:uid="{00000000-0005-0000-0000-000075340000}"/>
    <cellStyle name="Note 3 13 2 6 2" xfId="23863" xr:uid="{00000000-0005-0000-0000-000076340000}"/>
    <cellStyle name="Note 3 13 2 6 3" xfId="38316" xr:uid="{00000000-0005-0000-0000-000077340000}"/>
    <cellStyle name="Note 3 13 2 7" xfId="8869" xr:uid="{00000000-0005-0000-0000-000078340000}"/>
    <cellStyle name="Note 3 13 2 7 2" xfId="26304" xr:uid="{00000000-0005-0000-0000-000079340000}"/>
    <cellStyle name="Note 3 13 2 7 3" xfId="40757" xr:uid="{00000000-0005-0000-0000-00007A340000}"/>
    <cellStyle name="Note 3 13 2 8" xfId="11289" xr:uid="{00000000-0005-0000-0000-00007B340000}"/>
    <cellStyle name="Note 3 13 2 8 2" xfId="28724" xr:uid="{00000000-0005-0000-0000-00007C340000}"/>
    <cellStyle name="Note 3 13 2 8 3" xfId="43177" xr:uid="{00000000-0005-0000-0000-00007D340000}"/>
    <cellStyle name="Note 3 13 2 9" xfId="18296" xr:uid="{00000000-0005-0000-0000-00007E340000}"/>
    <cellStyle name="Note 3 13 3" xfId="1459" xr:uid="{00000000-0005-0000-0000-00007F340000}"/>
    <cellStyle name="Note 3 13 3 2" xfId="1460" xr:uid="{00000000-0005-0000-0000-000080340000}"/>
    <cellStyle name="Note 3 13 3 2 2" xfId="3971" xr:uid="{00000000-0005-0000-0000-000081340000}"/>
    <cellStyle name="Note 3 13 3 2 2 2" xfId="13604" xr:uid="{00000000-0005-0000-0000-000082340000}"/>
    <cellStyle name="Note 3 13 3 2 2 2 2" xfId="31039" xr:uid="{00000000-0005-0000-0000-000083340000}"/>
    <cellStyle name="Note 3 13 3 2 2 2 3" xfId="45492" xr:uid="{00000000-0005-0000-0000-000084340000}"/>
    <cellStyle name="Note 3 13 3 2 2 3" xfId="16065" xr:uid="{00000000-0005-0000-0000-000085340000}"/>
    <cellStyle name="Note 3 13 3 2 2 3 2" xfId="33500" xr:uid="{00000000-0005-0000-0000-000086340000}"/>
    <cellStyle name="Note 3 13 3 2 2 3 3" xfId="47953" xr:uid="{00000000-0005-0000-0000-000087340000}"/>
    <cellStyle name="Note 3 13 3 2 2 4" xfId="21407" xr:uid="{00000000-0005-0000-0000-000088340000}"/>
    <cellStyle name="Note 3 13 3 2 2 5" xfId="35860" xr:uid="{00000000-0005-0000-0000-000089340000}"/>
    <cellStyle name="Note 3 13 3 2 3" xfId="6433" xr:uid="{00000000-0005-0000-0000-00008A340000}"/>
    <cellStyle name="Note 3 13 3 2 3 2" xfId="23868" xr:uid="{00000000-0005-0000-0000-00008B340000}"/>
    <cellStyle name="Note 3 13 3 2 3 3" xfId="38321" xr:uid="{00000000-0005-0000-0000-00008C340000}"/>
    <cellStyle name="Note 3 13 3 2 4" xfId="8874" xr:uid="{00000000-0005-0000-0000-00008D340000}"/>
    <cellStyle name="Note 3 13 3 2 4 2" xfId="26309" xr:uid="{00000000-0005-0000-0000-00008E340000}"/>
    <cellStyle name="Note 3 13 3 2 4 3" xfId="40762" xr:uid="{00000000-0005-0000-0000-00008F340000}"/>
    <cellStyle name="Note 3 13 3 2 5" xfId="11294" xr:uid="{00000000-0005-0000-0000-000090340000}"/>
    <cellStyle name="Note 3 13 3 2 5 2" xfId="28729" xr:uid="{00000000-0005-0000-0000-000091340000}"/>
    <cellStyle name="Note 3 13 3 2 5 3" xfId="43182" xr:uid="{00000000-0005-0000-0000-000092340000}"/>
    <cellStyle name="Note 3 13 3 2 6" xfId="18301" xr:uid="{00000000-0005-0000-0000-000093340000}"/>
    <cellStyle name="Note 3 13 3 3" xfId="1461" xr:uid="{00000000-0005-0000-0000-000094340000}"/>
    <cellStyle name="Note 3 13 3 3 2" xfId="3972" xr:uid="{00000000-0005-0000-0000-000095340000}"/>
    <cellStyle name="Note 3 13 3 3 2 2" xfId="13605" xr:uid="{00000000-0005-0000-0000-000096340000}"/>
    <cellStyle name="Note 3 13 3 3 2 2 2" xfId="31040" xr:uid="{00000000-0005-0000-0000-000097340000}"/>
    <cellStyle name="Note 3 13 3 3 2 2 3" xfId="45493" xr:uid="{00000000-0005-0000-0000-000098340000}"/>
    <cellStyle name="Note 3 13 3 3 2 3" xfId="16066" xr:uid="{00000000-0005-0000-0000-000099340000}"/>
    <cellStyle name="Note 3 13 3 3 2 3 2" xfId="33501" xr:uid="{00000000-0005-0000-0000-00009A340000}"/>
    <cellStyle name="Note 3 13 3 3 2 3 3" xfId="47954" xr:uid="{00000000-0005-0000-0000-00009B340000}"/>
    <cellStyle name="Note 3 13 3 3 2 4" xfId="21408" xr:uid="{00000000-0005-0000-0000-00009C340000}"/>
    <cellStyle name="Note 3 13 3 3 2 5" xfId="35861" xr:uid="{00000000-0005-0000-0000-00009D340000}"/>
    <cellStyle name="Note 3 13 3 3 3" xfId="6434" xr:uid="{00000000-0005-0000-0000-00009E340000}"/>
    <cellStyle name="Note 3 13 3 3 3 2" xfId="23869" xr:uid="{00000000-0005-0000-0000-00009F340000}"/>
    <cellStyle name="Note 3 13 3 3 3 3" xfId="38322" xr:uid="{00000000-0005-0000-0000-0000A0340000}"/>
    <cellStyle name="Note 3 13 3 3 4" xfId="8875" xr:uid="{00000000-0005-0000-0000-0000A1340000}"/>
    <cellStyle name="Note 3 13 3 3 4 2" xfId="26310" xr:uid="{00000000-0005-0000-0000-0000A2340000}"/>
    <cellStyle name="Note 3 13 3 3 4 3" xfId="40763" xr:uid="{00000000-0005-0000-0000-0000A3340000}"/>
    <cellStyle name="Note 3 13 3 3 5" xfId="11295" xr:uid="{00000000-0005-0000-0000-0000A4340000}"/>
    <cellStyle name="Note 3 13 3 3 5 2" xfId="28730" xr:uid="{00000000-0005-0000-0000-0000A5340000}"/>
    <cellStyle name="Note 3 13 3 3 5 3" xfId="43183" xr:uid="{00000000-0005-0000-0000-0000A6340000}"/>
    <cellStyle name="Note 3 13 3 3 6" xfId="18302" xr:uid="{00000000-0005-0000-0000-0000A7340000}"/>
    <cellStyle name="Note 3 13 3 4" xfId="1462" xr:uid="{00000000-0005-0000-0000-0000A8340000}"/>
    <cellStyle name="Note 3 13 3 4 2" xfId="3973" xr:uid="{00000000-0005-0000-0000-0000A9340000}"/>
    <cellStyle name="Note 3 13 3 4 2 2" xfId="21409" xr:uid="{00000000-0005-0000-0000-0000AA340000}"/>
    <cellStyle name="Note 3 13 3 4 2 3" xfId="35862" xr:uid="{00000000-0005-0000-0000-0000AB340000}"/>
    <cellStyle name="Note 3 13 3 4 3" xfId="6435" xr:uid="{00000000-0005-0000-0000-0000AC340000}"/>
    <cellStyle name="Note 3 13 3 4 3 2" xfId="23870" xr:uid="{00000000-0005-0000-0000-0000AD340000}"/>
    <cellStyle name="Note 3 13 3 4 3 3" xfId="38323" xr:uid="{00000000-0005-0000-0000-0000AE340000}"/>
    <cellStyle name="Note 3 13 3 4 4" xfId="8876" xr:uid="{00000000-0005-0000-0000-0000AF340000}"/>
    <cellStyle name="Note 3 13 3 4 4 2" xfId="26311" xr:uid="{00000000-0005-0000-0000-0000B0340000}"/>
    <cellStyle name="Note 3 13 3 4 4 3" xfId="40764" xr:uid="{00000000-0005-0000-0000-0000B1340000}"/>
    <cellStyle name="Note 3 13 3 4 5" xfId="11296" xr:uid="{00000000-0005-0000-0000-0000B2340000}"/>
    <cellStyle name="Note 3 13 3 4 5 2" xfId="28731" xr:uid="{00000000-0005-0000-0000-0000B3340000}"/>
    <cellStyle name="Note 3 13 3 4 5 3" xfId="43184" xr:uid="{00000000-0005-0000-0000-0000B4340000}"/>
    <cellStyle name="Note 3 13 3 4 6" xfId="15135" xr:uid="{00000000-0005-0000-0000-0000B5340000}"/>
    <cellStyle name="Note 3 13 3 4 6 2" xfId="32570" xr:uid="{00000000-0005-0000-0000-0000B6340000}"/>
    <cellStyle name="Note 3 13 3 4 6 3" xfId="47023" xr:uid="{00000000-0005-0000-0000-0000B7340000}"/>
    <cellStyle name="Note 3 13 3 4 7" xfId="18303" xr:uid="{00000000-0005-0000-0000-0000B8340000}"/>
    <cellStyle name="Note 3 13 3 4 8" xfId="20297" xr:uid="{00000000-0005-0000-0000-0000B9340000}"/>
    <cellStyle name="Note 3 13 3 5" xfId="3970" xr:uid="{00000000-0005-0000-0000-0000BA340000}"/>
    <cellStyle name="Note 3 13 3 5 2" xfId="13603" xr:uid="{00000000-0005-0000-0000-0000BB340000}"/>
    <cellStyle name="Note 3 13 3 5 2 2" xfId="31038" xr:uid="{00000000-0005-0000-0000-0000BC340000}"/>
    <cellStyle name="Note 3 13 3 5 2 3" xfId="45491" xr:uid="{00000000-0005-0000-0000-0000BD340000}"/>
    <cellStyle name="Note 3 13 3 5 3" xfId="16064" xr:uid="{00000000-0005-0000-0000-0000BE340000}"/>
    <cellStyle name="Note 3 13 3 5 3 2" xfId="33499" xr:uid="{00000000-0005-0000-0000-0000BF340000}"/>
    <cellStyle name="Note 3 13 3 5 3 3" xfId="47952" xr:uid="{00000000-0005-0000-0000-0000C0340000}"/>
    <cellStyle name="Note 3 13 3 5 4" xfId="21406" xr:uid="{00000000-0005-0000-0000-0000C1340000}"/>
    <cellStyle name="Note 3 13 3 5 5" xfId="35859" xr:uid="{00000000-0005-0000-0000-0000C2340000}"/>
    <cellStyle name="Note 3 13 3 6" xfId="6432" xr:uid="{00000000-0005-0000-0000-0000C3340000}"/>
    <cellStyle name="Note 3 13 3 6 2" xfId="23867" xr:uid="{00000000-0005-0000-0000-0000C4340000}"/>
    <cellStyle name="Note 3 13 3 6 3" xfId="38320" xr:uid="{00000000-0005-0000-0000-0000C5340000}"/>
    <cellStyle name="Note 3 13 3 7" xfId="8873" xr:uid="{00000000-0005-0000-0000-0000C6340000}"/>
    <cellStyle name="Note 3 13 3 7 2" xfId="26308" xr:uid="{00000000-0005-0000-0000-0000C7340000}"/>
    <cellStyle name="Note 3 13 3 7 3" xfId="40761" xr:uid="{00000000-0005-0000-0000-0000C8340000}"/>
    <cellStyle name="Note 3 13 3 8" xfId="11293" xr:uid="{00000000-0005-0000-0000-0000C9340000}"/>
    <cellStyle name="Note 3 13 3 8 2" xfId="28728" xr:uid="{00000000-0005-0000-0000-0000CA340000}"/>
    <cellStyle name="Note 3 13 3 8 3" xfId="43181" xr:uid="{00000000-0005-0000-0000-0000CB340000}"/>
    <cellStyle name="Note 3 13 3 9" xfId="18300" xr:uid="{00000000-0005-0000-0000-0000CC340000}"/>
    <cellStyle name="Note 3 13 4" xfId="1463" xr:uid="{00000000-0005-0000-0000-0000CD340000}"/>
    <cellStyle name="Note 3 13 4 2" xfId="1464" xr:uid="{00000000-0005-0000-0000-0000CE340000}"/>
    <cellStyle name="Note 3 13 4 2 2" xfId="3975" xr:uid="{00000000-0005-0000-0000-0000CF340000}"/>
    <cellStyle name="Note 3 13 4 2 2 2" xfId="13607" xr:uid="{00000000-0005-0000-0000-0000D0340000}"/>
    <cellStyle name="Note 3 13 4 2 2 2 2" xfId="31042" xr:uid="{00000000-0005-0000-0000-0000D1340000}"/>
    <cellStyle name="Note 3 13 4 2 2 2 3" xfId="45495" xr:uid="{00000000-0005-0000-0000-0000D2340000}"/>
    <cellStyle name="Note 3 13 4 2 2 3" xfId="16068" xr:uid="{00000000-0005-0000-0000-0000D3340000}"/>
    <cellStyle name="Note 3 13 4 2 2 3 2" xfId="33503" xr:uid="{00000000-0005-0000-0000-0000D4340000}"/>
    <cellStyle name="Note 3 13 4 2 2 3 3" xfId="47956" xr:uid="{00000000-0005-0000-0000-0000D5340000}"/>
    <cellStyle name="Note 3 13 4 2 2 4" xfId="21411" xr:uid="{00000000-0005-0000-0000-0000D6340000}"/>
    <cellStyle name="Note 3 13 4 2 2 5" xfId="35864" xr:uid="{00000000-0005-0000-0000-0000D7340000}"/>
    <cellStyle name="Note 3 13 4 2 3" xfId="6437" xr:uid="{00000000-0005-0000-0000-0000D8340000}"/>
    <cellStyle name="Note 3 13 4 2 3 2" xfId="23872" xr:uid="{00000000-0005-0000-0000-0000D9340000}"/>
    <cellStyle name="Note 3 13 4 2 3 3" xfId="38325" xr:uid="{00000000-0005-0000-0000-0000DA340000}"/>
    <cellStyle name="Note 3 13 4 2 4" xfId="8878" xr:uid="{00000000-0005-0000-0000-0000DB340000}"/>
    <cellStyle name="Note 3 13 4 2 4 2" xfId="26313" xr:uid="{00000000-0005-0000-0000-0000DC340000}"/>
    <cellStyle name="Note 3 13 4 2 4 3" xfId="40766" xr:uid="{00000000-0005-0000-0000-0000DD340000}"/>
    <cellStyle name="Note 3 13 4 2 5" xfId="11298" xr:uid="{00000000-0005-0000-0000-0000DE340000}"/>
    <cellStyle name="Note 3 13 4 2 5 2" xfId="28733" xr:uid="{00000000-0005-0000-0000-0000DF340000}"/>
    <cellStyle name="Note 3 13 4 2 5 3" xfId="43186" xr:uid="{00000000-0005-0000-0000-0000E0340000}"/>
    <cellStyle name="Note 3 13 4 2 6" xfId="18305" xr:uid="{00000000-0005-0000-0000-0000E1340000}"/>
    <cellStyle name="Note 3 13 4 3" xfId="1465" xr:uid="{00000000-0005-0000-0000-0000E2340000}"/>
    <cellStyle name="Note 3 13 4 3 2" xfId="3976" xr:uid="{00000000-0005-0000-0000-0000E3340000}"/>
    <cellStyle name="Note 3 13 4 3 2 2" xfId="13608" xr:uid="{00000000-0005-0000-0000-0000E4340000}"/>
    <cellStyle name="Note 3 13 4 3 2 2 2" xfId="31043" xr:uid="{00000000-0005-0000-0000-0000E5340000}"/>
    <cellStyle name="Note 3 13 4 3 2 2 3" xfId="45496" xr:uid="{00000000-0005-0000-0000-0000E6340000}"/>
    <cellStyle name="Note 3 13 4 3 2 3" xfId="16069" xr:uid="{00000000-0005-0000-0000-0000E7340000}"/>
    <cellStyle name="Note 3 13 4 3 2 3 2" xfId="33504" xr:uid="{00000000-0005-0000-0000-0000E8340000}"/>
    <cellStyle name="Note 3 13 4 3 2 3 3" xfId="47957" xr:uid="{00000000-0005-0000-0000-0000E9340000}"/>
    <cellStyle name="Note 3 13 4 3 2 4" xfId="21412" xr:uid="{00000000-0005-0000-0000-0000EA340000}"/>
    <cellStyle name="Note 3 13 4 3 2 5" xfId="35865" xr:uid="{00000000-0005-0000-0000-0000EB340000}"/>
    <cellStyle name="Note 3 13 4 3 3" xfId="6438" xr:uid="{00000000-0005-0000-0000-0000EC340000}"/>
    <cellStyle name="Note 3 13 4 3 3 2" xfId="23873" xr:uid="{00000000-0005-0000-0000-0000ED340000}"/>
    <cellStyle name="Note 3 13 4 3 3 3" xfId="38326" xr:uid="{00000000-0005-0000-0000-0000EE340000}"/>
    <cellStyle name="Note 3 13 4 3 4" xfId="8879" xr:uid="{00000000-0005-0000-0000-0000EF340000}"/>
    <cellStyle name="Note 3 13 4 3 4 2" xfId="26314" xr:uid="{00000000-0005-0000-0000-0000F0340000}"/>
    <cellStyle name="Note 3 13 4 3 4 3" xfId="40767" xr:uid="{00000000-0005-0000-0000-0000F1340000}"/>
    <cellStyle name="Note 3 13 4 3 5" xfId="11299" xr:uid="{00000000-0005-0000-0000-0000F2340000}"/>
    <cellStyle name="Note 3 13 4 3 5 2" xfId="28734" xr:uid="{00000000-0005-0000-0000-0000F3340000}"/>
    <cellStyle name="Note 3 13 4 3 5 3" xfId="43187" xr:uid="{00000000-0005-0000-0000-0000F4340000}"/>
    <cellStyle name="Note 3 13 4 3 6" xfId="18306" xr:uid="{00000000-0005-0000-0000-0000F5340000}"/>
    <cellStyle name="Note 3 13 4 4" xfId="1466" xr:uid="{00000000-0005-0000-0000-0000F6340000}"/>
    <cellStyle name="Note 3 13 4 4 2" xfId="3977" xr:uid="{00000000-0005-0000-0000-0000F7340000}"/>
    <cellStyle name="Note 3 13 4 4 2 2" xfId="21413" xr:uid="{00000000-0005-0000-0000-0000F8340000}"/>
    <cellStyle name="Note 3 13 4 4 2 3" xfId="35866" xr:uid="{00000000-0005-0000-0000-0000F9340000}"/>
    <cellStyle name="Note 3 13 4 4 3" xfId="6439" xr:uid="{00000000-0005-0000-0000-0000FA340000}"/>
    <cellStyle name="Note 3 13 4 4 3 2" xfId="23874" xr:uid="{00000000-0005-0000-0000-0000FB340000}"/>
    <cellStyle name="Note 3 13 4 4 3 3" xfId="38327" xr:uid="{00000000-0005-0000-0000-0000FC340000}"/>
    <cellStyle name="Note 3 13 4 4 4" xfId="8880" xr:uid="{00000000-0005-0000-0000-0000FD340000}"/>
    <cellStyle name="Note 3 13 4 4 4 2" xfId="26315" xr:uid="{00000000-0005-0000-0000-0000FE340000}"/>
    <cellStyle name="Note 3 13 4 4 4 3" xfId="40768" xr:uid="{00000000-0005-0000-0000-0000FF340000}"/>
    <cellStyle name="Note 3 13 4 4 5" xfId="11300" xr:uid="{00000000-0005-0000-0000-000000350000}"/>
    <cellStyle name="Note 3 13 4 4 5 2" xfId="28735" xr:uid="{00000000-0005-0000-0000-000001350000}"/>
    <cellStyle name="Note 3 13 4 4 5 3" xfId="43188" xr:uid="{00000000-0005-0000-0000-000002350000}"/>
    <cellStyle name="Note 3 13 4 4 6" xfId="15136" xr:uid="{00000000-0005-0000-0000-000003350000}"/>
    <cellStyle name="Note 3 13 4 4 6 2" xfId="32571" xr:uid="{00000000-0005-0000-0000-000004350000}"/>
    <cellStyle name="Note 3 13 4 4 6 3" xfId="47024" xr:uid="{00000000-0005-0000-0000-000005350000}"/>
    <cellStyle name="Note 3 13 4 4 7" xfId="18307" xr:uid="{00000000-0005-0000-0000-000006350000}"/>
    <cellStyle name="Note 3 13 4 4 8" xfId="20298" xr:uid="{00000000-0005-0000-0000-000007350000}"/>
    <cellStyle name="Note 3 13 4 5" xfId="3974" xr:uid="{00000000-0005-0000-0000-000008350000}"/>
    <cellStyle name="Note 3 13 4 5 2" xfId="13606" xr:uid="{00000000-0005-0000-0000-000009350000}"/>
    <cellStyle name="Note 3 13 4 5 2 2" xfId="31041" xr:uid="{00000000-0005-0000-0000-00000A350000}"/>
    <cellStyle name="Note 3 13 4 5 2 3" xfId="45494" xr:uid="{00000000-0005-0000-0000-00000B350000}"/>
    <cellStyle name="Note 3 13 4 5 3" xfId="16067" xr:uid="{00000000-0005-0000-0000-00000C350000}"/>
    <cellStyle name="Note 3 13 4 5 3 2" xfId="33502" xr:uid="{00000000-0005-0000-0000-00000D350000}"/>
    <cellStyle name="Note 3 13 4 5 3 3" xfId="47955" xr:uid="{00000000-0005-0000-0000-00000E350000}"/>
    <cellStyle name="Note 3 13 4 5 4" xfId="21410" xr:uid="{00000000-0005-0000-0000-00000F350000}"/>
    <cellStyle name="Note 3 13 4 5 5" xfId="35863" xr:uid="{00000000-0005-0000-0000-000010350000}"/>
    <cellStyle name="Note 3 13 4 6" xfId="6436" xr:uid="{00000000-0005-0000-0000-000011350000}"/>
    <cellStyle name="Note 3 13 4 6 2" xfId="23871" xr:uid="{00000000-0005-0000-0000-000012350000}"/>
    <cellStyle name="Note 3 13 4 6 3" xfId="38324" xr:uid="{00000000-0005-0000-0000-000013350000}"/>
    <cellStyle name="Note 3 13 4 7" xfId="8877" xr:uid="{00000000-0005-0000-0000-000014350000}"/>
    <cellStyle name="Note 3 13 4 7 2" xfId="26312" xr:uid="{00000000-0005-0000-0000-000015350000}"/>
    <cellStyle name="Note 3 13 4 7 3" xfId="40765" xr:uid="{00000000-0005-0000-0000-000016350000}"/>
    <cellStyle name="Note 3 13 4 8" xfId="11297" xr:uid="{00000000-0005-0000-0000-000017350000}"/>
    <cellStyle name="Note 3 13 4 8 2" xfId="28732" xr:uid="{00000000-0005-0000-0000-000018350000}"/>
    <cellStyle name="Note 3 13 4 8 3" xfId="43185" xr:uid="{00000000-0005-0000-0000-000019350000}"/>
    <cellStyle name="Note 3 13 4 9" xfId="18304" xr:uid="{00000000-0005-0000-0000-00001A350000}"/>
    <cellStyle name="Note 3 13 5" xfId="1467" xr:uid="{00000000-0005-0000-0000-00001B350000}"/>
    <cellStyle name="Note 3 13 5 2" xfId="1468" xr:uid="{00000000-0005-0000-0000-00001C350000}"/>
    <cellStyle name="Note 3 13 5 2 2" xfId="3979" xr:uid="{00000000-0005-0000-0000-00001D350000}"/>
    <cellStyle name="Note 3 13 5 2 2 2" xfId="13610" xr:uid="{00000000-0005-0000-0000-00001E350000}"/>
    <cellStyle name="Note 3 13 5 2 2 2 2" xfId="31045" xr:uid="{00000000-0005-0000-0000-00001F350000}"/>
    <cellStyle name="Note 3 13 5 2 2 2 3" xfId="45498" xr:uid="{00000000-0005-0000-0000-000020350000}"/>
    <cellStyle name="Note 3 13 5 2 2 3" xfId="16071" xr:uid="{00000000-0005-0000-0000-000021350000}"/>
    <cellStyle name="Note 3 13 5 2 2 3 2" xfId="33506" xr:uid="{00000000-0005-0000-0000-000022350000}"/>
    <cellStyle name="Note 3 13 5 2 2 3 3" xfId="47959" xr:uid="{00000000-0005-0000-0000-000023350000}"/>
    <cellStyle name="Note 3 13 5 2 2 4" xfId="21415" xr:uid="{00000000-0005-0000-0000-000024350000}"/>
    <cellStyle name="Note 3 13 5 2 2 5" xfId="35868" xr:uid="{00000000-0005-0000-0000-000025350000}"/>
    <cellStyle name="Note 3 13 5 2 3" xfId="6441" xr:uid="{00000000-0005-0000-0000-000026350000}"/>
    <cellStyle name="Note 3 13 5 2 3 2" xfId="23876" xr:uid="{00000000-0005-0000-0000-000027350000}"/>
    <cellStyle name="Note 3 13 5 2 3 3" xfId="38329" xr:uid="{00000000-0005-0000-0000-000028350000}"/>
    <cellStyle name="Note 3 13 5 2 4" xfId="8882" xr:uid="{00000000-0005-0000-0000-000029350000}"/>
    <cellStyle name="Note 3 13 5 2 4 2" xfId="26317" xr:uid="{00000000-0005-0000-0000-00002A350000}"/>
    <cellStyle name="Note 3 13 5 2 4 3" xfId="40770" xr:uid="{00000000-0005-0000-0000-00002B350000}"/>
    <cellStyle name="Note 3 13 5 2 5" xfId="11302" xr:uid="{00000000-0005-0000-0000-00002C350000}"/>
    <cellStyle name="Note 3 13 5 2 5 2" xfId="28737" xr:uid="{00000000-0005-0000-0000-00002D350000}"/>
    <cellStyle name="Note 3 13 5 2 5 3" xfId="43190" xr:uid="{00000000-0005-0000-0000-00002E350000}"/>
    <cellStyle name="Note 3 13 5 2 6" xfId="18309" xr:uid="{00000000-0005-0000-0000-00002F350000}"/>
    <cellStyle name="Note 3 13 5 3" xfId="1469" xr:uid="{00000000-0005-0000-0000-000030350000}"/>
    <cellStyle name="Note 3 13 5 3 2" xfId="3980" xr:uid="{00000000-0005-0000-0000-000031350000}"/>
    <cellStyle name="Note 3 13 5 3 2 2" xfId="13611" xr:uid="{00000000-0005-0000-0000-000032350000}"/>
    <cellStyle name="Note 3 13 5 3 2 2 2" xfId="31046" xr:uid="{00000000-0005-0000-0000-000033350000}"/>
    <cellStyle name="Note 3 13 5 3 2 2 3" xfId="45499" xr:uid="{00000000-0005-0000-0000-000034350000}"/>
    <cellStyle name="Note 3 13 5 3 2 3" xfId="16072" xr:uid="{00000000-0005-0000-0000-000035350000}"/>
    <cellStyle name="Note 3 13 5 3 2 3 2" xfId="33507" xr:uid="{00000000-0005-0000-0000-000036350000}"/>
    <cellStyle name="Note 3 13 5 3 2 3 3" xfId="47960" xr:uid="{00000000-0005-0000-0000-000037350000}"/>
    <cellStyle name="Note 3 13 5 3 2 4" xfId="21416" xr:uid="{00000000-0005-0000-0000-000038350000}"/>
    <cellStyle name="Note 3 13 5 3 2 5" xfId="35869" xr:uid="{00000000-0005-0000-0000-000039350000}"/>
    <cellStyle name="Note 3 13 5 3 3" xfId="6442" xr:uid="{00000000-0005-0000-0000-00003A350000}"/>
    <cellStyle name="Note 3 13 5 3 3 2" xfId="23877" xr:uid="{00000000-0005-0000-0000-00003B350000}"/>
    <cellStyle name="Note 3 13 5 3 3 3" xfId="38330" xr:uid="{00000000-0005-0000-0000-00003C350000}"/>
    <cellStyle name="Note 3 13 5 3 4" xfId="8883" xr:uid="{00000000-0005-0000-0000-00003D350000}"/>
    <cellStyle name="Note 3 13 5 3 4 2" xfId="26318" xr:uid="{00000000-0005-0000-0000-00003E350000}"/>
    <cellStyle name="Note 3 13 5 3 4 3" xfId="40771" xr:uid="{00000000-0005-0000-0000-00003F350000}"/>
    <cellStyle name="Note 3 13 5 3 5" xfId="11303" xr:uid="{00000000-0005-0000-0000-000040350000}"/>
    <cellStyle name="Note 3 13 5 3 5 2" xfId="28738" xr:uid="{00000000-0005-0000-0000-000041350000}"/>
    <cellStyle name="Note 3 13 5 3 5 3" xfId="43191" xr:uid="{00000000-0005-0000-0000-000042350000}"/>
    <cellStyle name="Note 3 13 5 3 6" xfId="18310" xr:uid="{00000000-0005-0000-0000-000043350000}"/>
    <cellStyle name="Note 3 13 5 4" xfId="1470" xr:uid="{00000000-0005-0000-0000-000044350000}"/>
    <cellStyle name="Note 3 13 5 4 2" xfId="3981" xr:uid="{00000000-0005-0000-0000-000045350000}"/>
    <cellStyle name="Note 3 13 5 4 2 2" xfId="21417" xr:uid="{00000000-0005-0000-0000-000046350000}"/>
    <cellStyle name="Note 3 13 5 4 2 3" xfId="35870" xr:uid="{00000000-0005-0000-0000-000047350000}"/>
    <cellStyle name="Note 3 13 5 4 3" xfId="6443" xr:uid="{00000000-0005-0000-0000-000048350000}"/>
    <cellStyle name="Note 3 13 5 4 3 2" xfId="23878" xr:uid="{00000000-0005-0000-0000-000049350000}"/>
    <cellStyle name="Note 3 13 5 4 3 3" xfId="38331" xr:uid="{00000000-0005-0000-0000-00004A350000}"/>
    <cellStyle name="Note 3 13 5 4 4" xfId="8884" xr:uid="{00000000-0005-0000-0000-00004B350000}"/>
    <cellStyle name="Note 3 13 5 4 4 2" xfId="26319" xr:uid="{00000000-0005-0000-0000-00004C350000}"/>
    <cellStyle name="Note 3 13 5 4 4 3" xfId="40772" xr:uid="{00000000-0005-0000-0000-00004D350000}"/>
    <cellStyle name="Note 3 13 5 4 5" xfId="11304" xr:uid="{00000000-0005-0000-0000-00004E350000}"/>
    <cellStyle name="Note 3 13 5 4 5 2" xfId="28739" xr:uid="{00000000-0005-0000-0000-00004F350000}"/>
    <cellStyle name="Note 3 13 5 4 5 3" xfId="43192" xr:uid="{00000000-0005-0000-0000-000050350000}"/>
    <cellStyle name="Note 3 13 5 4 6" xfId="15137" xr:uid="{00000000-0005-0000-0000-000051350000}"/>
    <cellStyle name="Note 3 13 5 4 6 2" xfId="32572" xr:uid="{00000000-0005-0000-0000-000052350000}"/>
    <cellStyle name="Note 3 13 5 4 6 3" xfId="47025" xr:uid="{00000000-0005-0000-0000-000053350000}"/>
    <cellStyle name="Note 3 13 5 4 7" xfId="18311" xr:uid="{00000000-0005-0000-0000-000054350000}"/>
    <cellStyle name="Note 3 13 5 4 8" xfId="20299" xr:uid="{00000000-0005-0000-0000-000055350000}"/>
    <cellStyle name="Note 3 13 5 5" xfId="3978" xr:uid="{00000000-0005-0000-0000-000056350000}"/>
    <cellStyle name="Note 3 13 5 5 2" xfId="13609" xr:uid="{00000000-0005-0000-0000-000057350000}"/>
    <cellStyle name="Note 3 13 5 5 2 2" xfId="31044" xr:uid="{00000000-0005-0000-0000-000058350000}"/>
    <cellStyle name="Note 3 13 5 5 2 3" xfId="45497" xr:uid="{00000000-0005-0000-0000-000059350000}"/>
    <cellStyle name="Note 3 13 5 5 3" xfId="16070" xr:uid="{00000000-0005-0000-0000-00005A350000}"/>
    <cellStyle name="Note 3 13 5 5 3 2" xfId="33505" xr:uid="{00000000-0005-0000-0000-00005B350000}"/>
    <cellStyle name="Note 3 13 5 5 3 3" xfId="47958" xr:uid="{00000000-0005-0000-0000-00005C350000}"/>
    <cellStyle name="Note 3 13 5 5 4" xfId="21414" xr:uid="{00000000-0005-0000-0000-00005D350000}"/>
    <cellStyle name="Note 3 13 5 5 5" xfId="35867" xr:uid="{00000000-0005-0000-0000-00005E350000}"/>
    <cellStyle name="Note 3 13 5 6" xfId="6440" xr:uid="{00000000-0005-0000-0000-00005F350000}"/>
    <cellStyle name="Note 3 13 5 6 2" xfId="23875" xr:uid="{00000000-0005-0000-0000-000060350000}"/>
    <cellStyle name="Note 3 13 5 6 3" xfId="38328" xr:uid="{00000000-0005-0000-0000-000061350000}"/>
    <cellStyle name="Note 3 13 5 7" xfId="8881" xr:uid="{00000000-0005-0000-0000-000062350000}"/>
    <cellStyle name="Note 3 13 5 7 2" xfId="26316" xr:uid="{00000000-0005-0000-0000-000063350000}"/>
    <cellStyle name="Note 3 13 5 7 3" xfId="40769" xr:uid="{00000000-0005-0000-0000-000064350000}"/>
    <cellStyle name="Note 3 13 5 8" xfId="11301" xr:uid="{00000000-0005-0000-0000-000065350000}"/>
    <cellStyle name="Note 3 13 5 8 2" xfId="28736" xr:uid="{00000000-0005-0000-0000-000066350000}"/>
    <cellStyle name="Note 3 13 5 8 3" xfId="43189" xr:uid="{00000000-0005-0000-0000-000067350000}"/>
    <cellStyle name="Note 3 13 5 9" xfId="18308" xr:uid="{00000000-0005-0000-0000-000068350000}"/>
    <cellStyle name="Note 3 13 6" xfId="1471" xr:uid="{00000000-0005-0000-0000-000069350000}"/>
    <cellStyle name="Note 3 13 6 2" xfId="3982" xr:uid="{00000000-0005-0000-0000-00006A350000}"/>
    <cellStyle name="Note 3 13 6 2 2" xfId="13612" xr:uid="{00000000-0005-0000-0000-00006B350000}"/>
    <cellStyle name="Note 3 13 6 2 2 2" xfId="31047" xr:uid="{00000000-0005-0000-0000-00006C350000}"/>
    <cellStyle name="Note 3 13 6 2 2 3" xfId="45500" xr:uid="{00000000-0005-0000-0000-00006D350000}"/>
    <cellStyle name="Note 3 13 6 2 3" xfId="16073" xr:uid="{00000000-0005-0000-0000-00006E350000}"/>
    <cellStyle name="Note 3 13 6 2 3 2" xfId="33508" xr:uid="{00000000-0005-0000-0000-00006F350000}"/>
    <cellStyle name="Note 3 13 6 2 3 3" xfId="47961" xr:uid="{00000000-0005-0000-0000-000070350000}"/>
    <cellStyle name="Note 3 13 6 2 4" xfId="21418" xr:uid="{00000000-0005-0000-0000-000071350000}"/>
    <cellStyle name="Note 3 13 6 2 5" xfId="35871" xr:uid="{00000000-0005-0000-0000-000072350000}"/>
    <cellStyle name="Note 3 13 6 3" xfId="6444" xr:uid="{00000000-0005-0000-0000-000073350000}"/>
    <cellStyle name="Note 3 13 6 3 2" xfId="23879" xr:uid="{00000000-0005-0000-0000-000074350000}"/>
    <cellStyle name="Note 3 13 6 3 3" xfId="38332" xr:uid="{00000000-0005-0000-0000-000075350000}"/>
    <cellStyle name="Note 3 13 6 4" xfId="8885" xr:uid="{00000000-0005-0000-0000-000076350000}"/>
    <cellStyle name="Note 3 13 6 4 2" xfId="26320" xr:uid="{00000000-0005-0000-0000-000077350000}"/>
    <cellStyle name="Note 3 13 6 4 3" xfId="40773" xr:uid="{00000000-0005-0000-0000-000078350000}"/>
    <cellStyle name="Note 3 13 6 5" xfId="11305" xr:uid="{00000000-0005-0000-0000-000079350000}"/>
    <cellStyle name="Note 3 13 6 5 2" xfId="28740" xr:uid="{00000000-0005-0000-0000-00007A350000}"/>
    <cellStyle name="Note 3 13 6 5 3" xfId="43193" xr:uid="{00000000-0005-0000-0000-00007B350000}"/>
    <cellStyle name="Note 3 13 6 6" xfId="18312" xr:uid="{00000000-0005-0000-0000-00007C350000}"/>
    <cellStyle name="Note 3 13 7" xfId="1472" xr:uid="{00000000-0005-0000-0000-00007D350000}"/>
    <cellStyle name="Note 3 13 7 2" xfId="3983" xr:uid="{00000000-0005-0000-0000-00007E350000}"/>
    <cellStyle name="Note 3 13 7 2 2" xfId="13613" xr:uid="{00000000-0005-0000-0000-00007F350000}"/>
    <cellStyle name="Note 3 13 7 2 2 2" xfId="31048" xr:uid="{00000000-0005-0000-0000-000080350000}"/>
    <cellStyle name="Note 3 13 7 2 2 3" xfId="45501" xr:uid="{00000000-0005-0000-0000-000081350000}"/>
    <cellStyle name="Note 3 13 7 2 3" xfId="16074" xr:uid="{00000000-0005-0000-0000-000082350000}"/>
    <cellStyle name="Note 3 13 7 2 3 2" xfId="33509" xr:uid="{00000000-0005-0000-0000-000083350000}"/>
    <cellStyle name="Note 3 13 7 2 3 3" xfId="47962" xr:uid="{00000000-0005-0000-0000-000084350000}"/>
    <cellStyle name="Note 3 13 7 2 4" xfId="21419" xr:uid="{00000000-0005-0000-0000-000085350000}"/>
    <cellStyle name="Note 3 13 7 2 5" xfId="35872" xr:uid="{00000000-0005-0000-0000-000086350000}"/>
    <cellStyle name="Note 3 13 7 3" xfId="6445" xr:uid="{00000000-0005-0000-0000-000087350000}"/>
    <cellStyle name="Note 3 13 7 3 2" xfId="23880" xr:uid="{00000000-0005-0000-0000-000088350000}"/>
    <cellStyle name="Note 3 13 7 3 3" xfId="38333" xr:uid="{00000000-0005-0000-0000-000089350000}"/>
    <cellStyle name="Note 3 13 7 4" xfId="8886" xr:uid="{00000000-0005-0000-0000-00008A350000}"/>
    <cellStyle name="Note 3 13 7 4 2" xfId="26321" xr:uid="{00000000-0005-0000-0000-00008B350000}"/>
    <cellStyle name="Note 3 13 7 4 3" xfId="40774" xr:uid="{00000000-0005-0000-0000-00008C350000}"/>
    <cellStyle name="Note 3 13 7 5" xfId="11306" xr:uid="{00000000-0005-0000-0000-00008D350000}"/>
    <cellStyle name="Note 3 13 7 5 2" xfId="28741" xr:uid="{00000000-0005-0000-0000-00008E350000}"/>
    <cellStyle name="Note 3 13 7 5 3" xfId="43194" xr:uid="{00000000-0005-0000-0000-00008F350000}"/>
    <cellStyle name="Note 3 13 7 6" xfId="18313" xr:uid="{00000000-0005-0000-0000-000090350000}"/>
    <cellStyle name="Note 3 13 8" xfId="1473" xr:uid="{00000000-0005-0000-0000-000091350000}"/>
    <cellStyle name="Note 3 13 8 2" xfId="3984" xr:uid="{00000000-0005-0000-0000-000092350000}"/>
    <cellStyle name="Note 3 13 8 2 2" xfId="21420" xr:uid="{00000000-0005-0000-0000-000093350000}"/>
    <cellStyle name="Note 3 13 8 2 3" xfId="35873" xr:uid="{00000000-0005-0000-0000-000094350000}"/>
    <cellStyle name="Note 3 13 8 3" xfId="6446" xr:uid="{00000000-0005-0000-0000-000095350000}"/>
    <cellStyle name="Note 3 13 8 3 2" xfId="23881" xr:uid="{00000000-0005-0000-0000-000096350000}"/>
    <cellStyle name="Note 3 13 8 3 3" xfId="38334" xr:uid="{00000000-0005-0000-0000-000097350000}"/>
    <cellStyle name="Note 3 13 8 4" xfId="8887" xr:uid="{00000000-0005-0000-0000-000098350000}"/>
    <cellStyle name="Note 3 13 8 4 2" xfId="26322" xr:uid="{00000000-0005-0000-0000-000099350000}"/>
    <cellStyle name="Note 3 13 8 4 3" xfId="40775" xr:uid="{00000000-0005-0000-0000-00009A350000}"/>
    <cellStyle name="Note 3 13 8 5" xfId="11307" xr:uid="{00000000-0005-0000-0000-00009B350000}"/>
    <cellStyle name="Note 3 13 8 5 2" xfId="28742" xr:uid="{00000000-0005-0000-0000-00009C350000}"/>
    <cellStyle name="Note 3 13 8 5 3" xfId="43195" xr:uid="{00000000-0005-0000-0000-00009D350000}"/>
    <cellStyle name="Note 3 13 8 6" xfId="15138" xr:uid="{00000000-0005-0000-0000-00009E350000}"/>
    <cellStyle name="Note 3 13 8 6 2" xfId="32573" xr:uid="{00000000-0005-0000-0000-00009F350000}"/>
    <cellStyle name="Note 3 13 8 6 3" xfId="47026" xr:uid="{00000000-0005-0000-0000-0000A0350000}"/>
    <cellStyle name="Note 3 13 8 7" xfId="18314" xr:uid="{00000000-0005-0000-0000-0000A1350000}"/>
    <cellStyle name="Note 3 13 8 8" xfId="20300" xr:uid="{00000000-0005-0000-0000-0000A2350000}"/>
    <cellStyle name="Note 3 13 9" xfId="3965" xr:uid="{00000000-0005-0000-0000-0000A3350000}"/>
    <cellStyle name="Note 3 13 9 2" xfId="13599" xr:uid="{00000000-0005-0000-0000-0000A4350000}"/>
    <cellStyle name="Note 3 13 9 2 2" xfId="31034" xr:uid="{00000000-0005-0000-0000-0000A5350000}"/>
    <cellStyle name="Note 3 13 9 2 3" xfId="45487" xr:uid="{00000000-0005-0000-0000-0000A6350000}"/>
    <cellStyle name="Note 3 13 9 3" xfId="16060" xr:uid="{00000000-0005-0000-0000-0000A7350000}"/>
    <cellStyle name="Note 3 13 9 3 2" xfId="33495" xr:uid="{00000000-0005-0000-0000-0000A8350000}"/>
    <cellStyle name="Note 3 13 9 3 3" xfId="47948" xr:uid="{00000000-0005-0000-0000-0000A9350000}"/>
    <cellStyle name="Note 3 13 9 4" xfId="21401" xr:uid="{00000000-0005-0000-0000-0000AA350000}"/>
    <cellStyle name="Note 3 13 9 5" xfId="35854" xr:uid="{00000000-0005-0000-0000-0000AB350000}"/>
    <cellStyle name="Note 3 14" xfId="1474" xr:uid="{00000000-0005-0000-0000-0000AC350000}"/>
    <cellStyle name="Note 3 14 10" xfId="6447" xr:uid="{00000000-0005-0000-0000-0000AD350000}"/>
    <cellStyle name="Note 3 14 10 2" xfId="23882" xr:uid="{00000000-0005-0000-0000-0000AE350000}"/>
    <cellStyle name="Note 3 14 10 3" xfId="38335" xr:uid="{00000000-0005-0000-0000-0000AF350000}"/>
    <cellStyle name="Note 3 14 11" xfId="8888" xr:uid="{00000000-0005-0000-0000-0000B0350000}"/>
    <cellStyle name="Note 3 14 11 2" xfId="26323" xr:uid="{00000000-0005-0000-0000-0000B1350000}"/>
    <cellStyle name="Note 3 14 11 3" xfId="40776" xr:uid="{00000000-0005-0000-0000-0000B2350000}"/>
    <cellStyle name="Note 3 14 12" xfId="11308" xr:uid="{00000000-0005-0000-0000-0000B3350000}"/>
    <cellStyle name="Note 3 14 12 2" xfId="28743" xr:uid="{00000000-0005-0000-0000-0000B4350000}"/>
    <cellStyle name="Note 3 14 12 3" xfId="43196" xr:uid="{00000000-0005-0000-0000-0000B5350000}"/>
    <cellStyle name="Note 3 14 13" xfId="18315" xr:uid="{00000000-0005-0000-0000-0000B6350000}"/>
    <cellStyle name="Note 3 14 2" xfId="1475" xr:uid="{00000000-0005-0000-0000-0000B7350000}"/>
    <cellStyle name="Note 3 14 2 2" xfId="1476" xr:uid="{00000000-0005-0000-0000-0000B8350000}"/>
    <cellStyle name="Note 3 14 2 2 2" xfId="3987" xr:uid="{00000000-0005-0000-0000-0000B9350000}"/>
    <cellStyle name="Note 3 14 2 2 2 2" xfId="13616" xr:uid="{00000000-0005-0000-0000-0000BA350000}"/>
    <cellStyle name="Note 3 14 2 2 2 2 2" xfId="31051" xr:uid="{00000000-0005-0000-0000-0000BB350000}"/>
    <cellStyle name="Note 3 14 2 2 2 2 3" xfId="45504" xr:uid="{00000000-0005-0000-0000-0000BC350000}"/>
    <cellStyle name="Note 3 14 2 2 2 3" xfId="16077" xr:uid="{00000000-0005-0000-0000-0000BD350000}"/>
    <cellStyle name="Note 3 14 2 2 2 3 2" xfId="33512" xr:uid="{00000000-0005-0000-0000-0000BE350000}"/>
    <cellStyle name="Note 3 14 2 2 2 3 3" xfId="47965" xr:uid="{00000000-0005-0000-0000-0000BF350000}"/>
    <cellStyle name="Note 3 14 2 2 2 4" xfId="21423" xr:uid="{00000000-0005-0000-0000-0000C0350000}"/>
    <cellStyle name="Note 3 14 2 2 2 5" xfId="35876" xr:uid="{00000000-0005-0000-0000-0000C1350000}"/>
    <cellStyle name="Note 3 14 2 2 3" xfId="6449" xr:uid="{00000000-0005-0000-0000-0000C2350000}"/>
    <cellStyle name="Note 3 14 2 2 3 2" xfId="23884" xr:uid="{00000000-0005-0000-0000-0000C3350000}"/>
    <cellStyle name="Note 3 14 2 2 3 3" xfId="38337" xr:uid="{00000000-0005-0000-0000-0000C4350000}"/>
    <cellStyle name="Note 3 14 2 2 4" xfId="8890" xr:uid="{00000000-0005-0000-0000-0000C5350000}"/>
    <cellStyle name="Note 3 14 2 2 4 2" xfId="26325" xr:uid="{00000000-0005-0000-0000-0000C6350000}"/>
    <cellStyle name="Note 3 14 2 2 4 3" xfId="40778" xr:uid="{00000000-0005-0000-0000-0000C7350000}"/>
    <cellStyle name="Note 3 14 2 2 5" xfId="11310" xr:uid="{00000000-0005-0000-0000-0000C8350000}"/>
    <cellStyle name="Note 3 14 2 2 5 2" xfId="28745" xr:uid="{00000000-0005-0000-0000-0000C9350000}"/>
    <cellStyle name="Note 3 14 2 2 5 3" xfId="43198" xr:uid="{00000000-0005-0000-0000-0000CA350000}"/>
    <cellStyle name="Note 3 14 2 2 6" xfId="18317" xr:uid="{00000000-0005-0000-0000-0000CB350000}"/>
    <cellStyle name="Note 3 14 2 3" xfId="1477" xr:uid="{00000000-0005-0000-0000-0000CC350000}"/>
    <cellStyle name="Note 3 14 2 3 2" xfId="3988" xr:uid="{00000000-0005-0000-0000-0000CD350000}"/>
    <cellStyle name="Note 3 14 2 3 2 2" xfId="13617" xr:uid="{00000000-0005-0000-0000-0000CE350000}"/>
    <cellStyle name="Note 3 14 2 3 2 2 2" xfId="31052" xr:uid="{00000000-0005-0000-0000-0000CF350000}"/>
    <cellStyle name="Note 3 14 2 3 2 2 3" xfId="45505" xr:uid="{00000000-0005-0000-0000-0000D0350000}"/>
    <cellStyle name="Note 3 14 2 3 2 3" xfId="16078" xr:uid="{00000000-0005-0000-0000-0000D1350000}"/>
    <cellStyle name="Note 3 14 2 3 2 3 2" xfId="33513" xr:uid="{00000000-0005-0000-0000-0000D2350000}"/>
    <cellStyle name="Note 3 14 2 3 2 3 3" xfId="47966" xr:uid="{00000000-0005-0000-0000-0000D3350000}"/>
    <cellStyle name="Note 3 14 2 3 2 4" xfId="21424" xr:uid="{00000000-0005-0000-0000-0000D4350000}"/>
    <cellStyle name="Note 3 14 2 3 2 5" xfId="35877" xr:uid="{00000000-0005-0000-0000-0000D5350000}"/>
    <cellStyle name="Note 3 14 2 3 3" xfId="6450" xr:uid="{00000000-0005-0000-0000-0000D6350000}"/>
    <cellStyle name="Note 3 14 2 3 3 2" xfId="23885" xr:uid="{00000000-0005-0000-0000-0000D7350000}"/>
    <cellStyle name="Note 3 14 2 3 3 3" xfId="38338" xr:uid="{00000000-0005-0000-0000-0000D8350000}"/>
    <cellStyle name="Note 3 14 2 3 4" xfId="8891" xr:uid="{00000000-0005-0000-0000-0000D9350000}"/>
    <cellStyle name="Note 3 14 2 3 4 2" xfId="26326" xr:uid="{00000000-0005-0000-0000-0000DA350000}"/>
    <cellStyle name="Note 3 14 2 3 4 3" xfId="40779" xr:uid="{00000000-0005-0000-0000-0000DB350000}"/>
    <cellStyle name="Note 3 14 2 3 5" xfId="11311" xr:uid="{00000000-0005-0000-0000-0000DC350000}"/>
    <cellStyle name="Note 3 14 2 3 5 2" xfId="28746" xr:uid="{00000000-0005-0000-0000-0000DD350000}"/>
    <cellStyle name="Note 3 14 2 3 5 3" xfId="43199" xr:uid="{00000000-0005-0000-0000-0000DE350000}"/>
    <cellStyle name="Note 3 14 2 3 6" xfId="18318" xr:uid="{00000000-0005-0000-0000-0000DF350000}"/>
    <cellStyle name="Note 3 14 2 4" xfId="1478" xr:uid="{00000000-0005-0000-0000-0000E0350000}"/>
    <cellStyle name="Note 3 14 2 4 2" xfId="3989" xr:uid="{00000000-0005-0000-0000-0000E1350000}"/>
    <cellStyle name="Note 3 14 2 4 2 2" xfId="21425" xr:uid="{00000000-0005-0000-0000-0000E2350000}"/>
    <cellStyle name="Note 3 14 2 4 2 3" xfId="35878" xr:uid="{00000000-0005-0000-0000-0000E3350000}"/>
    <cellStyle name="Note 3 14 2 4 3" xfId="6451" xr:uid="{00000000-0005-0000-0000-0000E4350000}"/>
    <cellStyle name="Note 3 14 2 4 3 2" xfId="23886" xr:uid="{00000000-0005-0000-0000-0000E5350000}"/>
    <cellStyle name="Note 3 14 2 4 3 3" xfId="38339" xr:uid="{00000000-0005-0000-0000-0000E6350000}"/>
    <cellStyle name="Note 3 14 2 4 4" xfId="8892" xr:uid="{00000000-0005-0000-0000-0000E7350000}"/>
    <cellStyle name="Note 3 14 2 4 4 2" xfId="26327" xr:uid="{00000000-0005-0000-0000-0000E8350000}"/>
    <cellStyle name="Note 3 14 2 4 4 3" xfId="40780" xr:uid="{00000000-0005-0000-0000-0000E9350000}"/>
    <cellStyle name="Note 3 14 2 4 5" xfId="11312" xr:uid="{00000000-0005-0000-0000-0000EA350000}"/>
    <cellStyle name="Note 3 14 2 4 5 2" xfId="28747" xr:uid="{00000000-0005-0000-0000-0000EB350000}"/>
    <cellStyle name="Note 3 14 2 4 5 3" xfId="43200" xr:uid="{00000000-0005-0000-0000-0000EC350000}"/>
    <cellStyle name="Note 3 14 2 4 6" xfId="15139" xr:uid="{00000000-0005-0000-0000-0000ED350000}"/>
    <cellStyle name="Note 3 14 2 4 6 2" xfId="32574" xr:uid="{00000000-0005-0000-0000-0000EE350000}"/>
    <cellStyle name="Note 3 14 2 4 6 3" xfId="47027" xr:uid="{00000000-0005-0000-0000-0000EF350000}"/>
    <cellStyle name="Note 3 14 2 4 7" xfId="18319" xr:uid="{00000000-0005-0000-0000-0000F0350000}"/>
    <cellStyle name="Note 3 14 2 4 8" xfId="20301" xr:uid="{00000000-0005-0000-0000-0000F1350000}"/>
    <cellStyle name="Note 3 14 2 5" xfId="3986" xr:uid="{00000000-0005-0000-0000-0000F2350000}"/>
    <cellStyle name="Note 3 14 2 5 2" xfId="13615" xr:uid="{00000000-0005-0000-0000-0000F3350000}"/>
    <cellStyle name="Note 3 14 2 5 2 2" xfId="31050" xr:uid="{00000000-0005-0000-0000-0000F4350000}"/>
    <cellStyle name="Note 3 14 2 5 2 3" xfId="45503" xr:uid="{00000000-0005-0000-0000-0000F5350000}"/>
    <cellStyle name="Note 3 14 2 5 3" xfId="16076" xr:uid="{00000000-0005-0000-0000-0000F6350000}"/>
    <cellStyle name="Note 3 14 2 5 3 2" xfId="33511" xr:uid="{00000000-0005-0000-0000-0000F7350000}"/>
    <cellStyle name="Note 3 14 2 5 3 3" xfId="47964" xr:uid="{00000000-0005-0000-0000-0000F8350000}"/>
    <cellStyle name="Note 3 14 2 5 4" xfId="21422" xr:uid="{00000000-0005-0000-0000-0000F9350000}"/>
    <cellStyle name="Note 3 14 2 5 5" xfId="35875" xr:uid="{00000000-0005-0000-0000-0000FA350000}"/>
    <cellStyle name="Note 3 14 2 6" xfId="6448" xr:uid="{00000000-0005-0000-0000-0000FB350000}"/>
    <cellStyle name="Note 3 14 2 6 2" xfId="23883" xr:uid="{00000000-0005-0000-0000-0000FC350000}"/>
    <cellStyle name="Note 3 14 2 6 3" xfId="38336" xr:uid="{00000000-0005-0000-0000-0000FD350000}"/>
    <cellStyle name="Note 3 14 2 7" xfId="8889" xr:uid="{00000000-0005-0000-0000-0000FE350000}"/>
    <cellStyle name="Note 3 14 2 7 2" xfId="26324" xr:uid="{00000000-0005-0000-0000-0000FF350000}"/>
    <cellStyle name="Note 3 14 2 7 3" xfId="40777" xr:uid="{00000000-0005-0000-0000-000000360000}"/>
    <cellStyle name="Note 3 14 2 8" xfId="11309" xr:uid="{00000000-0005-0000-0000-000001360000}"/>
    <cellStyle name="Note 3 14 2 8 2" xfId="28744" xr:uid="{00000000-0005-0000-0000-000002360000}"/>
    <cellStyle name="Note 3 14 2 8 3" xfId="43197" xr:uid="{00000000-0005-0000-0000-000003360000}"/>
    <cellStyle name="Note 3 14 2 9" xfId="18316" xr:uid="{00000000-0005-0000-0000-000004360000}"/>
    <cellStyle name="Note 3 14 3" xfId="1479" xr:uid="{00000000-0005-0000-0000-000005360000}"/>
    <cellStyle name="Note 3 14 3 2" xfId="1480" xr:uid="{00000000-0005-0000-0000-000006360000}"/>
    <cellStyle name="Note 3 14 3 2 2" xfId="3991" xr:uid="{00000000-0005-0000-0000-000007360000}"/>
    <cellStyle name="Note 3 14 3 2 2 2" xfId="13619" xr:uid="{00000000-0005-0000-0000-000008360000}"/>
    <cellStyle name="Note 3 14 3 2 2 2 2" xfId="31054" xr:uid="{00000000-0005-0000-0000-000009360000}"/>
    <cellStyle name="Note 3 14 3 2 2 2 3" xfId="45507" xr:uid="{00000000-0005-0000-0000-00000A360000}"/>
    <cellStyle name="Note 3 14 3 2 2 3" xfId="16080" xr:uid="{00000000-0005-0000-0000-00000B360000}"/>
    <cellStyle name="Note 3 14 3 2 2 3 2" xfId="33515" xr:uid="{00000000-0005-0000-0000-00000C360000}"/>
    <cellStyle name="Note 3 14 3 2 2 3 3" xfId="47968" xr:uid="{00000000-0005-0000-0000-00000D360000}"/>
    <cellStyle name="Note 3 14 3 2 2 4" xfId="21427" xr:uid="{00000000-0005-0000-0000-00000E360000}"/>
    <cellStyle name="Note 3 14 3 2 2 5" xfId="35880" xr:uid="{00000000-0005-0000-0000-00000F360000}"/>
    <cellStyle name="Note 3 14 3 2 3" xfId="6453" xr:uid="{00000000-0005-0000-0000-000010360000}"/>
    <cellStyle name="Note 3 14 3 2 3 2" xfId="23888" xr:uid="{00000000-0005-0000-0000-000011360000}"/>
    <cellStyle name="Note 3 14 3 2 3 3" xfId="38341" xr:uid="{00000000-0005-0000-0000-000012360000}"/>
    <cellStyle name="Note 3 14 3 2 4" xfId="8894" xr:uid="{00000000-0005-0000-0000-000013360000}"/>
    <cellStyle name="Note 3 14 3 2 4 2" xfId="26329" xr:uid="{00000000-0005-0000-0000-000014360000}"/>
    <cellStyle name="Note 3 14 3 2 4 3" xfId="40782" xr:uid="{00000000-0005-0000-0000-000015360000}"/>
    <cellStyle name="Note 3 14 3 2 5" xfId="11314" xr:uid="{00000000-0005-0000-0000-000016360000}"/>
    <cellStyle name="Note 3 14 3 2 5 2" xfId="28749" xr:uid="{00000000-0005-0000-0000-000017360000}"/>
    <cellStyle name="Note 3 14 3 2 5 3" xfId="43202" xr:uid="{00000000-0005-0000-0000-000018360000}"/>
    <cellStyle name="Note 3 14 3 2 6" xfId="18321" xr:uid="{00000000-0005-0000-0000-000019360000}"/>
    <cellStyle name="Note 3 14 3 3" xfId="1481" xr:uid="{00000000-0005-0000-0000-00001A360000}"/>
    <cellStyle name="Note 3 14 3 3 2" xfId="3992" xr:uid="{00000000-0005-0000-0000-00001B360000}"/>
    <cellStyle name="Note 3 14 3 3 2 2" xfId="13620" xr:uid="{00000000-0005-0000-0000-00001C360000}"/>
    <cellStyle name="Note 3 14 3 3 2 2 2" xfId="31055" xr:uid="{00000000-0005-0000-0000-00001D360000}"/>
    <cellStyle name="Note 3 14 3 3 2 2 3" xfId="45508" xr:uid="{00000000-0005-0000-0000-00001E360000}"/>
    <cellStyle name="Note 3 14 3 3 2 3" xfId="16081" xr:uid="{00000000-0005-0000-0000-00001F360000}"/>
    <cellStyle name="Note 3 14 3 3 2 3 2" xfId="33516" xr:uid="{00000000-0005-0000-0000-000020360000}"/>
    <cellStyle name="Note 3 14 3 3 2 3 3" xfId="47969" xr:uid="{00000000-0005-0000-0000-000021360000}"/>
    <cellStyle name="Note 3 14 3 3 2 4" xfId="21428" xr:uid="{00000000-0005-0000-0000-000022360000}"/>
    <cellStyle name="Note 3 14 3 3 2 5" xfId="35881" xr:uid="{00000000-0005-0000-0000-000023360000}"/>
    <cellStyle name="Note 3 14 3 3 3" xfId="6454" xr:uid="{00000000-0005-0000-0000-000024360000}"/>
    <cellStyle name="Note 3 14 3 3 3 2" xfId="23889" xr:uid="{00000000-0005-0000-0000-000025360000}"/>
    <cellStyle name="Note 3 14 3 3 3 3" xfId="38342" xr:uid="{00000000-0005-0000-0000-000026360000}"/>
    <cellStyle name="Note 3 14 3 3 4" xfId="8895" xr:uid="{00000000-0005-0000-0000-000027360000}"/>
    <cellStyle name="Note 3 14 3 3 4 2" xfId="26330" xr:uid="{00000000-0005-0000-0000-000028360000}"/>
    <cellStyle name="Note 3 14 3 3 4 3" xfId="40783" xr:uid="{00000000-0005-0000-0000-000029360000}"/>
    <cellStyle name="Note 3 14 3 3 5" xfId="11315" xr:uid="{00000000-0005-0000-0000-00002A360000}"/>
    <cellStyle name="Note 3 14 3 3 5 2" xfId="28750" xr:uid="{00000000-0005-0000-0000-00002B360000}"/>
    <cellStyle name="Note 3 14 3 3 5 3" xfId="43203" xr:uid="{00000000-0005-0000-0000-00002C360000}"/>
    <cellStyle name="Note 3 14 3 3 6" xfId="18322" xr:uid="{00000000-0005-0000-0000-00002D360000}"/>
    <cellStyle name="Note 3 14 3 4" xfId="1482" xr:uid="{00000000-0005-0000-0000-00002E360000}"/>
    <cellStyle name="Note 3 14 3 4 2" xfId="3993" xr:uid="{00000000-0005-0000-0000-00002F360000}"/>
    <cellStyle name="Note 3 14 3 4 2 2" xfId="21429" xr:uid="{00000000-0005-0000-0000-000030360000}"/>
    <cellStyle name="Note 3 14 3 4 2 3" xfId="35882" xr:uid="{00000000-0005-0000-0000-000031360000}"/>
    <cellStyle name="Note 3 14 3 4 3" xfId="6455" xr:uid="{00000000-0005-0000-0000-000032360000}"/>
    <cellStyle name="Note 3 14 3 4 3 2" xfId="23890" xr:uid="{00000000-0005-0000-0000-000033360000}"/>
    <cellStyle name="Note 3 14 3 4 3 3" xfId="38343" xr:uid="{00000000-0005-0000-0000-000034360000}"/>
    <cellStyle name="Note 3 14 3 4 4" xfId="8896" xr:uid="{00000000-0005-0000-0000-000035360000}"/>
    <cellStyle name="Note 3 14 3 4 4 2" xfId="26331" xr:uid="{00000000-0005-0000-0000-000036360000}"/>
    <cellStyle name="Note 3 14 3 4 4 3" xfId="40784" xr:uid="{00000000-0005-0000-0000-000037360000}"/>
    <cellStyle name="Note 3 14 3 4 5" xfId="11316" xr:uid="{00000000-0005-0000-0000-000038360000}"/>
    <cellStyle name="Note 3 14 3 4 5 2" xfId="28751" xr:uid="{00000000-0005-0000-0000-000039360000}"/>
    <cellStyle name="Note 3 14 3 4 5 3" xfId="43204" xr:uid="{00000000-0005-0000-0000-00003A360000}"/>
    <cellStyle name="Note 3 14 3 4 6" xfId="15140" xr:uid="{00000000-0005-0000-0000-00003B360000}"/>
    <cellStyle name="Note 3 14 3 4 6 2" xfId="32575" xr:uid="{00000000-0005-0000-0000-00003C360000}"/>
    <cellStyle name="Note 3 14 3 4 6 3" xfId="47028" xr:uid="{00000000-0005-0000-0000-00003D360000}"/>
    <cellStyle name="Note 3 14 3 4 7" xfId="18323" xr:uid="{00000000-0005-0000-0000-00003E360000}"/>
    <cellStyle name="Note 3 14 3 4 8" xfId="20302" xr:uid="{00000000-0005-0000-0000-00003F360000}"/>
    <cellStyle name="Note 3 14 3 5" xfId="3990" xr:uid="{00000000-0005-0000-0000-000040360000}"/>
    <cellStyle name="Note 3 14 3 5 2" xfId="13618" xr:uid="{00000000-0005-0000-0000-000041360000}"/>
    <cellStyle name="Note 3 14 3 5 2 2" xfId="31053" xr:uid="{00000000-0005-0000-0000-000042360000}"/>
    <cellStyle name="Note 3 14 3 5 2 3" xfId="45506" xr:uid="{00000000-0005-0000-0000-000043360000}"/>
    <cellStyle name="Note 3 14 3 5 3" xfId="16079" xr:uid="{00000000-0005-0000-0000-000044360000}"/>
    <cellStyle name="Note 3 14 3 5 3 2" xfId="33514" xr:uid="{00000000-0005-0000-0000-000045360000}"/>
    <cellStyle name="Note 3 14 3 5 3 3" xfId="47967" xr:uid="{00000000-0005-0000-0000-000046360000}"/>
    <cellStyle name="Note 3 14 3 5 4" xfId="21426" xr:uid="{00000000-0005-0000-0000-000047360000}"/>
    <cellStyle name="Note 3 14 3 5 5" xfId="35879" xr:uid="{00000000-0005-0000-0000-000048360000}"/>
    <cellStyle name="Note 3 14 3 6" xfId="6452" xr:uid="{00000000-0005-0000-0000-000049360000}"/>
    <cellStyle name="Note 3 14 3 6 2" xfId="23887" xr:uid="{00000000-0005-0000-0000-00004A360000}"/>
    <cellStyle name="Note 3 14 3 6 3" xfId="38340" xr:uid="{00000000-0005-0000-0000-00004B360000}"/>
    <cellStyle name="Note 3 14 3 7" xfId="8893" xr:uid="{00000000-0005-0000-0000-00004C360000}"/>
    <cellStyle name="Note 3 14 3 7 2" xfId="26328" xr:uid="{00000000-0005-0000-0000-00004D360000}"/>
    <cellStyle name="Note 3 14 3 7 3" xfId="40781" xr:uid="{00000000-0005-0000-0000-00004E360000}"/>
    <cellStyle name="Note 3 14 3 8" xfId="11313" xr:uid="{00000000-0005-0000-0000-00004F360000}"/>
    <cellStyle name="Note 3 14 3 8 2" xfId="28748" xr:uid="{00000000-0005-0000-0000-000050360000}"/>
    <cellStyle name="Note 3 14 3 8 3" xfId="43201" xr:uid="{00000000-0005-0000-0000-000051360000}"/>
    <cellStyle name="Note 3 14 3 9" xfId="18320" xr:uid="{00000000-0005-0000-0000-000052360000}"/>
    <cellStyle name="Note 3 14 4" xfId="1483" xr:uid="{00000000-0005-0000-0000-000053360000}"/>
    <cellStyle name="Note 3 14 4 2" xfId="1484" xr:uid="{00000000-0005-0000-0000-000054360000}"/>
    <cellStyle name="Note 3 14 4 2 2" xfId="3995" xr:uid="{00000000-0005-0000-0000-000055360000}"/>
    <cellStyle name="Note 3 14 4 2 2 2" xfId="13622" xr:uid="{00000000-0005-0000-0000-000056360000}"/>
    <cellStyle name="Note 3 14 4 2 2 2 2" xfId="31057" xr:uid="{00000000-0005-0000-0000-000057360000}"/>
    <cellStyle name="Note 3 14 4 2 2 2 3" xfId="45510" xr:uid="{00000000-0005-0000-0000-000058360000}"/>
    <cellStyle name="Note 3 14 4 2 2 3" xfId="16083" xr:uid="{00000000-0005-0000-0000-000059360000}"/>
    <cellStyle name="Note 3 14 4 2 2 3 2" xfId="33518" xr:uid="{00000000-0005-0000-0000-00005A360000}"/>
    <cellStyle name="Note 3 14 4 2 2 3 3" xfId="47971" xr:uid="{00000000-0005-0000-0000-00005B360000}"/>
    <cellStyle name="Note 3 14 4 2 2 4" xfId="21431" xr:uid="{00000000-0005-0000-0000-00005C360000}"/>
    <cellStyle name="Note 3 14 4 2 2 5" xfId="35884" xr:uid="{00000000-0005-0000-0000-00005D360000}"/>
    <cellStyle name="Note 3 14 4 2 3" xfId="6457" xr:uid="{00000000-0005-0000-0000-00005E360000}"/>
    <cellStyle name="Note 3 14 4 2 3 2" xfId="23892" xr:uid="{00000000-0005-0000-0000-00005F360000}"/>
    <cellStyle name="Note 3 14 4 2 3 3" xfId="38345" xr:uid="{00000000-0005-0000-0000-000060360000}"/>
    <cellStyle name="Note 3 14 4 2 4" xfId="8898" xr:uid="{00000000-0005-0000-0000-000061360000}"/>
    <cellStyle name="Note 3 14 4 2 4 2" xfId="26333" xr:uid="{00000000-0005-0000-0000-000062360000}"/>
    <cellStyle name="Note 3 14 4 2 4 3" xfId="40786" xr:uid="{00000000-0005-0000-0000-000063360000}"/>
    <cellStyle name="Note 3 14 4 2 5" xfId="11318" xr:uid="{00000000-0005-0000-0000-000064360000}"/>
    <cellStyle name="Note 3 14 4 2 5 2" xfId="28753" xr:uid="{00000000-0005-0000-0000-000065360000}"/>
    <cellStyle name="Note 3 14 4 2 5 3" xfId="43206" xr:uid="{00000000-0005-0000-0000-000066360000}"/>
    <cellStyle name="Note 3 14 4 2 6" xfId="18325" xr:uid="{00000000-0005-0000-0000-000067360000}"/>
    <cellStyle name="Note 3 14 4 3" xfId="1485" xr:uid="{00000000-0005-0000-0000-000068360000}"/>
    <cellStyle name="Note 3 14 4 3 2" xfId="3996" xr:uid="{00000000-0005-0000-0000-000069360000}"/>
    <cellStyle name="Note 3 14 4 3 2 2" xfId="13623" xr:uid="{00000000-0005-0000-0000-00006A360000}"/>
    <cellStyle name="Note 3 14 4 3 2 2 2" xfId="31058" xr:uid="{00000000-0005-0000-0000-00006B360000}"/>
    <cellStyle name="Note 3 14 4 3 2 2 3" xfId="45511" xr:uid="{00000000-0005-0000-0000-00006C360000}"/>
    <cellStyle name="Note 3 14 4 3 2 3" xfId="16084" xr:uid="{00000000-0005-0000-0000-00006D360000}"/>
    <cellStyle name="Note 3 14 4 3 2 3 2" xfId="33519" xr:uid="{00000000-0005-0000-0000-00006E360000}"/>
    <cellStyle name="Note 3 14 4 3 2 3 3" xfId="47972" xr:uid="{00000000-0005-0000-0000-00006F360000}"/>
    <cellStyle name="Note 3 14 4 3 2 4" xfId="21432" xr:uid="{00000000-0005-0000-0000-000070360000}"/>
    <cellStyle name="Note 3 14 4 3 2 5" xfId="35885" xr:uid="{00000000-0005-0000-0000-000071360000}"/>
    <cellStyle name="Note 3 14 4 3 3" xfId="6458" xr:uid="{00000000-0005-0000-0000-000072360000}"/>
    <cellStyle name="Note 3 14 4 3 3 2" xfId="23893" xr:uid="{00000000-0005-0000-0000-000073360000}"/>
    <cellStyle name="Note 3 14 4 3 3 3" xfId="38346" xr:uid="{00000000-0005-0000-0000-000074360000}"/>
    <cellStyle name="Note 3 14 4 3 4" xfId="8899" xr:uid="{00000000-0005-0000-0000-000075360000}"/>
    <cellStyle name="Note 3 14 4 3 4 2" xfId="26334" xr:uid="{00000000-0005-0000-0000-000076360000}"/>
    <cellStyle name="Note 3 14 4 3 4 3" xfId="40787" xr:uid="{00000000-0005-0000-0000-000077360000}"/>
    <cellStyle name="Note 3 14 4 3 5" xfId="11319" xr:uid="{00000000-0005-0000-0000-000078360000}"/>
    <cellStyle name="Note 3 14 4 3 5 2" xfId="28754" xr:uid="{00000000-0005-0000-0000-000079360000}"/>
    <cellStyle name="Note 3 14 4 3 5 3" xfId="43207" xr:uid="{00000000-0005-0000-0000-00007A360000}"/>
    <cellStyle name="Note 3 14 4 3 6" xfId="18326" xr:uid="{00000000-0005-0000-0000-00007B360000}"/>
    <cellStyle name="Note 3 14 4 4" xfId="1486" xr:uid="{00000000-0005-0000-0000-00007C360000}"/>
    <cellStyle name="Note 3 14 4 4 2" xfId="3997" xr:uid="{00000000-0005-0000-0000-00007D360000}"/>
    <cellStyle name="Note 3 14 4 4 2 2" xfId="21433" xr:uid="{00000000-0005-0000-0000-00007E360000}"/>
    <cellStyle name="Note 3 14 4 4 2 3" xfId="35886" xr:uid="{00000000-0005-0000-0000-00007F360000}"/>
    <cellStyle name="Note 3 14 4 4 3" xfId="6459" xr:uid="{00000000-0005-0000-0000-000080360000}"/>
    <cellStyle name="Note 3 14 4 4 3 2" xfId="23894" xr:uid="{00000000-0005-0000-0000-000081360000}"/>
    <cellStyle name="Note 3 14 4 4 3 3" xfId="38347" xr:uid="{00000000-0005-0000-0000-000082360000}"/>
    <cellStyle name="Note 3 14 4 4 4" xfId="8900" xr:uid="{00000000-0005-0000-0000-000083360000}"/>
    <cellStyle name="Note 3 14 4 4 4 2" xfId="26335" xr:uid="{00000000-0005-0000-0000-000084360000}"/>
    <cellStyle name="Note 3 14 4 4 4 3" xfId="40788" xr:uid="{00000000-0005-0000-0000-000085360000}"/>
    <cellStyle name="Note 3 14 4 4 5" xfId="11320" xr:uid="{00000000-0005-0000-0000-000086360000}"/>
    <cellStyle name="Note 3 14 4 4 5 2" xfId="28755" xr:uid="{00000000-0005-0000-0000-000087360000}"/>
    <cellStyle name="Note 3 14 4 4 5 3" xfId="43208" xr:uid="{00000000-0005-0000-0000-000088360000}"/>
    <cellStyle name="Note 3 14 4 4 6" xfId="15141" xr:uid="{00000000-0005-0000-0000-000089360000}"/>
    <cellStyle name="Note 3 14 4 4 6 2" xfId="32576" xr:uid="{00000000-0005-0000-0000-00008A360000}"/>
    <cellStyle name="Note 3 14 4 4 6 3" xfId="47029" xr:uid="{00000000-0005-0000-0000-00008B360000}"/>
    <cellStyle name="Note 3 14 4 4 7" xfId="18327" xr:uid="{00000000-0005-0000-0000-00008C360000}"/>
    <cellStyle name="Note 3 14 4 4 8" xfId="20303" xr:uid="{00000000-0005-0000-0000-00008D360000}"/>
    <cellStyle name="Note 3 14 4 5" xfId="3994" xr:uid="{00000000-0005-0000-0000-00008E360000}"/>
    <cellStyle name="Note 3 14 4 5 2" xfId="13621" xr:uid="{00000000-0005-0000-0000-00008F360000}"/>
    <cellStyle name="Note 3 14 4 5 2 2" xfId="31056" xr:uid="{00000000-0005-0000-0000-000090360000}"/>
    <cellStyle name="Note 3 14 4 5 2 3" xfId="45509" xr:uid="{00000000-0005-0000-0000-000091360000}"/>
    <cellStyle name="Note 3 14 4 5 3" xfId="16082" xr:uid="{00000000-0005-0000-0000-000092360000}"/>
    <cellStyle name="Note 3 14 4 5 3 2" xfId="33517" xr:uid="{00000000-0005-0000-0000-000093360000}"/>
    <cellStyle name="Note 3 14 4 5 3 3" xfId="47970" xr:uid="{00000000-0005-0000-0000-000094360000}"/>
    <cellStyle name="Note 3 14 4 5 4" xfId="21430" xr:uid="{00000000-0005-0000-0000-000095360000}"/>
    <cellStyle name="Note 3 14 4 5 5" xfId="35883" xr:uid="{00000000-0005-0000-0000-000096360000}"/>
    <cellStyle name="Note 3 14 4 6" xfId="6456" xr:uid="{00000000-0005-0000-0000-000097360000}"/>
    <cellStyle name="Note 3 14 4 6 2" xfId="23891" xr:uid="{00000000-0005-0000-0000-000098360000}"/>
    <cellStyle name="Note 3 14 4 6 3" xfId="38344" xr:uid="{00000000-0005-0000-0000-000099360000}"/>
    <cellStyle name="Note 3 14 4 7" xfId="8897" xr:uid="{00000000-0005-0000-0000-00009A360000}"/>
    <cellStyle name="Note 3 14 4 7 2" xfId="26332" xr:uid="{00000000-0005-0000-0000-00009B360000}"/>
    <cellStyle name="Note 3 14 4 7 3" xfId="40785" xr:uid="{00000000-0005-0000-0000-00009C360000}"/>
    <cellStyle name="Note 3 14 4 8" xfId="11317" xr:uid="{00000000-0005-0000-0000-00009D360000}"/>
    <cellStyle name="Note 3 14 4 8 2" xfId="28752" xr:uid="{00000000-0005-0000-0000-00009E360000}"/>
    <cellStyle name="Note 3 14 4 8 3" xfId="43205" xr:uid="{00000000-0005-0000-0000-00009F360000}"/>
    <cellStyle name="Note 3 14 4 9" xfId="18324" xr:uid="{00000000-0005-0000-0000-0000A0360000}"/>
    <cellStyle name="Note 3 14 5" xfId="1487" xr:uid="{00000000-0005-0000-0000-0000A1360000}"/>
    <cellStyle name="Note 3 14 5 2" xfId="1488" xr:uid="{00000000-0005-0000-0000-0000A2360000}"/>
    <cellStyle name="Note 3 14 5 2 2" xfId="3999" xr:uid="{00000000-0005-0000-0000-0000A3360000}"/>
    <cellStyle name="Note 3 14 5 2 2 2" xfId="13625" xr:uid="{00000000-0005-0000-0000-0000A4360000}"/>
    <cellStyle name="Note 3 14 5 2 2 2 2" xfId="31060" xr:uid="{00000000-0005-0000-0000-0000A5360000}"/>
    <cellStyle name="Note 3 14 5 2 2 2 3" xfId="45513" xr:uid="{00000000-0005-0000-0000-0000A6360000}"/>
    <cellStyle name="Note 3 14 5 2 2 3" xfId="16086" xr:uid="{00000000-0005-0000-0000-0000A7360000}"/>
    <cellStyle name="Note 3 14 5 2 2 3 2" xfId="33521" xr:uid="{00000000-0005-0000-0000-0000A8360000}"/>
    <cellStyle name="Note 3 14 5 2 2 3 3" xfId="47974" xr:uid="{00000000-0005-0000-0000-0000A9360000}"/>
    <cellStyle name="Note 3 14 5 2 2 4" xfId="21435" xr:uid="{00000000-0005-0000-0000-0000AA360000}"/>
    <cellStyle name="Note 3 14 5 2 2 5" xfId="35888" xr:uid="{00000000-0005-0000-0000-0000AB360000}"/>
    <cellStyle name="Note 3 14 5 2 3" xfId="6461" xr:uid="{00000000-0005-0000-0000-0000AC360000}"/>
    <cellStyle name="Note 3 14 5 2 3 2" xfId="23896" xr:uid="{00000000-0005-0000-0000-0000AD360000}"/>
    <cellStyle name="Note 3 14 5 2 3 3" xfId="38349" xr:uid="{00000000-0005-0000-0000-0000AE360000}"/>
    <cellStyle name="Note 3 14 5 2 4" xfId="8902" xr:uid="{00000000-0005-0000-0000-0000AF360000}"/>
    <cellStyle name="Note 3 14 5 2 4 2" xfId="26337" xr:uid="{00000000-0005-0000-0000-0000B0360000}"/>
    <cellStyle name="Note 3 14 5 2 4 3" xfId="40790" xr:uid="{00000000-0005-0000-0000-0000B1360000}"/>
    <cellStyle name="Note 3 14 5 2 5" xfId="11322" xr:uid="{00000000-0005-0000-0000-0000B2360000}"/>
    <cellStyle name="Note 3 14 5 2 5 2" xfId="28757" xr:uid="{00000000-0005-0000-0000-0000B3360000}"/>
    <cellStyle name="Note 3 14 5 2 5 3" xfId="43210" xr:uid="{00000000-0005-0000-0000-0000B4360000}"/>
    <cellStyle name="Note 3 14 5 2 6" xfId="18329" xr:uid="{00000000-0005-0000-0000-0000B5360000}"/>
    <cellStyle name="Note 3 14 5 3" xfId="1489" xr:uid="{00000000-0005-0000-0000-0000B6360000}"/>
    <cellStyle name="Note 3 14 5 3 2" xfId="4000" xr:uid="{00000000-0005-0000-0000-0000B7360000}"/>
    <cellStyle name="Note 3 14 5 3 2 2" xfId="13626" xr:uid="{00000000-0005-0000-0000-0000B8360000}"/>
    <cellStyle name="Note 3 14 5 3 2 2 2" xfId="31061" xr:uid="{00000000-0005-0000-0000-0000B9360000}"/>
    <cellStyle name="Note 3 14 5 3 2 2 3" xfId="45514" xr:uid="{00000000-0005-0000-0000-0000BA360000}"/>
    <cellStyle name="Note 3 14 5 3 2 3" xfId="16087" xr:uid="{00000000-0005-0000-0000-0000BB360000}"/>
    <cellStyle name="Note 3 14 5 3 2 3 2" xfId="33522" xr:uid="{00000000-0005-0000-0000-0000BC360000}"/>
    <cellStyle name="Note 3 14 5 3 2 3 3" xfId="47975" xr:uid="{00000000-0005-0000-0000-0000BD360000}"/>
    <cellStyle name="Note 3 14 5 3 2 4" xfId="21436" xr:uid="{00000000-0005-0000-0000-0000BE360000}"/>
    <cellStyle name="Note 3 14 5 3 2 5" xfId="35889" xr:uid="{00000000-0005-0000-0000-0000BF360000}"/>
    <cellStyle name="Note 3 14 5 3 3" xfId="6462" xr:uid="{00000000-0005-0000-0000-0000C0360000}"/>
    <cellStyle name="Note 3 14 5 3 3 2" xfId="23897" xr:uid="{00000000-0005-0000-0000-0000C1360000}"/>
    <cellStyle name="Note 3 14 5 3 3 3" xfId="38350" xr:uid="{00000000-0005-0000-0000-0000C2360000}"/>
    <cellStyle name="Note 3 14 5 3 4" xfId="8903" xr:uid="{00000000-0005-0000-0000-0000C3360000}"/>
    <cellStyle name="Note 3 14 5 3 4 2" xfId="26338" xr:uid="{00000000-0005-0000-0000-0000C4360000}"/>
    <cellStyle name="Note 3 14 5 3 4 3" xfId="40791" xr:uid="{00000000-0005-0000-0000-0000C5360000}"/>
    <cellStyle name="Note 3 14 5 3 5" xfId="11323" xr:uid="{00000000-0005-0000-0000-0000C6360000}"/>
    <cellStyle name="Note 3 14 5 3 5 2" xfId="28758" xr:uid="{00000000-0005-0000-0000-0000C7360000}"/>
    <cellStyle name="Note 3 14 5 3 5 3" xfId="43211" xr:uid="{00000000-0005-0000-0000-0000C8360000}"/>
    <cellStyle name="Note 3 14 5 3 6" xfId="18330" xr:uid="{00000000-0005-0000-0000-0000C9360000}"/>
    <cellStyle name="Note 3 14 5 4" xfId="1490" xr:uid="{00000000-0005-0000-0000-0000CA360000}"/>
    <cellStyle name="Note 3 14 5 4 2" xfId="4001" xr:uid="{00000000-0005-0000-0000-0000CB360000}"/>
    <cellStyle name="Note 3 14 5 4 2 2" xfId="21437" xr:uid="{00000000-0005-0000-0000-0000CC360000}"/>
    <cellStyle name="Note 3 14 5 4 2 3" xfId="35890" xr:uid="{00000000-0005-0000-0000-0000CD360000}"/>
    <cellStyle name="Note 3 14 5 4 3" xfId="6463" xr:uid="{00000000-0005-0000-0000-0000CE360000}"/>
    <cellStyle name="Note 3 14 5 4 3 2" xfId="23898" xr:uid="{00000000-0005-0000-0000-0000CF360000}"/>
    <cellStyle name="Note 3 14 5 4 3 3" xfId="38351" xr:uid="{00000000-0005-0000-0000-0000D0360000}"/>
    <cellStyle name="Note 3 14 5 4 4" xfId="8904" xr:uid="{00000000-0005-0000-0000-0000D1360000}"/>
    <cellStyle name="Note 3 14 5 4 4 2" xfId="26339" xr:uid="{00000000-0005-0000-0000-0000D2360000}"/>
    <cellStyle name="Note 3 14 5 4 4 3" xfId="40792" xr:uid="{00000000-0005-0000-0000-0000D3360000}"/>
    <cellStyle name="Note 3 14 5 4 5" xfId="11324" xr:uid="{00000000-0005-0000-0000-0000D4360000}"/>
    <cellStyle name="Note 3 14 5 4 5 2" xfId="28759" xr:uid="{00000000-0005-0000-0000-0000D5360000}"/>
    <cellStyle name="Note 3 14 5 4 5 3" xfId="43212" xr:uid="{00000000-0005-0000-0000-0000D6360000}"/>
    <cellStyle name="Note 3 14 5 4 6" xfId="15142" xr:uid="{00000000-0005-0000-0000-0000D7360000}"/>
    <cellStyle name="Note 3 14 5 4 6 2" xfId="32577" xr:uid="{00000000-0005-0000-0000-0000D8360000}"/>
    <cellStyle name="Note 3 14 5 4 6 3" xfId="47030" xr:uid="{00000000-0005-0000-0000-0000D9360000}"/>
    <cellStyle name="Note 3 14 5 4 7" xfId="18331" xr:uid="{00000000-0005-0000-0000-0000DA360000}"/>
    <cellStyle name="Note 3 14 5 4 8" xfId="20304" xr:uid="{00000000-0005-0000-0000-0000DB360000}"/>
    <cellStyle name="Note 3 14 5 5" xfId="3998" xr:uid="{00000000-0005-0000-0000-0000DC360000}"/>
    <cellStyle name="Note 3 14 5 5 2" xfId="13624" xr:uid="{00000000-0005-0000-0000-0000DD360000}"/>
    <cellStyle name="Note 3 14 5 5 2 2" xfId="31059" xr:uid="{00000000-0005-0000-0000-0000DE360000}"/>
    <cellStyle name="Note 3 14 5 5 2 3" xfId="45512" xr:uid="{00000000-0005-0000-0000-0000DF360000}"/>
    <cellStyle name="Note 3 14 5 5 3" xfId="16085" xr:uid="{00000000-0005-0000-0000-0000E0360000}"/>
    <cellStyle name="Note 3 14 5 5 3 2" xfId="33520" xr:uid="{00000000-0005-0000-0000-0000E1360000}"/>
    <cellStyle name="Note 3 14 5 5 3 3" xfId="47973" xr:uid="{00000000-0005-0000-0000-0000E2360000}"/>
    <cellStyle name="Note 3 14 5 5 4" xfId="21434" xr:uid="{00000000-0005-0000-0000-0000E3360000}"/>
    <cellStyle name="Note 3 14 5 5 5" xfId="35887" xr:uid="{00000000-0005-0000-0000-0000E4360000}"/>
    <cellStyle name="Note 3 14 5 6" xfId="6460" xr:uid="{00000000-0005-0000-0000-0000E5360000}"/>
    <cellStyle name="Note 3 14 5 6 2" xfId="23895" xr:uid="{00000000-0005-0000-0000-0000E6360000}"/>
    <cellStyle name="Note 3 14 5 6 3" xfId="38348" xr:uid="{00000000-0005-0000-0000-0000E7360000}"/>
    <cellStyle name="Note 3 14 5 7" xfId="8901" xr:uid="{00000000-0005-0000-0000-0000E8360000}"/>
    <cellStyle name="Note 3 14 5 7 2" xfId="26336" xr:uid="{00000000-0005-0000-0000-0000E9360000}"/>
    <cellStyle name="Note 3 14 5 7 3" xfId="40789" xr:uid="{00000000-0005-0000-0000-0000EA360000}"/>
    <cellStyle name="Note 3 14 5 8" xfId="11321" xr:uid="{00000000-0005-0000-0000-0000EB360000}"/>
    <cellStyle name="Note 3 14 5 8 2" xfId="28756" xr:uid="{00000000-0005-0000-0000-0000EC360000}"/>
    <cellStyle name="Note 3 14 5 8 3" xfId="43209" xr:uid="{00000000-0005-0000-0000-0000ED360000}"/>
    <cellStyle name="Note 3 14 5 9" xfId="18328" xr:uid="{00000000-0005-0000-0000-0000EE360000}"/>
    <cellStyle name="Note 3 14 6" xfId="1491" xr:uid="{00000000-0005-0000-0000-0000EF360000}"/>
    <cellStyle name="Note 3 14 6 2" xfId="4002" xr:uid="{00000000-0005-0000-0000-0000F0360000}"/>
    <cellStyle name="Note 3 14 6 2 2" xfId="13627" xr:uid="{00000000-0005-0000-0000-0000F1360000}"/>
    <cellStyle name="Note 3 14 6 2 2 2" xfId="31062" xr:uid="{00000000-0005-0000-0000-0000F2360000}"/>
    <cellStyle name="Note 3 14 6 2 2 3" xfId="45515" xr:uid="{00000000-0005-0000-0000-0000F3360000}"/>
    <cellStyle name="Note 3 14 6 2 3" xfId="16088" xr:uid="{00000000-0005-0000-0000-0000F4360000}"/>
    <cellStyle name="Note 3 14 6 2 3 2" xfId="33523" xr:uid="{00000000-0005-0000-0000-0000F5360000}"/>
    <cellStyle name="Note 3 14 6 2 3 3" xfId="47976" xr:uid="{00000000-0005-0000-0000-0000F6360000}"/>
    <cellStyle name="Note 3 14 6 2 4" xfId="21438" xr:uid="{00000000-0005-0000-0000-0000F7360000}"/>
    <cellStyle name="Note 3 14 6 2 5" xfId="35891" xr:uid="{00000000-0005-0000-0000-0000F8360000}"/>
    <cellStyle name="Note 3 14 6 3" xfId="6464" xr:uid="{00000000-0005-0000-0000-0000F9360000}"/>
    <cellStyle name="Note 3 14 6 3 2" xfId="23899" xr:uid="{00000000-0005-0000-0000-0000FA360000}"/>
    <cellStyle name="Note 3 14 6 3 3" xfId="38352" xr:uid="{00000000-0005-0000-0000-0000FB360000}"/>
    <cellStyle name="Note 3 14 6 4" xfId="8905" xr:uid="{00000000-0005-0000-0000-0000FC360000}"/>
    <cellStyle name="Note 3 14 6 4 2" xfId="26340" xr:uid="{00000000-0005-0000-0000-0000FD360000}"/>
    <cellStyle name="Note 3 14 6 4 3" xfId="40793" xr:uid="{00000000-0005-0000-0000-0000FE360000}"/>
    <cellStyle name="Note 3 14 6 5" xfId="11325" xr:uid="{00000000-0005-0000-0000-0000FF360000}"/>
    <cellStyle name="Note 3 14 6 5 2" xfId="28760" xr:uid="{00000000-0005-0000-0000-000000370000}"/>
    <cellStyle name="Note 3 14 6 5 3" xfId="43213" xr:uid="{00000000-0005-0000-0000-000001370000}"/>
    <cellStyle name="Note 3 14 6 6" xfId="18332" xr:uid="{00000000-0005-0000-0000-000002370000}"/>
    <cellStyle name="Note 3 14 7" xfId="1492" xr:uid="{00000000-0005-0000-0000-000003370000}"/>
    <cellStyle name="Note 3 14 7 2" xfId="4003" xr:uid="{00000000-0005-0000-0000-000004370000}"/>
    <cellStyle name="Note 3 14 7 2 2" xfId="13628" xr:uid="{00000000-0005-0000-0000-000005370000}"/>
    <cellStyle name="Note 3 14 7 2 2 2" xfId="31063" xr:uid="{00000000-0005-0000-0000-000006370000}"/>
    <cellStyle name="Note 3 14 7 2 2 3" xfId="45516" xr:uid="{00000000-0005-0000-0000-000007370000}"/>
    <cellStyle name="Note 3 14 7 2 3" xfId="16089" xr:uid="{00000000-0005-0000-0000-000008370000}"/>
    <cellStyle name="Note 3 14 7 2 3 2" xfId="33524" xr:uid="{00000000-0005-0000-0000-000009370000}"/>
    <cellStyle name="Note 3 14 7 2 3 3" xfId="47977" xr:uid="{00000000-0005-0000-0000-00000A370000}"/>
    <cellStyle name="Note 3 14 7 2 4" xfId="21439" xr:uid="{00000000-0005-0000-0000-00000B370000}"/>
    <cellStyle name="Note 3 14 7 2 5" xfId="35892" xr:uid="{00000000-0005-0000-0000-00000C370000}"/>
    <cellStyle name="Note 3 14 7 3" xfId="6465" xr:uid="{00000000-0005-0000-0000-00000D370000}"/>
    <cellStyle name="Note 3 14 7 3 2" xfId="23900" xr:uid="{00000000-0005-0000-0000-00000E370000}"/>
    <cellStyle name="Note 3 14 7 3 3" xfId="38353" xr:uid="{00000000-0005-0000-0000-00000F370000}"/>
    <cellStyle name="Note 3 14 7 4" xfId="8906" xr:uid="{00000000-0005-0000-0000-000010370000}"/>
    <cellStyle name="Note 3 14 7 4 2" xfId="26341" xr:uid="{00000000-0005-0000-0000-000011370000}"/>
    <cellStyle name="Note 3 14 7 4 3" xfId="40794" xr:uid="{00000000-0005-0000-0000-000012370000}"/>
    <cellStyle name="Note 3 14 7 5" xfId="11326" xr:uid="{00000000-0005-0000-0000-000013370000}"/>
    <cellStyle name="Note 3 14 7 5 2" xfId="28761" xr:uid="{00000000-0005-0000-0000-000014370000}"/>
    <cellStyle name="Note 3 14 7 5 3" xfId="43214" xr:uid="{00000000-0005-0000-0000-000015370000}"/>
    <cellStyle name="Note 3 14 7 6" xfId="18333" xr:uid="{00000000-0005-0000-0000-000016370000}"/>
    <cellStyle name="Note 3 14 8" xfId="1493" xr:uid="{00000000-0005-0000-0000-000017370000}"/>
    <cellStyle name="Note 3 14 8 2" xfId="4004" xr:uid="{00000000-0005-0000-0000-000018370000}"/>
    <cellStyle name="Note 3 14 8 2 2" xfId="21440" xr:uid="{00000000-0005-0000-0000-000019370000}"/>
    <cellStyle name="Note 3 14 8 2 3" xfId="35893" xr:uid="{00000000-0005-0000-0000-00001A370000}"/>
    <cellStyle name="Note 3 14 8 3" xfId="6466" xr:uid="{00000000-0005-0000-0000-00001B370000}"/>
    <cellStyle name="Note 3 14 8 3 2" xfId="23901" xr:uid="{00000000-0005-0000-0000-00001C370000}"/>
    <cellStyle name="Note 3 14 8 3 3" xfId="38354" xr:uid="{00000000-0005-0000-0000-00001D370000}"/>
    <cellStyle name="Note 3 14 8 4" xfId="8907" xr:uid="{00000000-0005-0000-0000-00001E370000}"/>
    <cellStyle name="Note 3 14 8 4 2" xfId="26342" xr:uid="{00000000-0005-0000-0000-00001F370000}"/>
    <cellStyle name="Note 3 14 8 4 3" xfId="40795" xr:uid="{00000000-0005-0000-0000-000020370000}"/>
    <cellStyle name="Note 3 14 8 5" xfId="11327" xr:uid="{00000000-0005-0000-0000-000021370000}"/>
    <cellStyle name="Note 3 14 8 5 2" xfId="28762" xr:uid="{00000000-0005-0000-0000-000022370000}"/>
    <cellStyle name="Note 3 14 8 5 3" xfId="43215" xr:uid="{00000000-0005-0000-0000-000023370000}"/>
    <cellStyle name="Note 3 14 8 6" xfId="15143" xr:uid="{00000000-0005-0000-0000-000024370000}"/>
    <cellStyle name="Note 3 14 8 6 2" xfId="32578" xr:uid="{00000000-0005-0000-0000-000025370000}"/>
    <cellStyle name="Note 3 14 8 6 3" xfId="47031" xr:uid="{00000000-0005-0000-0000-000026370000}"/>
    <cellStyle name="Note 3 14 8 7" xfId="18334" xr:uid="{00000000-0005-0000-0000-000027370000}"/>
    <cellStyle name="Note 3 14 8 8" xfId="20305" xr:uid="{00000000-0005-0000-0000-000028370000}"/>
    <cellStyle name="Note 3 14 9" xfId="3985" xr:uid="{00000000-0005-0000-0000-000029370000}"/>
    <cellStyle name="Note 3 14 9 2" xfId="13614" xr:uid="{00000000-0005-0000-0000-00002A370000}"/>
    <cellStyle name="Note 3 14 9 2 2" xfId="31049" xr:uid="{00000000-0005-0000-0000-00002B370000}"/>
    <cellStyle name="Note 3 14 9 2 3" xfId="45502" xr:uid="{00000000-0005-0000-0000-00002C370000}"/>
    <cellStyle name="Note 3 14 9 3" xfId="16075" xr:uid="{00000000-0005-0000-0000-00002D370000}"/>
    <cellStyle name="Note 3 14 9 3 2" xfId="33510" xr:uid="{00000000-0005-0000-0000-00002E370000}"/>
    <cellStyle name="Note 3 14 9 3 3" xfId="47963" xr:uid="{00000000-0005-0000-0000-00002F370000}"/>
    <cellStyle name="Note 3 14 9 4" xfId="21421" xr:uid="{00000000-0005-0000-0000-000030370000}"/>
    <cellStyle name="Note 3 14 9 5" xfId="35874" xr:uid="{00000000-0005-0000-0000-000031370000}"/>
    <cellStyle name="Note 3 15" xfId="1494" xr:uid="{00000000-0005-0000-0000-000032370000}"/>
    <cellStyle name="Note 3 15 10" xfId="6467" xr:uid="{00000000-0005-0000-0000-000033370000}"/>
    <cellStyle name="Note 3 15 10 2" xfId="23902" xr:uid="{00000000-0005-0000-0000-000034370000}"/>
    <cellStyle name="Note 3 15 10 3" xfId="38355" xr:uid="{00000000-0005-0000-0000-000035370000}"/>
    <cellStyle name="Note 3 15 11" xfId="8908" xr:uid="{00000000-0005-0000-0000-000036370000}"/>
    <cellStyle name="Note 3 15 11 2" xfId="26343" xr:uid="{00000000-0005-0000-0000-000037370000}"/>
    <cellStyle name="Note 3 15 11 3" xfId="40796" xr:uid="{00000000-0005-0000-0000-000038370000}"/>
    <cellStyle name="Note 3 15 12" xfId="11328" xr:uid="{00000000-0005-0000-0000-000039370000}"/>
    <cellStyle name="Note 3 15 12 2" xfId="28763" xr:uid="{00000000-0005-0000-0000-00003A370000}"/>
    <cellStyle name="Note 3 15 12 3" xfId="43216" xr:uid="{00000000-0005-0000-0000-00003B370000}"/>
    <cellStyle name="Note 3 15 13" xfId="18335" xr:uid="{00000000-0005-0000-0000-00003C370000}"/>
    <cellStyle name="Note 3 15 2" xfId="1495" xr:uid="{00000000-0005-0000-0000-00003D370000}"/>
    <cellStyle name="Note 3 15 2 2" xfId="1496" xr:uid="{00000000-0005-0000-0000-00003E370000}"/>
    <cellStyle name="Note 3 15 2 2 2" xfId="4007" xr:uid="{00000000-0005-0000-0000-00003F370000}"/>
    <cellStyle name="Note 3 15 2 2 2 2" xfId="13631" xr:uid="{00000000-0005-0000-0000-000040370000}"/>
    <cellStyle name="Note 3 15 2 2 2 2 2" xfId="31066" xr:uid="{00000000-0005-0000-0000-000041370000}"/>
    <cellStyle name="Note 3 15 2 2 2 2 3" xfId="45519" xr:uid="{00000000-0005-0000-0000-000042370000}"/>
    <cellStyle name="Note 3 15 2 2 2 3" xfId="16092" xr:uid="{00000000-0005-0000-0000-000043370000}"/>
    <cellStyle name="Note 3 15 2 2 2 3 2" xfId="33527" xr:uid="{00000000-0005-0000-0000-000044370000}"/>
    <cellStyle name="Note 3 15 2 2 2 3 3" xfId="47980" xr:uid="{00000000-0005-0000-0000-000045370000}"/>
    <cellStyle name="Note 3 15 2 2 2 4" xfId="21443" xr:uid="{00000000-0005-0000-0000-000046370000}"/>
    <cellStyle name="Note 3 15 2 2 2 5" xfId="35896" xr:uid="{00000000-0005-0000-0000-000047370000}"/>
    <cellStyle name="Note 3 15 2 2 3" xfId="6469" xr:uid="{00000000-0005-0000-0000-000048370000}"/>
    <cellStyle name="Note 3 15 2 2 3 2" xfId="23904" xr:uid="{00000000-0005-0000-0000-000049370000}"/>
    <cellStyle name="Note 3 15 2 2 3 3" xfId="38357" xr:uid="{00000000-0005-0000-0000-00004A370000}"/>
    <cellStyle name="Note 3 15 2 2 4" xfId="8910" xr:uid="{00000000-0005-0000-0000-00004B370000}"/>
    <cellStyle name="Note 3 15 2 2 4 2" xfId="26345" xr:uid="{00000000-0005-0000-0000-00004C370000}"/>
    <cellStyle name="Note 3 15 2 2 4 3" xfId="40798" xr:uid="{00000000-0005-0000-0000-00004D370000}"/>
    <cellStyle name="Note 3 15 2 2 5" xfId="11330" xr:uid="{00000000-0005-0000-0000-00004E370000}"/>
    <cellStyle name="Note 3 15 2 2 5 2" xfId="28765" xr:uid="{00000000-0005-0000-0000-00004F370000}"/>
    <cellStyle name="Note 3 15 2 2 5 3" xfId="43218" xr:uid="{00000000-0005-0000-0000-000050370000}"/>
    <cellStyle name="Note 3 15 2 2 6" xfId="18337" xr:uid="{00000000-0005-0000-0000-000051370000}"/>
    <cellStyle name="Note 3 15 2 3" xfId="1497" xr:uid="{00000000-0005-0000-0000-000052370000}"/>
    <cellStyle name="Note 3 15 2 3 2" xfId="4008" xr:uid="{00000000-0005-0000-0000-000053370000}"/>
    <cellStyle name="Note 3 15 2 3 2 2" xfId="13632" xr:uid="{00000000-0005-0000-0000-000054370000}"/>
    <cellStyle name="Note 3 15 2 3 2 2 2" xfId="31067" xr:uid="{00000000-0005-0000-0000-000055370000}"/>
    <cellStyle name="Note 3 15 2 3 2 2 3" xfId="45520" xr:uid="{00000000-0005-0000-0000-000056370000}"/>
    <cellStyle name="Note 3 15 2 3 2 3" xfId="16093" xr:uid="{00000000-0005-0000-0000-000057370000}"/>
    <cellStyle name="Note 3 15 2 3 2 3 2" xfId="33528" xr:uid="{00000000-0005-0000-0000-000058370000}"/>
    <cellStyle name="Note 3 15 2 3 2 3 3" xfId="47981" xr:uid="{00000000-0005-0000-0000-000059370000}"/>
    <cellStyle name="Note 3 15 2 3 2 4" xfId="21444" xr:uid="{00000000-0005-0000-0000-00005A370000}"/>
    <cellStyle name="Note 3 15 2 3 2 5" xfId="35897" xr:uid="{00000000-0005-0000-0000-00005B370000}"/>
    <cellStyle name="Note 3 15 2 3 3" xfId="6470" xr:uid="{00000000-0005-0000-0000-00005C370000}"/>
    <cellStyle name="Note 3 15 2 3 3 2" xfId="23905" xr:uid="{00000000-0005-0000-0000-00005D370000}"/>
    <cellStyle name="Note 3 15 2 3 3 3" xfId="38358" xr:uid="{00000000-0005-0000-0000-00005E370000}"/>
    <cellStyle name="Note 3 15 2 3 4" xfId="8911" xr:uid="{00000000-0005-0000-0000-00005F370000}"/>
    <cellStyle name="Note 3 15 2 3 4 2" xfId="26346" xr:uid="{00000000-0005-0000-0000-000060370000}"/>
    <cellStyle name="Note 3 15 2 3 4 3" xfId="40799" xr:uid="{00000000-0005-0000-0000-000061370000}"/>
    <cellStyle name="Note 3 15 2 3 5" xfId="11331" xr:uid="{00000000-0005-0000-0000-000062370000}"/>
    <cellStyle name="Note 3 15 2 3 5 2" xfId="28766" xr:uid="{00000000-0005-0000-0000-000063370000}"/>
    <cellStyle name="Note 3 15 2 3 5 3" xfId="43219" xr:uid="{00000000-0005-0000-0000-000064370000}"/>
    <cellStyle name="Note 3 15 2 3 6" xfId="18338" xr:uid="{00000000-0005-0000-0000-000065370000}"/>
    <cellStyle name="Note 3 15 2 4" xfId="1498" xr:uid="{00000000-0005-0000-0000-000066370000}"/>
    <cellStyle name="Note 3 15 2 4 2" xfId="4009" xr:uid="{00000000-0005-0000-0000-000067370000}"/>
    <cellStyle name="Note 3 15 2 4 2 2" xfId="21445" xr:uid="{00000000-0005-0000-0000-000068370000}"/>
    <cellStyle name="Note 3 15 2 4 2 3" xfId="35898" xr:uid="{00000000-0005-0000-0000-000069370000}"/>
    <cellStyle name="Note 3 15 2 4 3" xfId="6471" xr:uid="{00000000-0005-0000-0000-00006A370000}"/>
    <cellStyle name="Note 3 15 2 4 3 2" xfId="23906" xr:uid="{00000000-0005-0000-0000-00006B370000}"/>
    <cellStyle name="Note 3 15 2 4 3 3" xfId="38359" xr:uid="{00000000-0005-0000-0000-00006C370000}"/>
    <cellStyle name="Note 3 15 2 4 4" xfId="8912" xr:uid="{00000000-0005-0000-0000-00006D370000}"/>
    <cellStyle name="Note 3 15 2 4 4 2" xfId="26347" xr:uid="{00000000-0005-0000-0000-00006E370000}"/>
    <cellStyle name="Note 3 15 2 4 4 3" xfId="40800" xr:uid="{00000000-0005-0000-0000-00006F370000}"/>
    <cellStyle name="Note 3 15 2 4 5" xfId="11332" xr:uid="{00000000-0005-0000-0000-000070370000}"/>
    <cellStyle name="Note 3 15 2 4 5 2" xfId="28767" xr:uid="{00000000-0005-0000-0000-000071370000}"/>
    <cellStyle name="Note 3 15 2 4 5 3" xfId="43220" xr:uid="{00000000-0005-0000-0000-000072370000}"/>
    <cellStyle name="Note 3 15 2 4 6" xfId="15144" xr:uid="{00000000-0005-0000-0000-000073370000}"/>
    <cellStyle name="Note 3 15 2 4 6 2" xfId="32579" xr:uid="{00000000-0005-0000-0000-000074370000}"/>
    <cellStyle name="Note 3 15 2 4 6 3" xfId="47032" xr:uid="{00000000-0005-0000-0000-000075370000}"/>
    <cellStyle name="Note 3 15 2 4 7" xfId="18339" xr:uid="{00000000-0005-0000-0000-000076370000}"/>
    <cellStyle name="Note 3 15 2 4 8" xfId="20306" xr:uid="{00000000-0005-0000-0000-000077370000}"/>
    <cellStyle name="Note 3 15 2 5" xfId="4006" xr:uid="{00000000-0005-0000-0000-000078370000}"/>
    <cellStyle name="Note 3 15 2 5 2" xfId="13630" xr:uid="{00000000-0005-0000-0000-000079370000}"/>
    <cellStyle name="Note 3 15 2 5 2 2" xfId="31065" xr:uid="{00000000-0005-0000-0000-00007A370000}"/>
    <cellStyle name="Note 3 15 2 5 2 3" xfId="45518" xr:uid="{00000000-0005-0000-0000-00007B370000}"/>
    <cellStyle name="Note 3 15 2 5 3" xfId="16091" xr:uid="{00000000-0005-0000-0000-00007C370000}"/>
    <cellStyle name="Note 3 15 2 5 3 2" xfId="33526" xr:uid="{00000000-0005-0000-0000-00007D370000}"/>
    <cellStyle name="Note 3 15 2 5 3 3" xfId="47979" xr:uid="{00000000-0005-0000-0000-00007E370000}"/>
    <cellStyle name="Note 3 15 2 5 4" xfId="21442" xr:uid="{00000000-0005-0000-0000-00007F370000}"/>
    <cellStyle name="Note 3 15 2 5 5" xfId="35895" xr:uid="{00000000-0005-0000-0000-000080370000}"/>
    <cellStyle name="Note 3 15 2 6" xfId="6468" xr:uid="{00000000-0005-0000-0000-000081370000}"/>
    <cellStyle name="Note 3 15 2 6 2" xfId="23903" xr:uid="{00000000-0005-0000-0000-000082370000}"/>
    <cellStyle name="Note 3 15 2 6 3" xfId="38356" xr:uid="{00000000-0005-0000-0000-000083370000}"/>
    <cellStyle name="Note 3 15 2 7" xfId="8909" xr:uid="{00000000-0005-0000-0000-000084370000}"/>
    <cellStyle name="Note 3 15 2 7 2" xfId="26344" xr:uid="{00000000-0005-0000-0000-000085370000}"/>
    <cellStyle name="Note 3 15 2 7 3" xfId="40797" xr:uid="{00000000-0005-0000-0000-000086370000}"/>
    <cellStyle name="Note 3 15 2 8" xfId="11329" xr:uid="{00000000-0005-0000-0000-000087370000}"/>
    <cellStyle name="Note 3 15 2 8 2" xfId="28764" xr:uid="{00000000-0005-0000-0000-000088370000}"/>
    <cellStyle name="Note 3 15 2 8 3" xfId="43217" xr:uid="{00000000-0005-0000-0000-000089370000}"/>
    <cellStyle name="Note 3 15 2 9" xfId="18336" xr:uid="{00000000-0005-0000-0000-00008A370000}"/>
    <cellStyle name="Note 3 15 3" xfId="1499" xr:uid="{00000000-0005-0000-0000-00008B370000}"/>
    <cellStyle name="Note 3 15 3 2" xfId="1500" xr:uid="{00000000-0005-0000-0000-00008C370000}"/>
    <cellStyle name="Note 3 15 3 2 2" xfId="4011" xr:uid="{00000000-0005-0000-0000-00008D370000}"/>
    <cellStyle name="Note 3 15 3 2 2 2" xfId="13634" xr:uid="{00000000-0005-0000-0000-00008E370000}"/>
    <cellStyle name="Note 3 15 3 2 2 2 2" xfId="31069" xr:uid="{00000000-0005-0000-0000-00008F370000}"/>
    <cellStyle name="Note 3 15 3 2 2 2 3" xfId="45522" xr:uid="{00000000-0005-0000-0000-000090370000}"/>
    <cellStyle name="Note 3 15 3 2 2 3" xfId="16095" xr:uid="{00000000-0005-0000-0000-000091370000}"/>
    <cellStyle name="Note 3 15 3 2 2 3 2" xfId="33530" xr:uid="{00000000-0005-0000-0000-000092370000}"/>
    <cellStyle name="Note 3 15 3 2 2 3 3" xfId="47983" xr:uid="{00000000-0005-0000-0000-000093370000}"/>
    <cellStyle name="Note 3 15 3 2 2 4" xfId="21447" xr:uid="{00000000-0005-0000-0000-000094370000}"/>
    <cellStyle name="Note 3 15 3 2 2 5" xfId="35900" xr:uid="{00000000-0005-0000-0000-000095370000}"/>
    <cellStyle name="Note 3 15 3 2 3" xfId="6473" xr:uid="{00000000-0005-0000-0000-000096370000}"/>
    <cellStyle name="Note 3 15 3 2 3 2" xfId="23908" xr:uid="{00000000-0005-0000-0000-000097370000}"/>
    <cellStyle name="Note 3 15 3 2 3 3" xfId="38361" xr:uid="{00000000-0005-0000-0000-000098370000}"/>
    <cellStyle name="Note 3 15 3 2 4" xfId="8914" xr:uid="{00000000-0005-0000-0000-000099370000}"/>
    <cellStyle name="Note 3 15 3 2 4 2" xfId="26349" xr:uid="{00000000-0005-0000-0000-00009A370000}"/>
    <cellStyle name="Note 3 15 3 2 4 3" xfId="40802" xr:uid="{00000000-0005-0000-0000-00009B370000}"/>
    <cellStyle name="Note 3 15 3 2 5" xfId="11334" xr:uid="{00000000-0005-0000-0000-00009C370000}"/>
    <cellStyle name="Note 3 15 3 2 5 2" xfId="28769" xr:uid="{00000000-0005-0000-0000-00009D370000}"/>
    <cellStyle name="Note 3 15 3 2 5 3" xfId="43222" xr:uid="{00000000-0005-0000-0000-00009E370000}"/>
    <cellStyle name="Note 3 15 3 2 6" xfId="18341" xr:uid="{00000000-0005-0000-0000-00009F370000}"/>
    <cellStyle name="Note 3 15 3 3" xfId="1501" xr:uid="{00000000-0005-0000-0000-0000A0370000}"/>
    <cellStyle name="Note 3 15 3 3 2" xfId="4012" xr:uid="{00000000-0005-0000-0000-0000A1370000}"/>
    <cellStyle name="Note 3 15 3 3 2 2" xfId="13635" xr:uid="{00000000-0005-0000-0000-0000A2370000}"/>
    <cellStyle name="Note 3 15 3 3 2 2 2" xfId="31070" xr:uid="{00000000-0005-0000-0000-0000A3370000}"/>
    <cellStyle name="Note 3 15 3 3 2 2 3" xfId="45523" xr:uid="{00000000-0005-0000-0000-0000A4370000}"/>
    <cellStyle name="Note 3 15 3 3 2 3" xfId="16096" xr:uid="{00000000-0005-0000-0000-0000A5370000}"/>
    <cellStyle name="Note 3 15 3 3 2 3 2" xfId="33531" xr:uid="{00000000-0005-0000-0000-0000A6370000}"/>
    <cellStyle name="Note 3 15 3 3 2 3 3" xfId="47984" xr:uid="{00000000-0005-0000-0000-0000A7370000}"/>
    <cellStyle name="Note 3 15 3 3 2 4" xfId="21448" xr:uid="{00000000-0005-0000-0000-0000A8370000}"/>
    <cellStyle name="Note 3 15 3 3 2 5" xfId="35901" xr:uid="{00000000-0005-0000-0000-0000A9370000}"/>
    <cellStyle name="Note 3 15 3 3 3" xfId="6474" xr:uid="{00000000-0005-0000-0000-0000AA370000}"/>
    <cellStyle name="Note 3 15 3 3 3 2" xfId="23909" xr:uid="{00000000-0005-0000-0000-0000AB370000}"/>
    <cellStyle name="Note 3 15 3 3 3 3" xfId="38362" xr:uid="{00000000-0005-0000-0000-0000AC370000}"/>
    <cellStyle name="Note 3 15 3 3 4" xfId="8915" xr:uid="{00000000-0005-0000-0000-0000AD370000}"/>
    <cellStyle name="Note 3 15 3 3 4 2" xfId="26350" xr:uid="{00000000-0005-0000-0000-0000AE370000}"/>
    <cellStyle name="Note 3 15 3 3 4 3" xfId="40803" xr:uid="{00000000-0005-0000-0000-0000AF370000}"/>
    <cellStyle name="Note 3 15 3 3 5" xfId="11335" xr:uid="{00000000-0005-0000-0000-0000B0370000}"/>
    <cellStyle name="Note 3 15 3 3 5 2" xfId="28770" xr:uid="{00000000-0005-0000-0000-0000B1370000}"/>
    <cellStyle name="Note 3 15 3 3 5 3" xfId="43223" xr:uid="{00000000-0005-0000-0000-0000B2370000}"/>
    <cellStyle name="Note 3 15 3 3 6" xfId="18342" xr:uid="{00000000-0005-0000-0000-0000B3370000}"/>
    <cellStyle name="Note 3 15 3 4" xfId="1502" xr:uid="{00000000-0005-0000-0000-0000B4370000}"/>
    <cellStyle name="Note 3 15 3 4 2" xfId="4013" xr:uid="{00000000-0005-0000-0000-0000B5370000}"/>
    <cellStyle name="Note 3 15 3 4 2 2" xfId="21449" xr:uid="{00000000-0005-0000-0000-0000B6370000}"/>
    <cellStyle name="Note 3 15 3 4 2 3" xfId="35902" xr:uid="{00000000-0005-0000-0000-0000B7370000}"/>
    <cellStyle name="Note 3 15 3 4 3" xfId="6475" xr:uid="{00000000-0005-0000-0000-0000B8370000}"/>
    <cellStyle name="Note 3 15 3 4 3 2" xfId="23910" xr:uid="{00000000-0005-0000-0000-0000B9370000}"/>
    <cellStyle name="Note 3 15 3 4 3 3" xfId="38363" xr:uid="{00000000-0005-0000-0000-0000BA370000}"/>
    <cellStyle name="Note 3 15 3 4 4" xfId="8916" xr:uid="{00000000-0005-0000-0000-0000BB370000}"/>
    <cellStyle name="Note 3 15 3 4 4 2" xfId="26351" xr:uid="{00000000-0005-0000-0000-0000BC370000}"/>
    <cellStyle name="Note 3 15 3 4 4 3" xfId="40804" xr:uid="{00000000-0005-0000-0000-0000BD370000}"/>
    <cellStyle name="Note 3 15 3 4 5" xfId="11336" xr:uid="{00000000-0005-0000-0000-0000BE370000}"/>
    <cellStyle name="Note 3 15 3 4 5 2" xfId="28771" xr:uid="{00000000-0005-0000-0000-0000BF370000}"/>
    <cellStyle name="Note 3 15 3 4 5 3" xfId="43224" xr:uid="{00000000-0005-0000-0000-0000C0370000}"/>
    <cellStyle name="Note 3 15 3 4 6" xfId="15145" xr:uid="{00000000-0005-0000-0000-0000C1370000}"/>
    <cellStyle name="Note 3 15 3 4 6 2" xfId="32580" xr:uid="{00000000-0005-0000-0000-0000C2370000}"/>
    <cellStyle name="Note 3 15 3 4 6 3" xfId="47033" xr:uid="{00000000-0005-0000-0000-0000C3370000}"/>
    <cellStyle name="Note 3 15 3 4 7" xfId="18343" xr:uid="{00000000-0005-0000-0000-0000C4370000}"/>
    <cellStyle name="Note 3 15 3 4 8" xfId="20307" xr:uid="{00000000-0005-0000-0000-0000C5370000}"/>
    <cellStyle name="Note 3 15 3 5" xfId="4010" xr:uid="{00000000-0005-0000-0000-0000C6370000}"/>
    <cellStyle name="Note 3 15 3 5 2" xfId="13633" xr:uid="{00000000-0005-0000-0000-0000C7370000}"/>
    <cellStyle name="Note 3 15 3 5 2 2" xfId="31068" xr:uid="{00000000-0005-0000-0000-0000C8370000}"/>
    <cellStyle name="Note 3 15 3 5 2 3" xfId="45521" xr:uid="{00000000-0005-0000-0000-0000C9370000}"/>
    <cellStyle name="Note 3 15 3 5 3" xfId="16094" xr:uid="{00000000-0005-0000-0000-0000CA370000}"/>
    <cellStyle name="Note 3 15 3 5 3 2" xfId="33529" xr:uid="{00000000-0005-0000-0000-0000CB370000}"/>
    <cellStyle name="Note 3 15 3 5 3 3" xfId="47982" xr:uid="{00000000-0005-0000-0000-0000CC370000}"/>
    <cellStyle name="Note 3 15 3 5 4" xfId="21446" xr:uid="{00000000-0005-0000-0000-0000CD370000}"/>
    <cellStyle name="Note 3 15 3 5 5" xfId="35899" xr:uid="{00000000-0005-0000-0000-0000CE370000}"/>
    <cellStyle name="Note 3 15 3 6" xfId="6472" xr:uid="{00000000-0005-0000-0000-0000CF370000}"/>
    <cellStyle name="Note 3 15 3 6 2" xfId="23907" xr:uid="{00000000-0005-0000-0000-0000D0370000}"/>
    <cellStyle name="Note 3 15 3 6 3" xfId="38360" xr:uid="{00000000-0005-0000-0000-0000D1370000}"/>
    <cellStyle name="Note 3 15 3 7" xfId="8913" xr:uid="{00000000-0005-0000-0000-0000D2370000}"/>
    <cellStyle name="Note 3 15 3 7 2" xfId="26348" xr:uid="{00000000-0005-0000-0000-0000D3370000}"/>
    <cellStyle name="Note 3 15 3 7 3" xfId="40801" xr:uid="{00000000-0005-0000-0000-0000D4370000}"/>
    <cellStyle name="Note 3 15 3 8" xfId="11333" xr:uid="{00000000-0005-0000-0000-0000D5370000}"/>
    <cellStyle name="Note 3 15 3 8 2" xfId="28768" xr:uid="{00000000-0005-0000-0000-0000D6370000}"/>
    <cellStyle name="Note 3 15 3 8 3" xfId="43221" xr:uid="{00000000-0005-0000-0000-0000D7370000}"/>
    <cellStyle name="Note 3 15 3 9" xfId="18340" xr:uid="{00000000-0005-0000-0000-0000D8370000}"/>
    <cellStyle name="Note 3 15 4" xfId="1503" xr:uid="{00000000-0005-0000-0000-0000D9370000}"/>
    <cellStyle name="Note 3 15 4 2" xfId="1504" xr:uid="{00000000-0005-0000-0000-0000DA370000}"/>
    <cellStyle name="Note 3 15 4 2 2" xfId="4015" xr:uid="{00000000-0005-0000-0000-0000DB370000}"/>
    <cellStyle name="Note 3 15 4 2 2 2" xfId="13637" xr:uid="{00000000-0005-0000-0000-0000DC370000}"/>
    <cellStyle name="Note 3 15 4 2 2 2 2" xfId="31072" xr:uid="{00000000-0005-0000-0000-0000DD370000}"/>
    <cellStyle name="Note 3 15 4 2 2 2 3" xfId="45525" xr:uid="{00000000-0005-0000-0000-0000DE370000}"/>
    <cellStyle name="Note 3 15 4 2 2 3" xfId="16098" xr:uid="{00000000-0005-0000-0000-0000DF370000}"/>
    <cellStyle name="Note 3 15 4 2 2 3 2" xfId="33533" xr:uid="{00000000-0005-0000-0000-0000E0370000}"/>
    <cellStyle name="Note 3 15 4 2 2 3 3" xfId="47986" xr:uid="{00000000-0005-0000-0000-0000E1370000}"/>
    <cellStyle name="Note 3 15 4 2 2 4" xfId="21451" xr:uid="{00000000-0005-0000-0000-0000E2370000}"/>
    <cellStyle name="Note 3 15 4 2 2 5" xfId="35904" xr:uid="{00000000-0005-0000-0000-0000E3370000}"/>
    <cellStyle name="Note 3 15 4 2 3" xfId="6477" xr:uid="{00000000-0005-0000-0000-0000E4370000}"/>
    <cellStyle name="Note 3 15 4 2 3 2" xfId="23912" xr:uid="{00000000-0005-0000-0000-0000E5370000}"/>
    <cellStyle name="Note 3 15 4 2 3 3" xfId="38365" xr:uid="{00000000-0005-0000-0000-0000E6370000}"/>
    <cellStyle name="Note 3 15 4 2 4" xfId="8918" xr:uid="{00000000-0005-0000-0000-0000E7370000}"/>
    <cellStyle name="Note 3 15 4 2 4 2" xfId="26353" xr:uid="{00000000-0005-0000-0000-0000E8370000}"/>
    <cellStyle name="Note 3 15 4 2 4 3" xfId="40806" xr:uid="{00000000-0005-0000-0000-0000E9370000}"/>
    <cellStyle name="Note 3 15 4 2 5" xfId="11338" xr:uid="{00000000-0005-0000-0000-0000EA370000}"/>
    <cellStyle name="Note 3 15 4 2 5 2" xfId="28773" xr:uid="{00000000-0005-0000-0000-0000EB370000}"/>
    <cellStyle name="Note 3 15 4 2 5 3" xfId="43226" xr:uid="{00000000-0005-0000-0000-0000EC370000}"/>
    <cellStyle name="Note 3 15 4 2 6" xfId="18345" xr:uid="{00000000-0005-0000-0000-0000ED370000}"/>
    <cellStyle name="Note 3 15 4 3" xfId="1505" xr:uid="{00000000-0005-0000-0000-0000EE370000}"/>
    <cellStyle name="Note 3 15 4 3 2" xfId="4016" xr:uid="{00000000-0005-0000-0000-0000EF370000}"/>
    <cellStyle name="Note 3 15 4 3 2 2" xfId="13638" xr:uid="{00000000-0005-0000-0000-0000F0370000}"/>
    <cellStyle name="Note 3 15 4 3 2 2 2" xfId="31073" xr:uid="{00000000-0005-0000-0000-0000F1370000}"/>
    <cellStyle name="Note 3 15 4 3 2 2 3" xfId="45526" xr:uid="{00000000-0005-0000-0000-0000F2370000}"/>
    <cellStyle name="Note 3 15 4 3 2 3" xfId="16099" xr:uid="{00000000-0005-0000-0000-0000F3370000}"/>
    <cellStyle name="Note 3 15 4 3 2 3 2" xfId="33534" xr:uid="{00000000-0005-0000-0000-0000F4370000}"/>
    <cellStyle name="Note 3 15 4 3 2 3 3" xfId="47987" xr:uid="{00000000-0005-0000-0000-0000F5370000}"/>
    <cellStyle name="Note 3 15 4 3 2 4" xfId="21452" xr:uid="{00000000-0005-0000-0000-0000F6370000}"/>
    <cellStyle name="Note 3 15 4 3 2 5" xfId="35905" xr:uid="{00000000-0005-0000-0000-0000F7370000}"/>
    <cellStyle name="Note 3 15 4 3 3" xfId="6478" xr:uid="{00000000-0005-0000-0000-0000F8370000}"/>
    <cellStyle name="Note 3 15 4 3 3 2" xfId="23913" xr:uid="{00000000-0005-0000-0000-0000F9370000}"/>
    <cellStyle name="Note 3 15 4 3 3 3" xfId="38366" xr:uid="{00000000-0005-0000-0000-0000FA370000}"/>
    <cellStyle name="Note 3 15 4 3 4" xfId="8919" xr:uid="{00000000-0005-0000-0000-0000FB370000}"/>
    <cellStyle name="Note 3 15 4 3 4 2" xfId="26354" xr:uid="{00000000-0005-0000-0000-0000FC370000}"/>
    <cellStyle name="Note 3 15 4 3 4 3" xfId="40807" xr:uid="{00000000-0005-0000-0000-0000FD370000}"/>
    <cellStyle name="Note 3 15 4 3 5" xfId="11339" xr:uid="{00000000-0005-0000-0000-0000FE370000}"/>
    <cellStyle name="Note 3 15 4 3 5 2" xfId="28774" xr:uid="{00000000-0005-0000-0000-0000FF370000}"/>
    <cellStyle name="Note 3 15 4 3 5 3" xfId="43227" xr:uid="{00000000-0005-0000-0000-000000380000}"/>
    <cellStyle name="Note 3 15 4 3 6" xfId="18346" xr:uid="{00000000-0005-0000-0000-000001380000}"/>
    <cellStyle name="Note 3 15 4 4" xfId="1506" xr:uid="{00000000-0005-0000-0000-000002380000}"/>
    <cellStyle name="Note 3 15 4 4 2" xfId="4017" xr:uid="{00000000-0005-0000-0000-000003380000}"/>
    <cellStyle name="Note 3 15 4 4 2 2" xfId="21453" xr:uid="{00000000-0005-0000-0000-000004380000}"/>
    <cellStyle name="Note 3 15 4 4 2 3" xfId="35906" xr:uid="{00000000-0005-0000-0000-000005380000}"/>
    <cellStyle name="Note 3 15 4 4 3" xfId="6479" xr:uid="{00000000-0005-0000-0000-000006380000}"/>
    <cellStyle name="Note 3 15 4 4 3 2" xfId="23914" xr:uid="{00000000-0005-0000-0000-000007380000}"/>
    <cellStyle name="Note 3 15 4 4 3 3" xfId="38367" xr:uid="{00000000-0005-0000-0000-000008380000}"/>
    <cellStyle name="Note 3 15 4 4 4" xfId="8920" xr:uid="{00000000-0005-0000-0000-000009380000}"/>
    <cellStyle name="Note 3 15 4 4 4 2" xfId="26355" xr:uid="{00000000-0005-0000-0000-00000A380000}"/>
    <cellStyle name="Note 3 15 4 4 4 3" xfId="40808" xr:uid="{00000000-0005-0000-0000-00000B380000}"/>
    <cellStyle name="Note 3 15 4 4 5" xfId="11340" xr:uid="{00000000-0005-0000-0000-00000C380000}"/>
    <cellStyle name="Note 3 15 4 4 5 2" xfId="28775" xr:uid="{00000000-0005-0000-0000-00000D380000}"/>
    <cellStyle name="Note 3 15 4 4 5 3" xfId="43228" xr:uid="{00000000-0005-0000-0000-00000E380000}"/>
    <cellStyle name="Note 3 15 4 4 6" xfId="15146" xr:uid="{00000000-0005-0000-0000-00000F380000}"/>
    <cellStyle name="Note 3 15 4 4 6 2" xfId="32581" xr:uid="{00000000-0005-0000-0000-000010380000}"/>
    <cellStyle name="Note 3 15 4 4 6 3" xfId="47034" xr:uid="{00000000-0005-0000-0000-000011380000}"/>
    <cellStyle name="Note 3 15 4 4 7" xfId="18347" xr:uid="{00000000-0005-0000-0000-000012380000}"/>
    <cellStyle name="Note 3 15 4 4 8" xfId="20308" xr:uid="{00000000-0005-0000-0000-000013380000}"/>
    <cellStyle name="Note 3 15 4 5" xfId="4014" xr:uid="{00000000-0005-0000-0000-000014380000}"/>
    <cellStyle name="Note 3 15 4 5 2" xfId="13636" xr:uid="{00000000-0005-0000-0000-000015380000}"/>
    <cellStyle name="Note 3 15 4 5 2 2" xfId="31071" xr:uid="{00000000-0005-0000-0000-000016380000}"/>
    <cellStyle name="Note 3 15 4 5 2 3" xfId="45524" xr:uid="{00000000-0005-0000-0000-000017380000}"/>
    <cellStyle name="Note 3 15 4 5 3" xfId="16097" xr:uid="{00000000-0005-0000-0000-000018380000}"/>
    <cellStyle name="Note 3 15 4 5 3 2" xfId="33532" xr:uid="{00000000-0005-0000-0000-000019380000}"/>
    <cellStyle name="Note 3 15 4 5 3 3" xfId="47985" xr:uid="{00000000-0005-0000-0000-00001A380000}"/>
    <cellStyle name="Note 3 15 4 5 4" xfId="21450" xr:uid="{00000000-0005-0000-0000-00001B380000}"/>
    <cellStyle name="Note 3 15 4 5 5" xfId="35903" xr:uid="{00000000-0005-0000-0000-00001C380000}"/>
    <cellStyle name="Note 3 15 4 6" xfId="6476" xr:uid="{00000000-0005-0000-0000-00001D380000}"/>
    <cellStyle name="Note 3 15 4 6 2" xfId="23911" xr:uid="{00000000-0005-0000-0000-00001E380000}"/>
    <cellStyle name="Note 3 15 4 6 3" xfId="38364" xr:uid="{00000000-0005-0000-0000-00001F380000}"/>
    <cellStyle name="Note 3 15 4 7" xfId="8917" xr:uid="{00000000-0005-0000-0000-000020380000}"/>
    <cellStyle name="Note 3 15 4 7 2" xfId="26352" xr:uid="{00000000-0005-0000-0000-000021380000}"/>
    <cellStyle name="Note 3 15 4 7 3" xfId="40805" xr:uid="{00000000-0005-0000-0000-000022380000}"/>
    <cellStyle name="Note 3 15 4 8" xfId="11337" xr:uid="{00000000-0005-0000-0000-000023380000}"/>
    <cellStyle name="Note 3 15 4 8 2" xfId="28772" xr:uid="{00000000-0005-0000-0000-000024380000}"/>
    <cellStyle name="Note 3 15 4 8 3" xfId="43225" xr:uid="{00000000-0005-0000-0000-000025380000}"/>
    <cellStyle name="Note 3 15 4 9" xfId="18344" xr:uid="{00000000-0005-0000-0000-000026380000}"/>
    <cellStyle name="Note 3 15 5" xfId="1507" xr:uid="{00000000-0005-0000-0000-000027380000}"/>
    <cellStyle name="Note 3 15 5 2" xfId="1508" xr:uid="{00000000-0005-0000-0000-000028380000}"/>
    <cellStyle name="Note 3 15 5 2 2" xfId="4019" xr:uid="{00000000-0005-0000-0000-000029380000}"/>
    <cellStyle name="Note 3 15 5 2 2 2" xfId="13640" xr:uid="{00000000-0005-0000-0000-00002A380000}"/>
    <cellStyle name="Note 3 15 5 2 2 2 2" xfId="31075" xr:uid="{00000000-0005-0000-0000-00002B380000}"/>
    <cellStyle name="Note 3 15 5 2 2 2 3" xfId="45528" xr:uid="{00000000-0005-0000-0000-00002C380000}"/>
    <cellStyle name="Note 3 15 5 2 2 3" xfId="16101" xr:uid="{00000000-0005-0000-0000-00002D380000}"/>
    <cellStyle name="Note 3 15 5 2 2 3 2" xfId="33536" xr:uid="{00000000-0005-0000-0000-00002E380000}"/>
    <cellStyle name="Note 3 15 5 2 2 3 3" xfId="47989" xr:uid="{00000000-0005-0000-0000-00002F380000}"/>
    <cellStyle name="Note 3 15 5 2 2 4" xfId="21455" xr:uid="{00000000-0005-0000-0000-000030380000}"/>
    <cellStyle name="Note 3 15 5 2 2 5" xfId="35908" xr:uid="{00000000-0005-0000-0000-000031380000}"/>
    <cellStyle name="Note 3 15 5 2 3" xfId="6481" xr:uid="{00000000-0005-0000-0000-000032380000}"/>
    <cellStyle name="Note 3 15 5 2 3 2" xfId="23916" xr:uid="{00000000-0005-0000-0000-000033380000}"/>
    <cellStyle name="Note 3 15 5 2 3 3" xfId="38369" xr:uid="{00000000-0005-0000-0000-000034380000}"/>
    <cellStyle name="Note 3 15 5 2 4" xfId="8922" xr:uid="{00000000-0005-0000-0000-000035380000}"/>
    <cellStyle name="Note 3 15 5 2 4 2" xfId="26357" xr:uid="{00000000-0005-0000-0000-000036380000}"/>
    <cellStyle name="Note 3 15 5 2 4 3" xfId="40810" xr:uid="{00000000-0005-0000-0000-000037380000}"/>
    <cellStyle name="Note 3 15 5 2 5" xfId="11342" xr:uid="{00000000-0005-0000-0000-000038380000}"/>
    <cellStyle name="Note 3 15 5 2 5 2" xfId="28777" xr:uid="{00000000-0005-0000-0000-000039380000}"/>
    <cellStyle name="Note 3 15 5 2 5 3" xfId="43230" xr:uid="{00000000-0005-0000-0000-00003A380000}"/>
    <cellStyle name="Note 3 15 5 2 6" xfId="18349" xr:uid="{00000000-0005-0000-0000-00003B380000}"/>
    <cellStyle name="Note 3 15 5 3" xfId="1509" xr:uid="{00000000-0005-0000-0000-00003C380000}"/>
    <cellStyle name="Note 3 15 5 3 2" xfId="4020" xr:uid="{00000000-0005-0000-0000-00003D380000}"/>
    <cellStyle name="Note 3 15 5 3 2 2" xfId="13641" xr:uid="{00000000-0005-0000-0000-00003E380000}"/>
    <cellStyle name="Note 3 15 5 3 2 2 2" xfId="31076" xr:uid="{00000000-0005-0000-0000-00003F380000}"/>
    <cellStyle name="Note 3 15 5 3 2 2 3" xfId="45529" xr:uid="{00000000-0005-0000-0000-000040380000}"/>
    <cellStyle name="Note 3 15 5 3 2 3" xfId="16102" xr:uid="{00000000-0005-0000-0000-000041380000}"/>
    <cellStyle name="Note 3 15 5 3 2 3 2" xfId="33537" xr:uid="{00000000-0005-0000-0000-000042380000}"/>
    <cellStyle name="Note 3 15 5 3 2 3 3" xfId="47990" xr:uid="{00000000-0005-0000-0000-000043380000}"/>
    <cellStyle name="Note 3 15 5 3 2 4" xfId="21456" xr:uid="{00000000-0005-0000-0000-000044380000}"/>
    <cellStyle name="Note 3 15 5 3 2 5" xfId="35909" xr:uid="{00000000-0005-0000-0000-000045380000}"/>
    <cellStyle name="Note 3 15 5 3 3" xfId="6482" xr:uid="{00000000-0005-0000-0000-000046380000}"/>
    <cellStyle name="Note 3 15 5 3 3 2" xfId="23917" xr:uid="{00000000-0005-0000-0000-000047380000}"/>
    <cellStyle name="Note 3 15 5 3 3 3" xfId="38370" xr:uid="{00000000-0005-0000-0000-000048380000}"/>
    <cellStyle name="Note 3 15 5 3 4" xfId="8923" xr:uid="{00000000-0005-0000-0000-000049380000}"/>
    <cellStyle name="Note 3 15 5 3 4 2" xfId="26358" xr:uid="{00000000-0005-0000-0000-00004A380000}"/>
    <cellStyle name="Note 3 15 5 3 4 3" xfId="40811" xr:uid="{00000000-0005-0000-0000-00004B380000}"/>
    <cellStyle name="Note 3 15 5 3 5" xfId="11343" xr:uid="{00000000-0005-0000-0000-00004C380000}"/>
    <cellStyle name="Note 3 15 5 3 5 2" xfId="28778" xr:uid="{00000000-0005-0000-0000-00004D380000}"/>
    <cellStyle name="Note 3 15 5 3 5 3" xfId="43231" xr:uid="{00000000-0005-0000-0000-00004E380000}"/>
    <cellStyle name="Note 3 15 5 3 6" xfId="18350" xr:uid="{00000000-0005-0000-0000-00004F380000}"/>
    <cellStyle name="Note 3 15 5 4" xfId="1510" xr:uid="{00000000-0005-0000-0000-000050380000}"/>
    <cellStyle name="Note 3 15 5 4 2" xfId="4021" xr:uid="{00000000-0005-0000-0000-000051380000}"/>
    <cellStyle name="Note 3 15 5 4 2 2" xfId="21457" xr:uid="{00000000-0005-0000-0000-000052380000}"/>
    <cellStyle name="Note 3 15 5 4 2 3" xfId="35910" xr:uid="{00000000-0005-0000-0000-000053380000}"/>
    <cellStyle name="Note 3 15 5 4 3" xfId="6483" xr:uid="{00000000-0005-0000-0000-000054380000}"/>
    <cellStyle name="Note 3 15 5 4 3 2" xfId="23918" xr:uid="{00000000-0005-0000-0000-000055380000}"/>
    <cellStyle name="Note 3 15 5 4 3 3" xfId="38371" xr:uid="{00000000-0005-0000-0000-000056380000}"/>
    <cellStyle name="Note 3 15 5 4 4" xfId="8924" xr:uid="{00000000-0005-0000-0000-000057380000}"/>
    <cellStyle name="Note 3 15 5 4 4 2" xfId="26359" xr:uid="{00000000-0005-0000-0000-000058380000}"/>
    <cellStyle name="Note 3 15 5 4 4 3" xfId="40812" xr:uid="{00000000-0005-0000-0000-000059380000}"/>
    <cellStyle name="Note 3 15 5 4 5" xfId="11344" xr:uid="{00000000-0005-0000-0000-00005A380000}"/>
    <cellStyle name="Note 3 15 5 4 5 2" xfId="28779" xr:uid="{00000000-0005-0000-0000-00005B380000}"/>
    <cellStyle name="Note 3 15 5 4 5 3" xfId="43232" xr:uid="{00000000-0005-0000-0000-00005C380000}"/>
    <cellStyle name="Note 3 15 5 4 6" xfId="15147" xr:uid="{00000000-0005-0000-0000-00005D380000}"/>
    <cellStyle name="Note 3 15 5 4 6 2" xfId="32582" xr:uid="{00000000-0005-0000-0000-00005E380000}"/>
    <cellStyle name="Note 3 15 5 4 6 3" xfId="47035" xr:uid="{00000000-0005-0000-0000-00005F380000}"/>
    <cellStyle name="Note 3 15 5 4 7" xfId="18351" xr:uid="{00000000-0005-0000-0000-000060380000}"/>
    <cellStyle name="Note 3 15 5 4 8" xfId="20309" xr:uid="{00000000-0005-0000-0000-000061380000}"/>
    <cellStyle name="Note 3 15 5 5" xfId="4018" xr:uid="{00000000-0005-0000-0000-000062380000}"/>
    <cellStyle name="Note 3 15 5 5 2" xfId="13639" xr:uid="{00000000-0005-0000-0000-000063380000}"/>
    <cellStyle name="Note 3 15 5 5 2 2" xfId="31074" xr:uid="{00000000-0005-0000-0000-000064380000}"/>
    <cellStyle name="Note 3 15 5 5 2 3" xfId="45527" xr:uid="{00000000-0005-0000-0000-000065380000}"/>
    <cellStyle name="Note 3 15 5 5 3" xfId="16100" xr:uid="{00000000-0005-0000-0000-000066380000}"/>
    <cellStyle name="Note 3 15 5 5 3 2" xfId="33535" xr:uid="{00000000-0005-0000-0000-000067380000}"/>
    <cellStyle name="Note 3 15 5 5 3 3" xfId="47988" xr:uid="{00000000-0005-0000-0000-000068380000}"/>
    <cellStyle name="Note 3 15 5 5 4" xfId="21454" xr:uid="{00000000-0005-0000-0000-000069380000}"/>
    <cellStyle name="Note 3 15 5 5 5" xfId="35907" xr:uid="{00000000-0005-0000-0000-00006A380000}"/>
    <cellStyle name="Note 3 15 5 6" xfId="6480" xr:uid="{00000000-0005-0000-0000-00006B380000}"/>
    <cellStyle name="Note 3 15 5 6 2" xfId="23915" xr:uid="{00000000-0005-0000-0000-00006C380000}"/>
    <cellStyle name="Note 3 15 5 6 3" xfId="38368" xr:uid="{00000000-0005-0000-0000-00006D380000}"/>
    <cellStyle name="Note 3 15 5 7" xfId="8921" xr:uid="{00000000-0005-0000-0000-00006E380000}"/>
    <cellStyle name="Note 3 15 5 7 2" xfId="26356" xr:uid="{00000000-0005-0000-0000-00006F380000}"/>
    <cellStyle name="Note 3 15 5 7 3" xfId="40809" xr:uid="{00000000-0005-0000-0000-000070380000}"/>
    <cellStyle name="Note 3 15 5 8" xfId="11341" xr:uid="{00000000-0005-0000-0000-000071380000}"/>
    <cellStyle name="Note 3 15 5 8 2" xfId="28776" xr:uid="{00000000-0005-0000-0000-000072380000}"/>
    <cellStyle name="Note 3 15 5 8 3" xfId="43229" xr:uid="{00000000-0005-0000-0000-000073380000}"/>
    <cellStyle name="Note 3 15 5 9" xfId="18348" xr:uid="{00000000-0005-0000-0000-000074380000}"/>
    <cellStyle name="Note 3 15 6" xfId="1511" xr:uid="{00000000-0005-0000-0000-000075380000}"/>
    <cellStyle name="Note 3 15 6 2" xfId="4022" xr:uid="{00000000-0005-0000-0000-000076380000}"/>
    <cellStyle name="Note 3 15 6 2 2" xfId="13642" xr:uid="{00000000-0005-0000-0000-000077380000}"/>
    <cellStyle name="Note 3 15 6 2 2 2" xfId="31077" xr:uid="{00000000-0005-0000-0000-000078380000}"/>
    <cellStyle name="Note 3 15 6 2 2 3" xfId="45530" xr:uid="{00000000-0005-0000-0000-000079380000}"/>
    <cellStyle name="Note 3 15 6 2 3" xfId="16103" xr:uid="{00000000-0005-0000-0000-00007A380000}"/>
    <cellStyle name="Note 3 15 6 2 3 2" xfId="33538" xr:uid="{00000000-0005-0000-0000-00007B380000}"/>
    <cellStyle name="Note 3 15 6 2 3 3" xfId="47991" xr:uid="{00000000-0005-0000-0000-00007C380000}"/>
    <cellStyle name="Note 3 15 6 2 4" xfId="21458" xr:uid="{00000000-0005-0000-0000-00007D380000}"/>
    <cellStyle name="Note 3 15 6 2 5" xfId="35911" xr:uid="{00000000-0005-0000-0000-00007E380000}"/>
    <cellStyle name="Note 3 15 6 3" xfId="6484" xr:uid="{00000000-0005-0000-0000-00007F380000}"/>
    <cellStyle name="Note 3 15 6 3 2" xfId="23919" xr:uid="{00000000-0005-0000-0000-000080380000}"/>
    <cellStyle name="Note 3 15 6 3 3" xfId="38372" xr:uid="{00000000-0005-0000-0000-000081380000}"/>
    <cellStyle name="Note 3 15 6 4" xfId="8925" xr:uid="{00000000-0005-0000-0000-000082380000}"/>
    <cellStyle name="Note 3 15 6 4 2" xfId="26360" xr:uid="{00000000-0005-0000-0000-000083380000}"/>
    <cellStyle name="Note 3 15 6 4 3" xfId="40813" xr:uid="{00000000-0005-0000-0000-000084380000}"/>
    <cellStyle name="Note 3 15 6 5" xfId="11345" xr:uid="{00000000-0005-0000-0000-000085380000}"/>
    <cellStyle name="Note 3 15 6 5 2" xfId="28780" xr:uid="{00000000-0005-0000-0000-000086380000}"/>
    <cellStyle name="Note 3 15 6 5 3" xfId="43233" xr:uid="{00000000-0005-0000-0000-000087380000}"/>
    <cellStyle name="Note 3 15 6 6" xfId="18352" xr:uid="{00000000-0005-0000-0000-000088380000}"/>
    <cellStyle name="Note 3 15 7" xfId="1512" xr:uid="{00000000-0005-0000-0000-000089380000}"/>
    <cellStyle name="Note 3 15 7 2" xfId="4023" xr:uid="{00000000-0005-0000-0000-00008A380000}"/>
    <cellStyle name="Note 3 15 7 2 2" xfId="13643" xr:uid="{00000000-0005-0000-0000-00008B380000}"/>
    <cellStyle name="Note 3 15 7 2 2 2" xfId="31078" xr:uid="{00000000-0005-0000-0000-00008C380000}"/>
    <cellStyle name="Note 3 15 7 2 2 3" xfId="45531" xr:uid="{00000000-0005-0000-0000-00008D380000}"/>
    <cellStyle name="Note 3 15 7 2 3" xfId="16104" xr:uid="{00000000-0005-0000-0000-00008E380000}"/>
    <cellStyle name="Note 3 15 7 2 3 2" xfId="33539" xr:uid="{00000000-0005-0000-0000-00008F380000}"/>
    <cellStyle name="Note 3 15 7 2 3 3" xfId="47992" xr:uid="{00000000-0005-0000-0000-000090380000}"/>
    <cellStyle name="Note 3 15 7 2 4" xfId="21459" xr:uid="{00000000-0005-0000-0000-000091380000}"/>
    <cellStyle name="Note 3 15 7 2 5" xfId="35912" xr:uid="{00000000-0005-0000-0000-000092380000}"/>
    <cellStyle name="Note 3 15 7 3" xfId="6485" xr:uid="{00000000-0005-0000-0000-000093380000}"/>
    <cellStyle name="Note 3 15 7 3 2" xfId="23920" xr:uid="{00000000-0005-0000-0000-000094380000}"/>
    <cellStyle name="Note 3 15 7 3 3" xfId="38373" xr:uid="{00000000-0005-0000-0000-000095380000}"/>
    <cellStyle name="Note 3 15 7 4" xfId="8926" xr:uid="{00000000-0005-0000-0000-000096380000}"/>
    <cellStyle name="Note 3 15 7 4 2" xfId="26361" xr:uid="{00000000-0005-0000-0000-000097380000}"/>
    <cellStyle name="Note 3 15 7 4 3" xfId="40814" xr:uid="{00000000-0005-0000-0000-000098380000}"/>
    <cellStyle name="Note 3 15 7 5" xfId="11346" xr:uid="{00000000-0005-0000-0000-000099380000}"/>
    <cellStyle name="Note 3 15 7 5 2" xfId="28781" xr:uid="{00000000-0005-0000-0000-00009A380000}"/>
    <cellStyle name="Note 3 15 7 5 3" xfId="43234" xr:uid="{00000000-0005-0000-0000-00009B380000}"/>
    <cellStyle name="Note 3 15 7 6" xfId="18353" xr:uid="{00000000-0005-0000-0000-00009C380000}"/>
    <cellStyle name="Note 3 15 8" xfId="1513" xr:uid="{00000000-0005-0000-0000-00009D380000}"/>
    <cellStyle name="Note 3 15 8 2" xfId="4024" xr:uid="{00000000-0005-0000-0000-00009E380000}"/>
    <cellStyle name="Note 3 15 8 2 2" xfId="21460" xr:uid="{00000000-0005-0000-0000-00009F380000}"/>
    <cellStyle name="Note 3 15 8 2 3" xfId="35913" xr:uid="{00000000-0005-0000-0000-0000A0380000}"/>
    <cellStyle name="Note 3 15 8 3" xfId="6486" xr:uid="{00000000-0005-0000-0000-0000A1380000}"/>
    <cellStyle name="Note 3 15 8 3 2" xfId="23921" xr:uid="{00000000-0005-0000-0000-0000A2380000}"/>
    <cellStyle name="Note 3 15 8 3 3" xfId="38374" xr:uid="{00000000-0005-0000-0000-0000A3380000}"/>
    <cellStyle name="Note 3 15 8 4" xfId="8927" xr:uid="{00000000-0005-0000-0000-0000A4380000}"/>
    <cellStyle name="Note 3 15 8 4 2" xfId="26362" xr:uid="{00000000-0005-0000-0000-0000A5380000}"/>
    <cellStyle name="Note 3 15 8 4 3" xfId="40815" xr:uid="{00000000-0005-0000-0000-0000A6380000}"/>
    <cellStyle name="Note 3 15 8 5" xfId="11347" xr:uid="{00000000-0005-0000-0000-0000A7380000}"/>
    <cellStyle name="Note 3 15 8 5 2" xfId="28782" xr:uid="{00000000-0005-0000-0000-0000A8380000}"/>
    <cellStyle name="Note 3 15 8 5 3" xfId="43235" xr:uid="{00000000-0005-0000-0000-0000A9380000}"/>
    <cellStyle name="Note 3 15 8 6" xfId="15148" xr:uid="{00000000-0005-0000-0000-0000AA380000}"/>
    <cellStyle name="Note 3 15 8 6 2" xfId="32583" xr:uid="{00000000-0005-0000-0000-0000AB380000}"/>
    <cellStyle name="Note 3 15 8 6 3" xfId="47036" xr:uid="{00000000-0005-0000-0000-0000AC380000}"/>
    <cellStyle name="Note 3 15 8 7" xfId="18354" xr:uid="{00000000-0005-0000-0000-0000AD380000}"/>
    <cellStyle name="Note 3 15 8 8" xfId="20310" xr:uid="{00000000-0005-0000-0000-0000AE380000}"/>
    <cellStyle name="Note 3 15 9" xfId="4005" xr:uid="{00000000-0005-0000-0000-0000AF380000}"/>
    <cellStyle name="Note 3 15 9 2" xfId="13629" xr:uid="{00000000-0005-0000-0000-0000B0380000}"/>
    <cellStyle name="Note 3 15 9 2 2" xfId="31064" xr:uid="{00000000-0005-0000-0000-0000B1380000}"/>
    <cellStyle name="Note 3 15 9 2 3" xfId="45517" xr:uid="{00000000-0005-0000-0000-0000B2380000}"/>
    <cellStyle name="Note 3 15 9 3" xfId="16090" xr:uid="{00000000-0005-0000-0000-0000B3380000}"/>
    <cellStyle name="Note 3 15 9 3 2" xfId="33525" xr:uid="{00000000-0005-0000-0000-0000B4380000}"/>
    <cellStyle name="Note 3 15 9 3 3" xfId="47978" xr:uid="{00000000-0005-0000-0000-0000B5380000}"/>
    <cellStyle name="Note 3 15 9 4" xfId="21441" xr:uid="{00000000-0005-0000-0000-0000B6380000}"/>
    <cellStyle name="Note 3 15 9 5" xfId="35894" xr:uid="{00000000-0005-0000-0000-0000B7380000}"/>
    <cellStyle name="Note 3 16" xfId="1514" xr:uid="{00000000-0005-0000-0000-0000B8380000}"/>
    <cellStyle name="Note 3 16 10" xfId="6487" xr:uid="{00000000-0005-0000-0000-0000B9380000}"/>
    <cellStyle name="Note 3 16 10 2" xfId="23922" xr:uid="{00000000-0005-0000-0000-0000BA380000}"/>
    <cellStyle name="Note 3 16 10 3" xfId="38375" xr:uid="{00000000-0005-0000-0000-0000BB380000}"/>
    <cellStyle name="Note 3 16 11" xfId="8928" xr:uid="{00000000-0005-0000-0000-0000BC380000}"/>
    <cellStyle name="Note 3 16 11 2" xfId="26363" xr:uid="{00000000-0005-0000-0000-0000BD380000}"/>
    <cellStyle name="Note 3 16 11 3" xfId="40816" xr:uid="{00000000-0005-0000-0000-0000BE380000}"/>
    <cellStyle name="Note 3 16 12" xfId="11348" xr:uid="{00000000-0005-0000-0000-0000BF380000}"/>
    <cellStyle name="Note 3 16 12 2" xfId="28783" xr:uid="{00000000-0005-0000-0000-0000C0380000}"/>
    <cellStyle name="Note 3 16 12 3" xfId="43236" xr:uid="{00000000-0005-0000-0000-0000C1380000}"/>
    <cellStyle name="Note 3 16 13" xfId="18355" xr:uid="{00000000-0005-0000-0000-0000C2380000}"/>
    <cellStyle name="Note 3 16 2" xfId="1515" xr:uid="{00000000-0005-0000-0000-0000C3380000}"/>
    <cellStyle name="Note 3 16 2 2" xfId="1516" xr:uid="{00000000-0005-0000-0000-0000C4380000}"/>
    <cellStyle name="Note 3 16 2 2 2" xfId="4027" xr:uid="{00000000-0005-0000-0000-0000C5380000}"/>
    <cellStyle name="Note 3 16 2 2 2 2" xfId="13646" xr:uid="{00000000-0005-0000-0000-0000C6380000}"/>
    <cellStyle name="Note 3 16 2 2 2 2 2" xfId="31081" xr:uid="{00000000-0005-0000-0000-0000C7380000}"/>
    <cellStyle name="Note 3 16 2 2 2 2 3" xfId="45534" xr:uid="{00000000-0005-0000-0000-0000C8380000}"/>
    <cellStyle name="Note 3 16 2 2 2 3" xfId="16107" xr:uid="{00000000-0005-0000-0000-0000C9380000}"/>
    <cellStyle name="Note 3 16 2 2 2 3 2" xfId="33542" xr:uid="{00000000-0005-0000-0000-0000CA380000}"/>
    <cellStyle name="Note 3 16 2 2 2 3 3" xfId="47995" xr:uid="{00000000-0005-0000-0000-0000CB380000}"/>
    <cellStyle name="Note 3 16 2 2 2 4" xfId="21463" xr:uid="{00000000-0005-0000-0000-0000CC380000}"/>
    <cellStyle name="Note 3 16 2 2 2 5" xfId="35916" xr:uid="{00000000-0005-0000-0000-0000CD380000}"/>
    <cellStyle name="Note 3 16 2 2 3" xfId="6489" xr:uid="{00000000-0005-0000-0000-0000CE380000}"/>
    <cellStyle name="Note 3 16 2 2 3 2" xfId="23924" xr:uid="{00000000-0005-0000-0000-0000CF380000}"/>
    <cellStyle name="Note 3 16 2 2 3 3" xfId="38377" xr:uid="{00000000-0005-0000-0000-0000D0380000}"/>
    <cellStyle name="Note 3 16 2 2 4" xfId="8930" xr:uid="{00000000-0005-0000-0000-0000D1380000}"/>
    <cellStyle name="Note 3 16 2 2 4 2" xfId="26365" xr:uid="{00000000-0005-0000-0000-0000D2380000}"/>
    <cellStyle name="Note 3 16 2 2 4 3" xfId="40818" xr:uid="{00000000-0005-0000-0000-0000D3380000}"/>
    <cellStyle name="Note 3 16 2 2 5" xfId="11350" xr:uid="{00000000-0005-0000-0000-0000D4380000}"/>
    <cellStyle name="Note 3 16 2 2 5 2" xfId="28785" xr:uid="{00000000-0005-0000-0000-0000D5380000}"/>
    <cellStyle name="Note 3 16 2 2 5 3" xfId="43238" xr:uid="{00000000-0005-0000-0000-0000D6380000}"/>
    <cellStyle name="Note 3 16 2 2 6" xfId="18357" xr:uid="{00000000-0005-0000-0000-0000D7380000}"/>
    <cellStyle name="Note 3 16 2 3" xfId="1517" xr:uid="{00000000-0005-0000-0000-0000D8380000}"/>
    <cellStyle name="Note 3 16 2 3 2" xfId="4028" xr:uid="{00000000-0005-0000-0000-0000D9380000}"/>
    <cellStyle name="Note 3 16 2 3 2 2" xfId="13647" xr:uid="{00000000-0005-0000-0000-0000DA380000}"/>
    <cellStyle name="Note 3 16 2 3 2 2 2" xfId="31082" xr:uid="{00000000-0005-0000-0000-0000DB380000}"/>
    <cellStyle name="Note 3 16 2 3 2 2 3" xfId="45535" xr:uid="{00000000-0005-0000-0000-0000DC380000}"/>
    <cellStyle name="Note 3 16 2 3 2 3" xfId="16108" xr:uid="{00000000-0005-0000-0000-0000DD380000}"/>
    <cellStyle name="Note 3 16 2 3 2 3 2" xfId="33543" xr:uid="{00000000-0005-0000-0000-0000DE380000}"/>
    <cellStyle name="Note 3 16 2 3 2 3 3" xfId="47996" xr:uid="{00000000-0005-0000-0000-0000DF380000}"/>
    <cellStyle name="Note 3 16 2 3 2 4" xfId="21464" xr:uid="{00000000-0005-0000-0000-0000E0380000}"/>
    <cellStyle name="Note 3 16 2 3 2 5" xfId="35917" xr:uid="{00000000-0005-0000-0000-0000E1380000}"/>
    <cellStyle name="Note 3 16 2 3 3" xfId="6490" xr:uid="{00000000-0005-0000-0000-0000E2380000}"/>
    <cellStyle name="Note 3 16 2 3 3 2" xfId="23925" xr:uid="{00000000-0005-0000-0000-0000E3380000}"/>
    <cellStyle name="Note 3 16 2 3 3 3" xfId="38378" xr:uid="{00000000-0005-0000-0000-0000E4380000}"/>
    <cellStyle name="Note 3 16 2 3 4" xfId="8931" xr:uid="{00000000-0005-0000-0000-0000E5380000}"/>
    <cellStyle name="Note 3 16 2 3 4 2" xfId="26366" xr:uid="{00000000-0005-0000-0000-0000E6380000}"/>
    <cellStyle name="Note 3 16 2 3 4 3" xfId="40819" xr:uid="{00000000-0005-0000-0000-0000E7380000}"/>
    <cellStyle name="Note 3 16 2 3 5" xfId="11351" xr:uid="{00000000-0005-0000-0000-0000E8380000}"/>
    <cellStyle name="Note 3 16 2 3 5 2" xfId="28786" xr:uid="{00000000-0005-0000-0000-0000E9380000}"/>
    <cellStyle name="Note 3 16 2 3 5 3" xfId="43239" xr:uid="{00000000-0005-0000-0000-0000EA380000}"/>
    <cellStyle name="Note 3 16 2 3 6" xfId="18358" xr:uid="{00000000-0005-0000-0000-0000EB380000}"/>
    <cellStyle name="Note 3 16 2 4" xfId="1518" xr:uid="{00000000-0005-0000-0000-0000EC380000}"/>
    <cellStyle name="Note 3 16 2 4 2" xfId="4029" xr:uid="{00000000-0005-0000-0000-0000ED380000}"/>
    <cellStyle name="Note 3 16 2 4 2 2" xfId="21465" xr:uid="{00000000-0005-0000-0000-0000EE380000}"/>
    <cellStyle name="Note 3 16 2 4 2 3" xfId="35918" xr:uid="{00000000-0005-0000-0000-0000EF380000}"/>
    <cellStyle name="Note 3 16 2 4 3" xfId="6491" xr:uid="{00000000-0005-0000-0000-0000F0380000}"/>
    <cellStyle name="Note 3 16 2 4 3 2" xfId="23926" xr:uid="{00000000-0005-0000-0000-0000F1380000}"/>
    <cellStyle name="Note 3 16 2 4 3 3" xfId="38379" xr:uid="{00000000-0005-0000-0000-0000F2380000}"/>
    <cellStyle name="Note 3 16 2 4 4" xfId="8932" xr:uid="{00000000-0005-0000-0000-0000F3380000}"/>
    <cellStyle name="Note 3 16 2 4 4 2" xfId="26367" xr:uid="{00000000-0005-0000-0000-0000F4380000}"/>
    <cellStyle name="Note 3 16 2 4 4 3" xfId="40820" xr:uid="{00000000-0005-0000-0000-0000F5380000}"/>
    <cellStyle name="Note 3 16 2 4 5" xfId="11352" xr:uid="{00000000-0005-0000-0000-0000F6380000}"/>
    <cellStyle name="Note 3 16 2 4 5 2" xfId="28787" xr:uid="{00000000-0005-0000-0000-0000F7380000}"/>
    <cellStyle name="Note 3 16 2 4 5 3" xfId="43240" xr:uid="{00000000-0005-0000-0000-0000F8380000}"/>
    <cellStyle name="Note 3 16 2 4 6" xfId="15149" xr:uid="{00000000-0005-0000-0000-0000F9380000}"/>
    <cellStyle name="Note 3 16 2 4 6 2" xfId="32584" xr:uid="{00000000-0005-0000-0000-0000FA380000}"/>
    <cellStyle name="Note 3 16 2 4 6 3" xfId="47037" xr:uid="{00000000-0005-0000-0000-0000FB380000}"/>
    <cellStyle name="Note 3 16 2 4 7" xfId="18359" xr:uid="{00000000-0005-0000-0000-0000FC380000}"/>
    <cellStyle name="Note 3 16 2 4 8" xfId="20311" xr:uid="{00000000-0005-0000-0000-0000FD380000}"/>
    <cellStyle name="Note 3 16 2 5" xfId="4026" xr:uid="{00000000-0005-0000-0000-0000FE380000}"/>
    <cellStyle name="Note 3 16 2 5 2" xfId="13645" xr:uid="{00000000-0005-0000-0000-0000FF380000}"/>
    <cellStyle name="Note 3 16 2 5 2 2" xfId="31080" xr:uid="{00000000-0005-0000-0000-000000390000}"/>
    <cellStyle name="Note 3 16 2 5 2 3" xfId="45533" xr:uid="{00000000-0005-0000-0000-000001390000}"/>
    <cellStyle name="Note 3 16 2 5 3" xfId="16106" xr:uid="{00000000-0005-0000-0000-000002390000}"/>
    <cellStyle name="Note 3 16 2 5 3 2" xfId="33541" xr:uid="{00000000-0005-0000-0000-000003390000}"/>
    <cellStyle name="Note 3 16 2 5 3 3" xfId="47994" xr:uid="{00000000-0005-0000-0000-000004390000}"/>
    <cellStyle name="Note 3 16 2 5 4" xfId="21462" xr:uid="{00000000-0005-0000-0000-000005390000}"/>
    <cellStyle name="Note 3 16 2 5 5" xfId="35915" xr:uid="{00000000-0005-0000-0000-000006390000}"/>
    <cellStyle name="Note 3 16 2 6" xfId="6488" xr:uid="{00000000-0005-0000-0000-000007390000}"/>
    <cellStyle name="Note 3 16 2 6 2" xfId="23923" xr:uid="{00000000-0005-0000-0000-000008390000}"/>
    <cellStyle name="Note 3 16 2 6 3" xfId="38376" xr:uid="{00000000-0005-0000-0000-000009390000}"/>
    <cellStyle name="Note 3 16 2 7" xfId="8929" xr:uid="{00000000-0005-0000-0000-00000A390000}"/>
    <cellStyle name="Note 3 16 2 7 2" xfId="26364" xr:uid="{00000000-0005-0000-0000-00000B390000}"/>
    <cellStyle name="Note 3 16 2 7 3" xfId="40817" xr:uid="{00000000-0005-0000-0000-00000C390000}"/>
    <cellStyle name="Note 3 16 2 8" xfId="11349" xr:uid="{00000000-0005-0000-0000-00000D390000}"/>
    <cellStyle name="Note 3 16 2 8 2" xfId="28784" xr:uid="{00000000-0005-0000-0000-00000E390000}"/>
    <cellStyle name="Note 3 16 2 8 3" xfId="43237" xr:uid="{00000000-0005-0000-0000-00000F390000}"/>
    <cellStyle name="Note 3 16 2 9" xfId="18356" xr:uid="{00000000-0005-0000-0000-000010390000}"/>
    <cellStyle name="Note 3 16 3" xfId="1519" xr:uid="{00000000-0005-0000-0000-000011390000}"/>
    <cellStyle name="Note 3 16 3 2" xfId="1520" xr:uid="{00000000-0005-0000-0000-000012390000}"/>
    <cellStyle name="Note 3 16 3 2 2" xfId="4031" xr:uid="{00000000-0005-0000-0000-000013390000}"/>
    <cellStyle name="Note 3 16 3 2 2 2" xfId="13649" xr:uid="{00000000-0005-0000-0000-000014390000}"/>
    <cellStyle name="Note 3 16 3 2 2 2 2" xfId="31084" xr:uid="{00000000-0005-0000-0000-000015390000}"/>
    <cellStyle name="Note 3 16 3 2 2 2 3" xfId="45537" xr:uid="{00000000-0005-0000-0000-000016390000}"/>
    <cellStyle name="Note 3 16 3 2 2 3" xfId="16110" xr:uid="{00000000-0005-0000-0000-000017390000}"/>
    <cellStyle name="Note 3 16 3 2 2 3 2" xfId="33545" xr:uid="{00000000-0005-0000-0000-000018390000}"/>
    <cellStyle name="Note 3 16 3 2 2 3 3" xfId="47998" xr:uid="{00000000-0005-0000-0000-000019390000}"/>
    <cellStyle name="Note 3 16 3 2 2 4" xfId="21467" xr:uid="{00000000-0005-0000-0000-00001A390000}"/>
    <cellStyle name="Note 3 16 3 2 2 5" xfId="35920" xr:uid="{00000000-0005-0000-0000-00001B390000}"/>
    <cellStyle name="Note 3 16 3 2 3" xfId="6493" xr:uid="{00000000-0005-0000-0000-00001C390000}"/>
    <cellStyle name="Note 3 16 3 2 3 2" xfId="23928" xr:uid="{00000000-0005-0000-0000-00001D390000}"/>
    <cellStyle name="Note 3 16 3 2 3 3" xfId="38381" xr:uid="{00000000-0005-0000-0000-00001E390000}"/>
    <cellStyle name="Note 3 16 3 2 4" xfId="8934" xr:uid="{00000000-0005-0000-0000-00001F390000}"/>
    <cellStyle name="Note 3 16 3 2 4 2" xfId="26369" xr:uid="{00000000-0005-0000-0000-000020390000}"/>
    <cellStyle name="Note 3 16 3 2 4 3" xfId="40822" xr:uid="{00000000-0005-0000-0000-000021390000}"/>
    <cellStyle name="Note 3 16 3 2 5" xfId="11354" xr:uid="{00000000-0005-0000-0000-000022390000}"/>
    <cellStyle name="Note 3 16 3 2 5 2" xfId="28789" xr:uid="{00000000-0005-0000-0000-000023390000}"/>
    <cellStyle name="Note 3 16 3 2 5 3" xfId="43242" xr:uid="{00000000-0005-0000-0000-000024390000}"/>
    <cellStyle name="Note 3 16 3 2 6" xfId="18361" xr:uid="{00000000-0005-0000-0000-000025390000}"/>
    <cellStyle name="Note 3 16 3 3" xfId="1521" xr:uid="{00000000-0005-0000-0000-000026390000}"/>
    <cellStyle name="Note 3 16 3 3 2" xfId="4032" xr:uid="{00000000-0005-0000-0000-000027390000}"/>
    <cellStyle name="Note 3 16 3 3 2 2" xfId="13650" xr:uid="{00000000-0005-0000-0000-000028390000}"/>
    <cellStyle name="Note 3 16 3 3 2 2 2" xfId="31085" xr:uid="{00000000-0005-0000-0000-000029390000}"/>
    <cellStyle name="Note 3 16 3 3 2 2 3" xfId="45538" xr:uid="{00000000-0005-0000-0000-00002A390000}"/>
    <cellStyle name="Note 3 16 3 3 2 3" xfId="16111" xr:uid="{00000000-0005-0000-0000-00002B390000}"/>
    <cellStyle name="Note 3 16 3 3 2 3 2" xfId="33546" xr:uid="{00000000-0005-0000-0000-00002C390000}"/>
    <cellStyle name="Note 3 16 3 3 2 3 3" xfId="47999" xr:uid="{00000000-0005-0000-0000-00002D390000}"/>
    <cellStyle name="Note 3 16 3 3 2 4" xfId="21468" xr:uid="{00000000-0005-0000-0000-00002E390000}"/>
    <cellStyle name="Note 3 16 3 3 2 5" xfId="35921" xr:uid="{00000000-0005-0000-0000-00002F390000}"/>
    <cellStyle name="Note 3 16 3 3 3" xfId="6494" xr:uid="{00000000-0005-0000-0000-000030390000}"/>
    <cellStyle name="Note 3 16 3 3 3 2" xfId="23929" xr:uid="{00000000-0005-0000-0000-000031390000}"/>
    <cellStyle name="Note 3 16 3 3 3 3" xfId="38382" xr:uid="{00000000-0005-0000-0000-000032390000}"/>
    <cellStyle name="Note 3 16 3 3 4" xfId="8935" xr:uid="{00000000-0005-0000-0000-000033390000}"/>
    <cellStyle name="Note 3 16 3 3 4 2" xfId="26370" xr:uid="{00000000-0005-0000-0000-000034390000}"/>
    <cellStyle name="Note 3 16 3 3 4 3" xfId="40823" xr:uid="{00000000-0005-0000-0000-000035390000}"/>
    <cellStyle name="Note 3 16 3 3 5" xfId="11355" xr:uid="{00000000-0005-0000-0000-000036390000}"/>
    <cellStyle name="Note 3 16 3 3 5 2" xfId="28790" xr:uid="{00000000-0005-0000-0000-000037390000}"/>
    <cellStyle name="Note 3 16 3 3 5 3" xfId="43243" xr:uid="{00000000-0005-0000-0000-000038390000}"/>
    <cellStyle name="Note 3 16 3 3 6" xfId="18362" xr:uid="{00000000-0005-0000-0000-000039390000}"/>
    <cellStyle name="Note 3 16 3 4" xfId="1522" xr:uid="{00000000-0005-0000-0000-00003A390000}"/>
    <cellStyle name="Note 3 16 3 4 2" xfId="4033" xr:uid="{00000000-0005-0000-0000-00003B390000}"/>
    <cellStyle name="Note 3 16 3 4 2 2" xfId="21469" xr:uid="{00000000-0005-0000-0000-00003C390000}"/>
    <cellStyle name="Note 3 16 3 4 2 3" xfId="35922" xr:uid="{00000000-0005-0000-0000-00003D390000}"/>
    <cellStyle name="Note 3 16 3 4 3" xfId="6495" xr:uid="{00000000-0005-0000-0000-00003E390000}"/>
    <cellStyle name="Note 3 16 3 4 3 2" xfId="23930" xr:uid="{00000000-0005-0000-0000-00003F390000}"/>
    <cellStyle name="Note 3 16 3 4 3 3" xfId="38383" xr:uid="{00000000-0005-0000-0000-000040390000}"/>
    <cellStyle name="Note 3 16 3 4 4" xfId="8936" xr:uid="{00000000-0005-0000-0000-000041390000}"/>
    <cellStyle name="Note 3 16 3 4 4 2" xfId="26371" xr:uid="{00000000-0005-0000-0000-000042390000}"/>
    <cellStyle name="Note 3 16 3 4 4 3" xfId="40824" xr:uid="{00000000-0005-0000-0000-000043390000}"/>
    <cellStyle name="Note 3 16 3 4 5" xfId="11356" xr:uid="{00000000-0005-0000-0000-000044390000}"/>
    <cellStyle name="Note 3 16 3 4 5 2" xfId="28791" xr:uid="{00000000-0005-0000-0000-000045390000}"/>
    <cellStyle name="Note 3 16 3 4 5 3" xfId="43244" xr:uid="{00000000-0005-0000-0000-000046390000}"/>
    <cellStyle name="Note 3 16 3 4 6" xfId="15150" xr:uid="{00000000-0005-0000-0000-000047390000}"/>
    <cellStyle name="Note 3 16 3 4 6 2" xfId="32585" xr:uid="{00000000-0005-0000-0000-000048390000}"/>
    <cellStyle name="Note 3 16 3 4 6 3" xfId="47038" xr:uid="{00000000-0005-0000-0000-000049390000}"/>
    <cellStyle name="Note 3 16 3 4 7" xfId="18363" xr:uid="{00000000-0005-0000-0000-00004A390000}"/>
    <cellStyle name="Note 3 16 3 4 8" xfId="20312" xr:uid="{00000000-0005-0000-0000-00004B390000}"/>
    <cellStyle name="Note 3 16 3 5" xfId="4030" xr:uid="{00000000-0005-0000-0000-00004C390000}"/>
    <cellStyle name="Note 3 16 3 5 2" xfId="13648" xr:uid="{00000000-0005-0000-0000-00004D390000}"/>
    <cellStyle name="Note 3 16 3 5 2 2" xfId="31083" xr:uid="{00000000-0005-0000-0000-00004E390000}"/>
    <cellStyle name="Note 3 16 3 5 2 3" xfId="45536" xr:uid="{00000000-0005-0000-0000-00004F390000}"/>
    <cellStyle name="Note 3 16 3 5 3" xfId="16109" xr:uid="{00000000-0005-0000-0000-000050390000}"/>
    <cellStyle name="Note 3 16 3 5 3 2" xfId="33544" xr:uid="{00000000-0005-0000-0000-000051390000}"/>
    <cellStyle name="Note 3 16 3 5 3 3" xfId="47997" xr:uid="{00000000-0005-0000-0000-000052390000}"/>
    <cellStyle name="Note 3 16 3 5 4" xfId="21466" xr:uid="{00000000-0005-0000-0000-000053390000}"/>
    <cellStyle name="Note 3 16 3 5 5" xfId="35919" xr:uid="{00000000-0005-0000-0000-000054390000}"/>
    <cellStyle name="Note 3 16 3 6" xfId="6492" xr:uid="{00000000-0005-0000-0000-000055390000}"/>
    <cellStyle name="Note 3 16 3 6 2" xfId="23927" xr:uid="{00000000-0005-0000-0000-000056390000}"/>
    <cellStyle name="Note 3 16 3 6 3" xfId="38380" xr:uid="{00000000-0005-0000-0000-000057390000}"/>
    <cellStyle name="Note 3 16 3 7" xfId="8933" xr:uid="{00000000-0005-0000-0000-000058390000}"/>
    <cellStyle name="Note 3 16 3 7 2" xfId="26368" xr:uid="{00000000-0005-0000-0000-000059390000}"/>
    <cellStyle name="Note 3 16 3 7 3" xfId="40821" xr:uid="{00000000-0005-0000-0000-00005A390000}"/>
    <cellStyle name="Note 3 16 3 8" xfId="11353" xr:uid="{00000000-0005-0000-0000-00005B390000}"/>
    <cellStyle name="Note 3 16 3 8 2" xfId="28788" xr:uid="{00000000-0005-0000-0000-00005C390000}"/>
    <cellStyle name="Note 3 16 3 8 3" xfId="43241" xr:uid="{00000000-0005-0000-0000-00005D390000}"/>
    <cellStyle name="Note 3 16 3 9" xfId="18360" xr:uid="{00000000-0005-0000-0000-00005E390000}"/>
    <cellStyle name="Note 3 16 4" xfId="1523" xr:uid="{00000000-0005-0000-0000-00005F390000}"/>
    <cellStyle name="Note 3 16 4 2" xfId="1524" xr:uid="{00000000-0005-0000-0000-000060390000}"/>
    <cellStyle name="Note 3 16 4 2 2" xfId="4035" xr:uid="{00000000-0005-0000-0000-000061390000}"/>
    <cellStyle name="Note 3 16 4 2 2 2" xfId="13652" xr:uid="{00000000-0005-0000-0000-000062390000}"/>
    <cellStyle name="Note 3 16 4 2 2 2 2" xfId="31087" xr:uid="{00000000-0005-0000-0000-000063390000}"/>
    <cellStyle name="Note 3 16 4 2 2 2 3" xfId="45540" xr:uid="{00000000-0005-0000-0000-000064390000}"/>
    <cellStyle name="Note 3 16 4 2 2 3" xfId="16113" xr:uid="{00000000-0005-0000-0000-000065390000}"/>
    <cellStyle name="Note 3 16 4 2 2 3 2" xfId="33548" xr:uid="{00000000-0005-0000-0000-000066390000}"/>
    <cellStyle name="Note 3 16 4 2 2 3 3" xfId="48001" xr:uid="{00000000-0005-0000-0000-000067390000}"/>
    <cellStyle name="Note 3 16 4 2 2 4" xfId="21471" xr:uid="{00000000-0005-0000-0000-000068390000}"/>
    <cellStyle name="Note 3 16 4 2 2 5" xfId="35924" xr:uid="{00000000-0005-0000-0000-000069390000}"/>
    <cellStyle name="Note 3 16 4 2 3" xfId="6497" xr:uid="{00000000-0005-0000-0000-00006A390000}"/>
    <cellStyle name="Note 3 16 4 2 3 2" xfId="23932" xr:uid="{00000000-0005-0000-0000-00006B390000}"/>
    <cellStyle name="Note 3 16 4 2 3 3" xfId="38385" xr:uid="{00000000-0005-0000-0000-00006C390000}"/>
    <cellStyle name="Note 3 16 4 2 4" xfId="8938" xr:uid="{00000000-0005-0000-0000-00006D390000}"/>
    <cellStyle name="Note 3 16 4 2 4 2" xfId="26373" xr:uid="{00000000-0005-0000-0000-00006E390000}"/>
    <cellStyle name="Note 3 16 4 2 4 3" xfId="40826" xr:uid="{00000000-0005-0000-0000-00006F390000}"/>
    <cellStyle name="Note 3 16 4 2 5" xfId="11358" xr:uid="{00000000-0005-0000-0000-000070390000}"/>
    <cellStyle name="Note 3 16 4 2 5 2" xfId="28793" xr:uid="{00000000-0005-0000-0000-000071390000}"/>
    <cellStyle name="Note 3 16 4 2 5 3" xfId="43246" xr:uid="{00000000-0005-0000-0000-000072390000}"/>
    <cellStyle name="Note 3 16 4 2 6" xfId="18365" xr:uid="{00000000-0005-0000-0000-000073390000}"/>
    <cellStyle name="Note 3 16 4 3" xfId="1525" xr:uid="{00000000-0005-0000-0000-000074390000}"/>
    <cellStyle name="Note 3 16 4 3 2" xfId="4036" xr:uid="{00000000-0005-0000-0000-000075390000}"/>
    <cellStyle name="Note 3 16 4 3 2 2" xfId="13653" xr:uid="{00000000-0005-0000-0000-000076390000}"/>
    <cellStyle name="Note 3 16 4 3 2 2 2" xfId="31088" xr:uid="{00000000-0005-0000-0000-000077390000}"/>
    <cellStyle name="Note 3 16 4 3 2 2 3" xfId="45541" xr:uid="{00000000-0005-0000-0000-000078390000}"/>
    <cellStyle name="Note 3 16 4 3 2 3" xfId="16114" xr:uid="{00000000-0005-0000-0000-000079390000}"/>
    <cellStyle name="Note 3 16 4 3 2 3 2" xfId="33549" xr:uid="{00000000-0005-0000-0000-00007A390000}"/>
    <cellStyle name="Note 3 16 4 3 2 3 3" xfId="48002" xr:uid="{00000000-0005-0000-0000-00007B390000}"/>
    <cellStyle name="Note 3 16 4 3 2 4" xfId="21472" xr:uid="{00000000-0005-0000-0000-00007C390000}"/>
    <cellStyle name="Note 3 16 4 3 2 5" xfId="35925" xr:uid="{00000000-0005-0000-0000-00007D390000}"/>
    <cellStyle name="Note 3 16 4 3 3" xfId="6498" xr:uid="{00000000-0005-0000-0000-00007E390000}"/>
    <cellStyle name="Note 3 16 4 3 3 2" xfId="23933" xr:uid="{00000000-0005-0000-0000-00007F390000}"/>
    <cellStyle name="Note 3 16 4 3 3 3" xfId="38386" xr:uid="{00000000-0005-0000-0000-000080390000}"/>
    <cellStyle name="Note 3 16 4 3 4" xfId="8939" xr:uid="{00000000-0005-0000-0000-000081390000}"/>
    <cellStyle name="Note 3 16 4 3 4 2" xfId="26374" xr:uid="{00000000-0005-0000-0000-000082390000}"/>
    <cellStyle name="Note 3 16 4 3 4 3" xfId="40827" xr:uid="{00000000-0005-0000-0000-000083390000}"/>
    <cellStyle name="Note 3 16 4 3 5" xfId="11359" xr:uid="{00000000-0005-0000-0000-000084390000}"/>
    <cellStyle name="Note 3 16 4 3 5 2" xfId="28794" xr:uid="{00000000-0005-0000-0000-000085390000}"/>
    <cellStyle name="Note 3 16 4 3 5 3" xfId="43247" xr:uid="{00000000-0005-0000-0000-000086390000}"/>
    <cellStyle name="Note 3 16 4 3 6" xfId="18366" xr:uid="{00000000-0005-0000-0000-000087390000}"/>
    <cellStyle name="Note 3 16 4 4" xfId="1526" xr:uid="{00000000-0005-0000-0000-000088390000}"/>
    <cellStyle name="Note 3 16 4 4 2" xfId="4037" xr:uid="{00000000-0005-0000-0000-000089390000}"/>
    <cellStyle name="Note 3 16 4 4 2 2" xfId="21473" xr:uid="{00000000-0005-0000-0000-00008A390000}"/>
    <cellStyle name="Note 3 16 4 4 2 3" xfId="35926" xr:uid="{00000000-0005-0000-0000-00008B390000}"/>
    <cellStyle name="Note 3 16 4 4 3" xfId="6499" xr:uid="{00000000-0005-0000-0000-00008C390000}"/>
    <cellStyle name="Note 3 16 4 4 3 2" xfId="23934" xr:uid="{00000000-0005-0000-0000-00008D390000}"/>
    <cellStyle name="Note 3 16 4 4 3 3" xfId="38387" xr:uid="{00000000-0005-0000-0000-00008E390000}"/>
    <cellStyle name="Note 3 16 4 4 4" xfId="8940" xr:uid="{00000000-0005-0000-0000-00008F390000}"/>
    <cellStyle name="Note 3 16 4 4 4 2" xfId="26375" xr:uid="{00000000-0005-0000-0000-000090390000}"/>
    <cellStyle name="Note 3 16 4 4 4 3" xfId="40828" xr:uid="{00000000-0005-0000-0000-000091390000}"/>
    <cellStyle name="Note 3 16 4 4 5" xfId="11360" xr:uid="{00000000-0005-0000-0000-000092390000}"/>
    <cellStyle name="Note 3 16 4 4 5 2" xfId="28795" xr:uid="{00000000-0005-0000-0000-000093390000}"/>
    <cellStyle name="Note 3 16 4 4 5 3" xfId="43248" xr:uid="{00000000-0005-0000-0000-000094390000}"/>
    <cellStyle name="Note 3 16 4 4 6" xfId="15151" xr:uid="{00000000-0005-0000-0000-000095390000}"/>
    <cellStyle name="Note 3 16 4 4 6 2" xfId="32586" xr:uid="{00000000-0005-0000-0000-000096390000}"/>
    <cellStyle name="Note 3 16 4 4 6 3" xfId="47039" xr:uid="{00000000-0005-0000-0000-000097390000}"/>
    <cellStyle name="Note 3 16 4 4 7" xfId="18367" xr:uid="{00000000-0005-0000-0000-000098390000}"/>
    <cellStyle name="Note 3 16 4 4 8" xfId="20313" xr:uid="{00000000-0005-0000-0000-000099390000}"/>
    <cellStyle name="Note 3 16 4 5" xfId="4034" xr:uid="{00000000-0005-0000-0000-00009A390000}"/>
    <cellStyle name="Note 3 16 4 5 2" xfId="13651" xr:uid="{00000000-0005-0000-0000-00009B390000}"/>
    <cellStyle name="Note 3 16 4 5 2 2" xfId="31086" xr:uid="{00000000-0005-0000-0000-00009C390000}"/>
    <cellStyle name="Note 3 16 4 5 2 3" xfId="45539" xr:uid="{00000000-0005-0000-0000-00009D390000}"/>
    <cellStyle name="Note 3 16 4 5 3" xfId="16112" xr:uid="{00000000-0005-0000-0000-00009E390000}"/>
    <cellStyle name="Note 3 16 4 5 3 2" xfId="33547" xr:uid="{00000000-0005-0000-0000-00009F390000}"/>
    <cellStyle name="Note 3 16 4 5 3 3" xfId="48000" xr:uid="{00000000-0005-0000-0000-0000A0390000}"/>
    <cellStyle name="Note 3 16 4 5 4" xfId="21470" xr:uid="{00000000-0005-0000-0000-0000A1390000}"/>
    <cellStyle name="Note 3 16 4 5 5" xfId="35923" xr:uid="{00000000-0005-0000-0000-0000A2390000}"/>
    <cellStyle name="Note 3 16 4 6" xfId="6496" xr:uid="{00000000-0005-0000-0000-0000A3390000}"/>
    <cellStyle name="Note 3 16 4 6 2" xfId="23931" xr:uid="{00000000-0005-0000-0000-0000A4390000}"/>
    <cellStyle name="Note 3 16 4 6 3" xfId="38384" xr:uid="{00000000-0005-0000-0000-0000A5390000}"/>
    <cellStyle name="Note 3 16 4 7" xfId="8937" xr:uid="{00000000-0005-0000-0000-0000A6390000}"/>
    <cellStyle name="Note 3 16 4 7 2" xfId="26372" xr:uid="{00000000-0005-0000-0000-0000A7390000}"/>
    <cellStyle name="Note 3 16 4 7 3" xfId="40825" xr:uid="{00000000-0005-0000-0000-0000A8390000}"/>
    <cellStyle name="Note 3 16 4 8" xfId="11357" xr:uid="{00000000-0005-0000-0000-0000A9390000}"/>
    <cellStyle name="Note 3 16 4 8 2" xfId="28792" xr:uid="{00000000-0005-0000-0000-0000AA390000}"/>
    <cellStyle name="Note 3 16 4 8 3" xfId="43245" xr:uid="{00000000-0005-0000-0000-0000AB390000}"/>
    <cellStyle name="Note 3 16 4 9" xfId="18364" xr:uid="{00000000-0005-0000-0000-0000AC390000}"/>
    <cellStyle name="Note 3 16 5" xfId="1527" xr:uid="{00000000-0005-0000-0000-0000AD390000}"/>
    <cellStyle name="Note 3 16 5 2" xfId="1528" xr:uid="{00000000-0005-0000-0000-0000AE390000}"/>
    <cellStyle name="Note 3 16 5 2 2" xfId="4039" xr:uid="{00000000-0005-0000-0000-0000AF390000}"/>
    <cellStyle name="Note 3 16 5 2 2 2" xfId="13655" xr:uid="{00000000-0005-0000-0000-0000B0390000}"/>
    <cellStyle name="Note 3 16 5 2 2 2 2" xfId="31090" xr:uid="{00000000-0005-0000-0000-0000B1390000}"/>
    <cellStyle name="Note 3 16 5 2 2 2 3" xfId="45543" xr:uid="{00000000-0005-0000-0000-0000B2390000}"/>
    <cellStyle name="Note 3 16 5 2 2 3" xfId="16116" xr:uid="{00000000-0005-0000-0000-0000B3390000}"/>
    <cellStyle name="Note 3 16 5 2 2 3 2" xfId="33551" xr:uid="{00000000-0005-0000-0000-0000B4390000}"/>
    <cellStyle name="Note 3 16 5 2 2 3 3" xfId="48004" xr:uid="{00000000-0005-0000-0000-0000B5390000}"/>
    <cellStyle name="Note 3 16 5 2 2 4" xfId="21475" xr:uid="{00000000-0005-0000-0000-0000B6390000}"/>
    <cellStyle name="Note 3 16 5 2 2 5" xfId="35928" xr:uid="{00000000-0005-0000-0000-0000B7390000}"/>
    <cellStyle name="Note 3 16 5 2 3" xfId="6501" xr:uid="{00000000-0005-0000-0000-0000B8390000}"/>
    <cellStyle name="Note 3 16 5 2 3 2" xfId="23936" xr:uid="{00000000-0005-0000-0000-0000B9390000}"/>
    <cellStyle name="Note 3 16 5 2 3 3" xfId="38389" xr:uid="{00000000-0005-0000-0000-0000BA390000}"/>
    <cellStyle name="Note 3 16 5 2 4" xfId="8942" xr:uid="{00000000-0005-0000-0000-0000BB390000}"/>
    <cellStyle name="Note 3 16 5 2 4 2" xfId="26377" xr:uid="{00000000-0005-0000-0000-0000BC390000}"/>
    <cellStyle name="Note 3 16 5 2 4 3" xfId="40830" xr:uid="{00000000-0005-0000-0000-0000BD390000}"/>
    <cellStyle name="Note 3 16 5 2 5" xfId="11362" xr:uid="{00000000-0005-0000-0000-0000BE390000}"/>
    <cellStyle name="Note 3 16 5 2 5 2" xfId="28797" xr:uid="{00000000-0005-0000-0000-0000BF390000}"/>
    <cellStyle name="Note 3 16 5 2 5 3" xfId="43250" xr:uid="{00000000-0005-0000-0000-0000C0390000}"/>
    <cellStyle name="Note 3 16 5 2 6" xfId="18369" xr:uid="{00000000-0005-0000-0000-0000C1390000}"/>
    <cellStyle name="Note 3 16 5 3" xfId="1529" xr:uid="{00000000-0005-0000-0000-0000C2390000}"/>
    <cellStyle name="Note 3 16 5 3 2" xfId="4040" xr:uid="{00000000-0005-0000-0000-0000C3390000}"/>
    <cellStyle name="Note 3 16 5 3 2 2" xfId="13656" xr:uid="{00000000-0005-0000-0000-0000C4390000}"/>
    <cellStyle name="Note 3 16 5 3 2 2 2" xfId="31091" xr:uid="{00000000-0005-0000-0000-0000C5390000}"/>
    <cellStyle name="Note 3 16 5 3 2 2 3" xfId="45544" xr:uid="{00000000-0005-0000-0000-0000C6390000}"/>
    <cellStyle name="Note 3 16 5 3 2 3" xfId="16117" xr:uid="{00000000-0005-0000-0000-0000C7390000}"/>
    <cellStyle name="Note 3 16 5 3 2 3 2" xfId="33552" xr:uid="{00000000-0005-0000-0000-0000C8390000}"/>
    <cellStyle name="Note 3 16 5 3 2 3 3" xfId="48005" xr:uid="{00000000-0005-0000-0000-0000C9390000}"/>
    <cellStyle name="Note 3 16 5 3 2 4" xfId="21476" xr:uid="{00000000-0005-0000-0000-0000CA390000}"/>
    <cellStyle name="Note 3 16 5 3 2 5" xfId="35929" xr:uid="{00000000-0005-0000-0000-0000CB390000}"/>
    <cellStyle name="Note 3 16 5 3 3" xfId="6502" xr:uid="{00000000-0005-0000-0000-0000CC390000}"/>
    <cellStyle name="Note 3 16 5 3 3 2" xfId="23937" xr:uid="{00000000-0005-0000-0000-0000CD390000}"/>
    <cellStyle name="Note 3 16 5 3 3 3" xfId="38390" xr:uid="{00000000-0005-0000-0000-0000CE390000}"/>
    <cellStyle name="Note 3 16 5 3 4" xfId="8943" xr:uid="{00000000-0005-0000-0000-0000CF390000}"/>
    <cellStyle name="Note 3 16 5 3 4 2" xfId="26378" xr:uid="{00000000-0005-0000-0000-0000D0390000}"/>
    <cellStyle name="Note 3 16 5 3 4 3" xfId="40831" xr:uid="{00000000-0005-0000-0000-0000D1390000}"/>
    <cellStyle name="Note 3 16 5 3 5" xfId="11363" xr:uid="{00000000-0005-0000-0000-0000D2390000}"/>
    <cellStyle name="Note 3 16 5 3 5 2" xfId="28798" xr:uid="{00000000-0005-0000-0000-0000D3390000}"/>
    <cellStyle name="Note 3 16 5 3 5 3" xfId="43251" xr:uid="{00000000-0005-0000-0000-0000D4390000}"/>
    <cellStyle name="Note 3 16 5 3 6" xfId="18370" xr:uid="{00000000-0005-0000-0000-0000D5390000}"/>
    <cellStyle name="Note 3 16 5 4" xfId="1530" xr:uid="{00000000-0005-0000-0000-0000D6390000}"/>
    <cellStyle name="Note 3 16 5 4 2" xfId="4041" xr:uid="{00000000-0005-0000-0000-0000D7390000}"/>
    <cellStyle name="Note 3 16 5 4 2 2" xfId="21477" xr:uid="{00000000-0005-0000-0000-0000D8390000}"/>
    <cellStyle name="Note 3 16 5 4 2 3" xfId="35930" xr:uid="{00000000-0005-0000-0000-0000D9390000}"/>
    <cellStyle name="Note 3 16 5 4 3" xfId="6503" xr:uid="{00000000-0005-0000-0000-0000DA390000}"/>
    <cellStyle name="Note 3 16 5 4 3 2" xfId="23938" xr:uid="{00000000-0005-0000-0000-0000DB390000}"/>
    <cellStyle name="Note 3 16 5 4 3 3" xfId="38391" xr:uid="{00000000-0005-0000-0000-0000DC390000}"/>
    <cellStyle name="Note 3 16 5 4 4" xfId="8944" xr:uid="{00000000-0005-0000-0000-0000DD390000}"/>
    <cellStyle name="Note 3 16 5 4 4 2" xfId="26379" xr:uid="{00000000-0005-0000-0000-0000DE390000}"/>
    <cellStyle name="Note 3 16 5 4 4 3" xfId="40832" xr:uid="{00000000-0005-0000-0000-0000DF390000}"/>
    <cellStyle name="Note 3 16 5 4 5" xfId="11364" xr:uid="{00000000-0005-0000-0000-0000E0390000}"/>
    <cellStyle name="Note 3 16 5 4 5 2" xfId="28799" xr:uid="{00000000-0005-0000-0000-0000E1390000}"/>
    <cellStyle name="Note 3 16 5 4 5 3" xfId="43252" xr:uid="{00000000-0005-0000-0000-0000E2390000}"/>
    <cellStyle name="Note 3 16 5 4 6" xfId="15152" xr:uid="{00000000-0005-0000-0000-0000E3390000}"/>
    <cellStyle name="Note 3 16 5 4 6 2" xfId="32587" xr:uid="{00000000-0005-0000-0000-0000E4390000}"/>
    <cellStyle name="Note 3 16 5 4 6 3" xfId="47040" xr:uid="{00000000-0005-0000-0000-0000E5390000}"/>
    <cellStyle name="Note 3 16 5 4 7" xfId="18371" xr:uid="{00000000-0005-0000-0000-0000E6390000}"/>
    <cellStyle name="Note 3 16 5 4 8" xfId="20314" xr:uid="{00000000-0005-0000-0000-0000E7390000}"/>
    <cellStyle name="Note 3 16 5 5" xfId="4038" xr:uid="{00000000-0005-0000-0000-0000E8390000}"/>
    <cellStyle name="Note 3 16 5 5 2" xfId="13654" xr:uid="{00000000-0005-0000-0000-0000E9390000}"/>
    <cellStyle name="Note 3 16 5 5 2 2" xfId="31089" xr:uid="{00000000-0005-0000-0000-0000EA390000}"/>
    <cellStyle name="Note 3 16 5 5 2 3" xfId="45542" xr:uid="{00000000-0005-0000-0000-0000EB390000}"/>
    <cellStyle name="Note 3 16 5 5 3" xfId="16115" xr:uid="{00000000-0005-0000-0000-0000EC390000}"/>
    <cellStyle name="Note 3 16 5 5 3 2" xfId="33550" xr:uid="{00000000-0005-0000-0000-0000ED390000}"/>
    <cellStyle name="Note 3 16 5 5 3 3" xfId="48003" xr:uid="{00000000-0005-0000-0000-0000EE390000}"/>
    <cellStyle name="Note 3 16 5 5 4" xfId="21474" xr:uid="{00000000-0005-0000-0000-0000EF390000}"/>
    <cellStyle name="Note 3 16 5 5 5" xfId="35927" xr:uid="{00000000-0005-0000-0000-0000F0390000}"/>
    <cellStyle name="Note 3 16 5 6" xfId="6500" xr:uid="{00000000-0005-0000-0000-0000F1390000}"/>
    <cellStyle name="Note 3 16 5 6 2" xfId="23935" xr:uid="{00000000-0005-0000-0000-0000F2390000}"/>
    <cellStyle name="Note 3 16 5 6 3" xfId="38388" xr:uid="{00000000-0005-0000-0000-0000F3390000}"/>
    <cellStyle name="Note 3 16 5 7" xfId="8941" xr:uid="{00000000-0005-0000-0000-0000F4390000}"/>
    <cellStyle name="Note 3 16 5 7 2" xfId="26376" xr:uid="{00000000-0005-0000-0000-0000F5390000}"/>
    <cellStyle name="Note 3 16 5 7 3" xfId="40829" xr:uid="{00000000-0005-0000-0000-0000F6390000}"/>
    <cellStyle name="Note 3 16 5 8" xfId="11361" xr:uid="{00000000-0005-0000-0000-0000F7390000}"/>
    <cellStyle name="Note 3 16 5 8 2" xfId="28796" xr:uid="{00000000-0005-0000-0000-0000F8390000}"/>
    <cellStyle name="Note 3 16 5 8 3" xfId="43249" xr:uid="{00000000-0005-0000-0000-0000F9390000}"/>
    <cellStyle name="Note 3 16 5 9" xfId="18368" xr:uid="{00000000-0005-0000-0000-0000FA390000}"/>
    <cellStyle name="Note 3 16 6" xfId="1531" xr:uid="{00000000-0005-0000-0000-0000FB390000}"/>
    <cellStyle name="Note 3 16 6 2" xfId="4042" xr:uid="{00000000-0005-0000-0000-0000FC390000}"/>
    <cellStyle name="Note 3 16 6 2 2" xfId="13657" xr:uid="{00000000-0005-0000-0000-0000FD390000}"/>
    <cellStyle name="Note 3 16 6 2 2 2" xfId="31092" xr:uid="{00000000-0005-0000-0000-0000FE390000}"/>
    <cellStyle name="Note 3 16 6 2 2 3" xfId="45545" xr:uid="{00000000-0005-0000-0000-0000FF390000}"/>
    <cellStyle name="Note 3 16 6 2 3" xfId="16118" xr:uid="{00000000-0005-0000-0000-0000003A0000}"/>
    <cellStyle name="Note 3 16 6 2 3 2" xfId="33553" xr:uid="{00000000-0005-0000-0000-0000013A0000}"/>
    <cellStyle name="Note 3 16 6 2 3 3" xfId="48006" xr:uid="{00000000-0005-0000-0000-0000023A0000}"/>
    <cellStyle name="Note 3 16 6 2 4" xfId="21478" xr:uid="{00000000-0005-0000-0000-0000033A0000}"/>
    <cellStyle name="Note 3 16 6 2 5" xfId="35931" xr:uid="{00000000-0005-0000-0000-0000043A0000}"/>
    <cellStyle name="Note 3 16 6 3" xfId="6504" xr:uid="{00000000-0005-0000-0000-0000053A0000}"/>
    <cellStyle name="Note 3 16 6 3 2" xfId="23939" xr:uid="{00000000-0005-0000-0000-0000063A0000}"/>
    <cellStyle name="Note 3 16 6 3 3" xfId="38392" xr:uid="{00000000-0005-0000-0000-0000073A0000}"/>
    <cellStyle name="Note 3 16 6 4" xfId="8945" xr:uid="{00000000-0005-0000-0000-0000083A0000}"/>
    <cellStyle name="Note 3 16 6 4 2" xfId="26380" xr:uid="{00000000-0005-0000-0000-0000093A0000}"/>
    <cellStyle name="Note 3 16 6 4 3" xfId="40833" xr:uid="{00000000-0005-0000-0000-00000A3A0000}"/>
    <cellStyle name="Note 3 16 6 5" xfId="11365" xr:uid="{00000000-0005-0000-0000-00000B3A0000}"/>
    <cellStyle name="Note 3 16 6 5 2" xfId="28800" xr:uid="{00000000-0005-0000-0000-00000C3A0000}"/>
    <cellStyle name="Note 3 16 6 5 3" xfId="43253" xr:uid="{00000000-0005-0000-0000-00000D3A0000}"/>
    <cellStyle name="Note 3 16 6 6" xfId="18372" xr:uid="{00000000-0005-0000-0000-00000E3A0000}"/>
    <cellStyle name="Note 3 16 7" xfId="1532" xr:uid="{00000000-0005-0000-0000-00000F3A0000}"/>
    <cellStyle name="Note 3 16 7 2" xfId="4043" xr:uid="{00000000-0005-0000-0000-0000103A0000}"/>
    <cellStyle name="Note 3 16 7 2 2" xfId="13658" xr:uid="{00000000-0005-0000-0000-0000113A0000}"/>
    <cellStyle name="Note 3 16 7 2 2 2" xfId="31093" xr:uid="{00000000-0005-0000-0000-0000123A0000}"/>
    <cellStyle name="Note 3 16 7 2 2 3" xfId="45546" xr:uid="{00000000-0005-0000-0000-0000133A0000}"/>
    <cellStyle name="Note 3 16 7 2 3" xfId="16119" xr:uid="{00000000-0005-0000-0000-0000143A0000}"/>
    <cellStyle name="Note 3 16 7 2 3 2" xfId="33554" xr:uid="{00000000-0005-0000-0000-0000153A0000}"/>
    <cellStyle name="Note 3 16 7 2 3 3" xfId="48007" xr:uid="{00000000-0005-0000-0000-0000163A0000}"/>
    <cellStyle name="Note 3 16 7 2 4" xfId="21479" xr:uid="{00000000-0005-0000-0000-0000173A0000}"/>
    <cellStyle name="Note 3 16 7 2 5" xfId="35932" xr:uid="{00000000-0005-0000-0000-0000183A0000}"/>
    <cellStyle name="Note 3 16 7 3" xfId="6505" xr:uid="{00000000-0005-0000-0000-0000193A0000}"/>
    <cellStyle name="Note 3 16 7 3 2" xfId="23940" xr:uid="{00000000-0005-0000-0000-00001A3A0000}"/>
    <cellStyle name="Note 3 16 7 3 3" xfId="38393" xr:uid="{00000000-0005-0000-0000-00001B3A0000}"/>
    <cellStyle name="Note 3 16 7 4" xfId="8946" xr:uid="{00000000-0005-0000-0000-00001C3A0000}"/>
    <cellStyle name="Note 3 16 7 4 2" xfId="26381" xr:uid="{00000000-0005-0000-0000-00001D3A0000}"/>
    <cellStyle name="Note 3 16 7 4 3" xfId="40834" xr:uid="{00000000-0005-0000-0000-00001E3A0000}"/>
    <cellStyle name="Note 3 16 7 5" xfId="11366" xr:uid="{00000000-0005-0000-0000-00001F3A0000}"/>
    <cellStyle name="Note 3 16 7 5 2" xfId="28801" xr:uid="{00000000-0005-0000-0000-0000203A0000}"/>
    <cellStyle name="Note 3 16 7 5 3" xfId="43254" xr:uid="{00000000-0005-0000-0000-0000213A0000}"/>
    <cellStyle name="Note 3 16 7 6" xfId="18373" xr:uid="{00000000-0005-0000-0000-0000223A0000}"/>
    <cellStyle name="Note 3 16 8" xfId="1533" xr:uid="{00000000-0005-0000-0000-0000233A0000}"/>
    <cellStyle name="Note 3 16 8 2" xfId="4044" xr:uid="{00000000-0005-0000-0000-0000243A0000}"/>
    <cellStyle name="Note 3 16 8 2 2" xfId="21480" xr:uid="{00000000-0005-0000-0000-0000253A0000}"/>
    <cellStyle name="Note 3 16 8 2 3" xfId="35933" xr:uid="{00000000-0005-0000-0000-0000263A0000}"/>
    <cellStyle name="Note 3 16 8 3" xfId="6506" xr:uid="{00000000-0005-0000-0000-0000273A0000}"/>
    <cellStyle name="Note 3 16 8 3 2" xfId="23941" xr:uid="{00000000-0005-0000-0000-0000283A0000}"/>
    <cellStyle name="Note 3 16 8 3 3" xfId="38394" xr:uid="{00000000-0005-0000-0000-0000293A0000}"/>
    <cellStyle name="Note 3 16 8 4" xfId="8947" xr:uid="{00000000-0005-0000-0000-00002A3A0000}"/>
    <cellStyle name="Note 3 16 8 4 2" xfId="26382" xr:uid="{00000000-0005-0000-0000-00002B3A0000}"/>
    <cellStyle name="Note 3 16 8 4 3" xfId="40835" xr:uid="{00000000-0005-0000-0000-00002C3A0000}"/>
    <cellStyle name="Note 3 16 8 5" xfId="11367" xr:uid="{00000000-0005-0000-0000-00002D3A0000}"/>
    <cellStyle name="Note 3 16 8 5 2" xfId="28802" xr:uid="{00000000-0005-0000-0000-00002E3A0000}"/>
    <cellStyle name="Note 3 16 8 5 3" xfId="43255" xr:uid="{00000000-0005-0000-0000-00002F3A0000}"/>
    <cellStyle name="Note 3 16 8 6" xfId="15153" xr:uid="{00000000-0005-0000-0000-0000303A0000}"/>
    <cellStyle name="Note 3 16 8 6 2" xfId="32588" xr:uid="{00000000-0005-0000-0000-0000313A0000}"/>
    <cellStyle name="Note 3 16 8 6 3" xfId="47041" xr:uid="{00000000-0005-0000-0000-0000323A0000}"/>
    <cellStyle name="Note 3 16 8 7" xfId="18374" xr:uid="{00000000-0005-0000-0000-0000333A0000}"/>
    <cellStyle name="Note 3 16 8 8" xfId="20315" xr:uid="{00000000-0005-0000-0000-0000343A0000}"/>
    <cellStyle name="Note 3 16 9" xfId="4025" xr:uid="{00000000-0005-0000-0000-0000353A0000}"/>
    <cellStyle name="Note 3 16 9 2" xfId="13644" xr:uid="{00000000-0005-0000-0000-0000363A0000}"/>
    <cellStyle name="Note 3 16 9 2 2" xfId="31079" xr:uid="{00000000-0005-0000-0000-0000373A0000}"/>
    <cellStyle name="Note 3 16 9 2 3" xfId="45532" xr:uid="{00000000-0005-0000-0000-0000383A0000}"/>
    <cellStyle name="Note 3 16 9 3" xfId="16105" xr:uid="{00000000-0005-0000-0000-0000393A0000}"/>
    <cellStyle name="Note 3 16 9 3 2" xfId="33540" xr:uid="{00000000-0005-0000-0000-00003A3A0000}"/>
    <cellStyle name="Note 3 16 9 3 3" xfId="47993" xr:uid="{00000000-0005-0000-0000-00003B3A0000}"/>
    <cellStyle name="Note 3 16 9 4" xfId="21461" xr:uid="{00000000-0005-0000-0000-00003C3A0000}"/>
    <cellStyle name="Note 3 16 9 5" xfId="35914" xr:uid="{00000000-0005-0000-0000-00003D3A0000}"/>
    <cellStyle name="Note 3 17" xfId="1534" xr:uid="{00000000-0005-0000-0000-00003E3A0000}"/>
    <cellStyle name="Note 3 17 10" xfId="6507" xr:uid="{00000000-0005-0000-0000-00003F3A0000}"/>
    <cellStyle name="Note 3 17 10 2" xfId="23942" xr:uid="{00000000-0005-0000-0000-0000403A0000}"/>
    <cellStyle name="Note 3 17 10 3" xfId="38395" xr:uid="{00000000-0005-0000-0000-0000413A0000}"/>
    <cellStyle name="Note 3 17 11" xfId="8948" xr:uid="{00000000-0005-0000-0000-0000423A0000}"/>
    <cellStyle name="Note 3 17 11 2" xfId="26383" xr:uid="{00000000-0005-0000-0000-0000433A0000}"/>
    <cellStyle name="Note 3 17 11 3" xfId="40836" xr:uid="{00000000-0005-0000-0000-0000443A0000}"/>
    <cellStyle name="Note 3 17 12" xfId="11368" xr:uid="{00000000-0005-0000-0000-0000453A0000}"/>
    <cellStyle name="Note 3 17 12 2" xfId="28803" xr:uid="{00000000-0005-0000-0000-0000463A0000}"/>
    <cellStyle name="Note 3 17 12 3" xfId="43256" xr:uid="{00000000-0005-0000-0000-0000473A0000}"/>
    <cellStyle name="Note 3 17 13" xfId="18375" xr:uid="{00000000-0005-0000-0000-0000483A0000}"/>
    <cellStyle name="Note 3 17 2" xfId="1535" xr:uid="{00000000-0005-0000-0000-0000493A0000}"/>
    <cellStyle name="Note 3 17 2 2" xfId="1536" xr:uid="{00000000-0005-0000-0000-00004A3A0000}"/>
    <cellStyle name="Note 3 17 2 2 2" xfId="4047" xr:uid="{00000000-0005-0000-0000-00004B3A0000}"/>
    <cellStyle name="Note 3 17 2 2 2 2" xfId="13661" xr:uid="{00000000-0005-0000-0000-00004C3A0000}"/>
    <cellStyle name="Note 3 17 2 2 2 2 2" xfId="31096" xr:uid="{00000000-0005-0000-0000-00004D3A0000}"/>
    <cellStyle name="Note 3 17 2 2 2 2 3" xfId="45549" xr:uid="{00000000-0005-0000-0000-00004E3A0000}"/>
    <cellStyle name="Note 3 17 2 2 2 3" xfId="16122" xr:uid="{00000000-0005-0000-0000-00004F3A0000}"/>
    <cellStyle name="Note 3 17 2 2 2 3 2" xfId="33557" xr:uid="{00000000-0005-0000-0000-0000503A0000}"/>
    <cellStyle name="Note 3 17 2 2 2 3 3" xfId="48010" xr:uid="{00000000-0005-0000-0000-0000513A0000}"/>
    <cellStyle name="Note 3 17 2 2 2 4" xfId="21483" xr:uid="{00000000-0005-0000-0000-0000523A0000}"/>
    <cellStyle name="Note 3 17 2 2 2 5" xfId="35936" xr:uid="{00000000-0005-0000-0000-0000533A0000}"/>
    <cellStyle name="Note 3 17 2 2 3" xfId="6509" xr:uid="{00000000-0005-0000-0000-0000543A0000}"/>
    <cellStyle name="Note 3 17 2 2 3 2" xfId="23944" xr:uid="{00000000-0005-0000-0000-0000553A0000}"/>
    <cellStyle name="Note 3 17 2 2 3 3" xfId="38397" xr:uid="{00000000-0005-0000-0000-0000563A0000}"/>
    <cellStyle name="Note 3 17 2 2 4" xfId="8950" xr:uid="{00000000-0005-0000-0000-0000573A0000}"/>
    <cellStyle name="Note 3 17 2 2 4 2" xfId="26385" xr:uid="{00000000-0005-0000-0000-0000583A0000}"/>
    <cellStyle name="Note 3 17 2 2 4 3" xfId="40838" xr:uid="{00000000-0005-0000-0000-0000593A0000}"/>
    <cellStyle name="Note 3 17 2 2 5" xfId="11370" xr:uid="{00000000-0005-0000-0000-00005A3A0000}"/>
    <cellStyle name="Note 3 17 2 2 5 2" xfId="28805" xr:uid="{00000000-0005-0000-0000-00005B3A0000}"/>
    <cellStyle name="Note 3 17 2 2 5 3" xfId="43258" xr:uid="{00000000-0005-0000-0000-00005C3A0000}"/>
    <cellStyle name="Note 3 17 2 2 6" xfId="18377" xr:uid="{00000000-0005-0000-0000-00005D3A0000}"/>
    <cellStyle name="Note 3 17 2 3" xfId="1537" xr:uid="{00000000-0005-0000-0000-00005E3A0000}"/>
    <cellStyle name="Note 3 17 2 3 2" xfId="4048" xr:uid="{00000000-0005-0000-0000-00005F3A0000}"/>
    <cellStyle name="Note 3 17 2 3 2 2" xfId="13662" xr:uid="{00000000-0005-0000-0000-0000603A0000}"/>
    <cellStyle name="Note 3 17 2 3 2 2 2" xfId="31097" xr:uid="{00000000-0005-0000-0000-0000613A0000}"/>
    <cellStyle name="Note 3 17 2 3 2 2 3" xfId="45550" xr:uid="{00000000-0005-0000-0000-0000623A0000}"/>
    <cellStyle name="Note 3 17 2 3 2 3" xfId="16123" xr:uid="{00000000-0005-0000-0000-0000633A0000}"/>
    <cellStyle name="Note 3 17 2 3 2 3 2" xfId="33558" xr:uid="{00000000-0005-0000-0000-0000643A0000}"/>
    <cellStyle name="Note 3 17 2 3 2 3 3" xfId="48011" xr:uid="{00000000-0005-0000-0000-0000653A0000}"/>
    <cellStyle name="Note 3 17 2 3 2 4" xfId="21484" xr:uid="{00000000-0005-0000-0000-0000663A0000}"/>
    <cellStyle name="Note 3 17 2 3 2 5" xfId="35937" xr:uid="{00000000-0005-0000-0000-0000673A0000}"/>
    <cellStyle name="Note 3 17 2 3 3" xfId="6510" xr:uid="{00000000-0005-0000-0000-0000683A0000}"/>
    <cellStyle name="Note 3 17 2 3 3 2" xfId="23945" xr:uid="{00000000-0005-0000-0000-0000693A0000}"/>
    <cellStyle name="Note 3 17 2 3 3 3" xfId="38398" xr:uid="{00000000-0005-0000-0000-00006A3A0000}"/>
    <cellStyle name="Note 3 17 2 3 4" xfId="8951" xr:uid="{00000000-0005-0000-0000-00006B3A0000}"/>
    <cellStyle name="Note 3 17 2 3 4 2" xfId="26386" xr:uid="{00000000-0005-0000-0000-00006C3A0000}"/>
    <cellStyle name="Note 3 17 2 3 4 3" xfId="40839" xr:uid="{00000000-0005-0000-0000-00006D3A0000}"/>
    <cellStyle name="Note 3 17 2 3 5" xfId="11371" xr:uid="{00000000-0005-0000-0000-00006E3A0000}"/>
    <cellStyle name="Note 3 17 2 3 5 2" xfId="28806" xr:uid="{00000000-0005-0000-0000-00006F3A0000}"/>
    <cellStyle name="Note 3 17 2 3 5 3" xfId="43259" xr:uid="{00000000-0005-0000-0000-0000703A0000}"/>
    <cellStyle name="Note 3 17 2 3 6" xfId="18378" xr:uid="{00000000-0005-0000-0000-0000713A0000}"/>
    <cellStyle name="Note 3 17 2 4" xfId="1538" xr:uid="{00000000-0005-0000-0000-0000723A0000}"/>
    <cellStyle name="Note 3 17 2 4 2" xfId="4049" xr:uid="{00000000-0005-0000-0000-0000733A0000}"/>
    <cellStyle name="Note 3 17 2 4 2 2" xfId="21485" xr:uid="{00000000-0005-0000-0000-0000743A0000}"/>
    <cellStyle name="Note 3 17 2 4 2 3" xfId="35938" xr:uid="{00000000-0005-0000-0000-0000753A0000}"/>
    <cellStyle name="Note 3 17 2 4 3" xfId="6511" xr:uid="{00000000-0005-0000-0000-0000763A0000}"/>
    <cellStyle name="Note 3 17 2 4 3 2" xfId="23946" xr:uid="{00000000-0005-0000-0000-0000773A0000}"/>
    <cellStyle name="Note 3 17 2 4 3 3" xfId="38399" xr:uid="{00000000-0005-0000-0000-0000783A0000}"/>
    <cellStyle name="Note 3 17 2 4 4" xfId="8952" xr:uid="{00000000-0005-0000-0000-0000793A0000}"/>
    <cellStyle name="Note 3 17 2 4 4 2" xfId="26387" xr:uid="{00000000-0005-0000-0000-00007A3A0000}"/>
    <cellStyle name="Note 3 17 2 4 4 3" xfId="40840" xr:uid="{00000000-0005-0000-0000-00007B3A0000}"/>
    <cellStyle name="Note 3 17 2 4 5" xfId="11372" xr:uid="{00000000-0005-0000-0000-00007C3A0000}"/>
    <cellStyle name="Note 3 17 2 4 5 2" xfId="28807" xr:uid="{00000000-0005-0000-0000-00007D3A0000}"/>
    <cellStyle name="Note 3 17 2 4 5 3" xfId="43260" xr:uid="{00000000-0005-0000-0000-00007E3A0000}"/>
    <cellStyle name="Note 3 17 2 4 6" xfId="15154" xr:uid="{00000000-0005-0000-0000-00007F3A0000}"/>
    <cellStyle name="Note 3 17 2 4 6 2" xfId="32589" xr:uid="{00000000-0005-0000-0000-0000803A0000}"/>
    <cellStyle name="Note 3 17 2 4 6 3" xfId="47042" xr:uid="{00000000-0005-0000-0000-0000813A0000}"/>
    <cellStyle name="Note 3 17 2 4 7" xfId="18379" xr:uid="{00000000-0005-0000-0000-0000823A0000}"/>
    <cellStyle name="Note 3 17 2 4 8" xfId="20316" xr:uid="{00000000-0005-0000-0000-0000833A0000}"/>
    <cellStyle name="Note 3 17 2 5" xfId="4046" xr:uid="{00000000-0005-0000-0000-0000843A0000}"/>
    <cellStyle name="Note 3 17 2 5 2" xfId="13660" xr:uid="{00000000-0005-0000-0000-0000853A0000}"/>
    <cellStyle name="Note 3 17 2 5 2 2" xfId="31095" xr:uid="{00000000-0005-0000-0000-0000863A0000}"/>
    <cellStyle name="Note 3 17 2 5 2 3" xfId="45548" xr:uid="{00000000-0005-0000-0000-0000873A0000}"/>
    <cellStyle name="Note 3 17 2 5 3" xfId="16121" xr:uid="{00000000-0005-0000-0000-0000883A0000}"/>
    <cellStyle name="Note 3 17 2 5 3 2" xfId="33556" xr:uid="{00000000-0005-0000-0000-0000893A0000}"/>
    <cellStyle name="Note 3 17 2 5 3 3" xfId="48009" xr:uid="{00000000-0005-0000-0000-00008A3A0000}"/>
    <cellStyle name="Note 3 17 2 5 4" xfId="21482" xr:uid="{00000000-0005-0000-0000-00008B3A0000}"/>
    <cellStyle name="Note 3 17 2 5 5" xfId="35935" xr:uid="{00000000-0005-0000-0000-00008C3A0000}"/>
    <cellStyle name="Note 3 17 2 6" xfId="6508" xr:uid="{00000000-0005-0000-0000-00008D3A0000}"/>
    <cellStyle name="Note 3 17 2 6 2" xfId="23943" xr:uid="{00000000-0005-0000-0000-00008E3A0000}"/>
    <cellStyle name="Note 3 17 2 6 3" xfId="38396" xr:uid="{00000000-0005-0000-0000-00008F3A0000}"/>
    <cellStyle name="Note 3 17 2 7" xfId="8949" xr:uid="{00000000-0005-0000-0000-0000903A0000}"/>
    <cellStyle name="Note 3 17 2 7 2" xfId="26384" xr:uid="{00000000-0005-0000-0000-0000913A0000}"/>
    <cellStyle name="Note 3 17 2 7 3" xfId="40837" xr:uid="{00000000-0005-0000-0000-0000923A0000}"/>
    <cellStyle name="Note 3 17 2 8" xfId="11369" xr:uid="{00000000-0005-0000-0000-0000933A0000}"/>
    <cellStyle name="Note 3 17 2 8 2" xfId="28804" xr:uid="{00000000-0005-0000-0000-0000943A0000}"/>
    <cellStyle name="Note 3 17 2 8 3" xfId="43257" xr:uid="{00000000-0005-0000-0000-0000953A0000}"/>
    <cellStyle name="Note 3 17 2 9" xfId="18376" xr:uid="{00000000-0005-0000-0000-0000963A0000}"/>
    <cellStyle name="Note 3 17 3" xfId="1539" xr:uid="{00000000-0005-0000-0000-0000973A0000}"/>
    <cellStyle name="Note 3 17 3 2" xfId="1540" xr:uid="{00000000-0005-0000-0000-0000983A0000}"/>
    <cellStyle name="Note 3 17 3 2 2" xfId="4051" xr:uid="{00000000-0005-0000-0000-0000993A0000}"/>
    <cellStyle name="Note 3 17 3 2 2 2" xfId="13664" xr:uid="{00000000-0005-0000-0000-00009A3A0000}"/>
    <cellStyle name="Note 3 17 3 2 2 2 2" xfId="31099" xr:uid="{00000000-0005-0000-0000-00009B3A0000}"/>
    <cellStyle name="Note 3 17 3 2 2 2 3" xfId="45552" xr:uid="{00000000-0005-0000-0000-00009C3A0000}"/>
    <cellStyle name="Note 3 17 3 2 2 3" xfId="16125" xr:uid="{00000000-0005-0000-0000-00009D3A0000}"/>
    <cellStyle name="Note 3 17 3 2 2 3 2" xfId="33560" xr:uid="{00000000-0005-0000-0000-00009E3A0000}"/>
    <cellStyle name="Note 3 17 3 2 2 3 3" xfId="48013" xr:uid="{00000000-0005-0000-0000-00009F3A0000}"/>
    <cellStyle name="Note 3 17 3 2 2 4" xfId="21487" xr:uid="{00000000-0005-0000-0000-0000A03A0000}"/>
    <cellStyle name="Note 3 17 3 2 2 5" xfId="35940" xr:uid="{00000000-0005-0000-0000-0000A13A0000}"/>
    <cellStyle name="Note 3 17 3 2 3" xfId="6513" xr:uid="{00000000-0005-0000-0000-0000A23A0000}"/>
    <cellStyle name="Note 3 17 3 2 3 2" xfId="23948" xr:uid="{00000000-0005-0000-0000-0000A33A0000}"/>
    <cellStyle name="Note 3 17 3 2 3 3" xfId="38401" xr:uid="{00000000-0005-0000-0000-0000A43A0000}"/>
    <cellStyle name="Note 3 17 3 2 4" xfId="8954" xr:uid="{00000000-0005-0000-0000-0000A53A0000}"/>
    <cellStyle name="Note 3 17 3 2 4 2" xfId="26389" xr:uid="{00000000-0005-0000-0000-0000A63A0000}"/>
    <cellStyle name="Note 3 17 3 2 4 3" xfId="40842" xr:uid="{00000000-0005-0000-0000-0000A73A0000}"/>
    <cellStyle name="Note 3 17 3 2 5" xfId="11374" xr:uid="{00000000-0005-0000-0000-0000A83A0000}"/>
    <cellStyle name="Note 3 17 3 2 5 2" xfId="28809" xr:uid="{00000000-0005-0000-0000-0000A93A0000}"/>
    <cellStyle name="Note 3 17 3 2 5 3" xfId="43262" xr:uid="{00000000-0005-0000-0000-0000AA3A0000}"/>
    <cellStyle name="Note 3 17 3 2 6" xfId="18381" xr:uid="{00000000-0005-0000-0000-0000AB3A0000}"/>
    <cellStyle name="Note 3 17 3 3" xfId="1541" xr:uid="{00000000-0005-0000-0000-0000AC3A0000}"/>
    <cellStyle name="Note 3 17 3 3 2" xfId="4052" xr:uid="{00000000-0005-0000-0000-0000AD3A0000}"/>
    <cellStyle name="Note 3 17 3 3 2 2" xfId="13665" xr:uid="{00000000-0005-0000-0000-0000AE3A0000}"/>
    <cellStyle name="Note 3 17 3 3 2 2 2" xfId="31100" xr:uid="{00000000-0005-0000-0000-0000AF3A0000}"/>
    <cellStyle name="Note 3 17 3 3 2 2 3" xfId="45553" xr:uid="{00000000-0005-0000-0000-0000B03A0000}"/>
    <cellStyle name="Note 3 17 3 3 2 3" xfId="16126" xr:uid="{00000000-0005-0000-0000-0000B13A0000}"/>
    <cellStyle name="Note 3 17 3 3 2 3 2" xfId="33561" xr:uid="{00000000-0005-0000-0000-0000B23A0000}"/>
    <cellStyle name="Note 3 17 3 3 2 3 3" xfId="48014" xr:uid="{00000000-0005-0000-0000-0000B33A0000}"/>
    <cellStyle name="Note 3 17 3 3 2 4" xfId="21488" xr:uid="{00000000-0005-0000-0000-0000B43A0000}"/>
    <cellStyle name="Note 3 17 3 3 2 5" xfId="35941" xr:uid="{00000000-0005-0000-0000-0000B53A0000}"/>
    <cellStyle name="Note 3 17 3 3 3" xfId="6514" xr:uid="{00000000-0005-0000-0000-0000B63A0000}"/>
    <cellStyle name="Note 3 17 3 3 3 2" xfId="23949" xr:uid="{00000000-0005-0000-0000-0000B73A0000}"/>
    <cellStyle name="Note 3 17 3 3 3 3" xfId="38402" xr:uid="{00000000-0005-0000-0000-0000B83A0000}"/>
    <cellStyle name="Note 3 17 3 3 4" xfId="8955" xr:uid="{00000000-0005-0000-0000-0000B93A0000}"/>
    <cellStyle name="Note 3 17 3 3 4 2" xfId="26390" xr:uid="{00000000-0005-0000-0000-0000BA3A0000}"/>
    <cellStyle name="Note 3 17 3 3 4 3" xfId="40843" xr:uid="{00000000-0005-0000-0000-0000BB3A0000}"/>
    <cellStyle name="Note 3 17 3 3 5" xfId="11375" xr:uid="{00000000-0005-0000-0000-0000BC3A0000}"/>
    <cellStyle name="Note 3 17 3 3 5 2" xfId="28810" xr:uid="{00000000-0005-0000-0000-0000BD3A0000}"/>
    <cellStyle name="Note 3 17 3 3 5 3" xfId="43263" xr:uid="{00000000-0005-0000-0000-0000BE3A0000}"/>
    <cellStyle name="Note 3 17 3 3 6" xfId="18382" xr:uid="{00000000-0005-0000-0000-0000BF3A0000}"/>
    <cellStyle name="Note 3 17 3 4" xfId="1542" xr:uid="{00000000-0005-0000-0000-0000C03A0000}"/>
    <cellStyle name="Note 3 17 3 4 2" xfId="4053" xr:uid="{00000000-0005-0000-0000-0000C13A0000}"/>
    <cellStyle name="Note 3 17 3 4 2 2" xfId="21489" xr:uid="{00000000-0005-0000-0000-0000C23A0000}"/>
    <cellStyle name="Note 3 17 3 4 2 3" xfId="35942" xr:uid="{00000000-0005-0000-0000-0000C33A0000}"/>
    <cellStyle name="Note 3 17 3 4 3" xfId="6515" xr:uid="{00000000-0005-0000-0000-0000C43A0000}"/>
    <cellStyle name="Note 3 17 3 4 3 2" xfId="23950" xr:uid="{00000000-0005-0000-0000-0000C53A0000}"/>
    <cellStyle name="Note 3 17 3 4 3 3" xfId="38403" xr:uid="{00000000-0005-0000-0000-0000C63A0000}"/>
    <cellStyle name="Note 3 17 3 4 4" xfId="8956" xr:uid="{00000000-0005-0000-0000-0000C73A0000}"/>
    <cellStyle name="Note 3 17 3 4 4 2" xfId="26391" xr:uid="{00000000-0005-0000-0000-0000C83A0000}"/>
    <cellStyle name="Note 3 17 3 4 4 3" xfId="40844" xr:uid="{00000000-0005-0000-0000-0000C93A0000}"/>
    <cellStyle name="Note 3 17 3 4 5" xfId="11376" xr:uid="{00000000-0005-0000-0000-0000CA3A0000}"/>
    <cellStyle name="Note 3 17 3 4 5 2" xfId="28811" xr:uid="{00000000-0005-0000-0000-0000CB3A0000}"/>
    <cellStyle name="Note 3 17 3 4 5 3" xfId="43264" xr:uid="{00000000-0005-0000-0000-0000CC3A0000}"/>
    <cellStyle name="Note 3 17 3 4 6" xfId="15155" xr:uid="{00000000-0005-0000-0000-0000CD3A0000}"/>
    <cellStyle name="Note 3 17 3 4 6 2" xfId="32590" xr:uid="{00000000-0005-0000-0000-0000CE3A0000}"/>
    <cellStyle name="Note 3 17 3 4 6 3" xfId="47043" xr:uid="{00000000-0005-0000-0000-0000CF3A0000}"/>
    <cellStyle name="Note 3 17 3 4 7" xfId="18383" xr:uid="{00000000-0005-0000-0000-0000D03A0000}"/>
    <cellStyle name="Note 3 17 3 4 8" xfId="20317" xr:uid="{00000000-0005-0000-0000-0000D13A0000}"/>
    <cellStyle name="Note 3 17 3 5" xfId="4050" xr:uid="{00000000-0005-0000-0000-0000D23A0000}"/>
    <cellStyle name="Note 3 17 3 5 2" xfId="13663" xr:uid="{00000000-0005-0000-0000-0000D33A0000}"/>
    <cellStyle name="Note 3 17 3 5 2 2" xfId="31098" xr:uid="{00000000-0005-0000-0000-0000D43A0000}"/>
    <cellStyle name="Note 3 17 3 5 2 3" xfId="45551" xr:uid="{00000000-0005-0000-0000-0000D53A0000}"/>
    <cellStyle name="Note 3 17 3 5 3" xfId="16124" xr:uid="{00000000-0005-0000-0000-0000D63A0000}"/>
    <cellStyle name="Note 3 17 3 5 3 2" xfId="33559" xr:uid="{00000000-0005-0000-0000-0000D73A0000}"/>
    <cellStyle name="Note 3 17 3 5 3 3" xfId="48012" xr:uid="{00000000-0005-0000-0000-0000D83A0000}"/>
    <cellStyle name="Note 3 17 3 5 4" xfId="21486" xr:uid="{00000000-0005-0000-0000-0000D93A0000}"/>
    <cellStyle name="Note 3 17 3 5 5" xfId="35939" xr:uid="{00000000-0005-0000-0000-0000DA3A0000}"/>
    <cellStyle name="Note 3 17 3 6" xfId="6512" xr:uid="{00000000-0005-0000-0000-0000DB3A0000}"/>
    <cellStyle name="Note 3 17 3 6 2" xfId="23947" xr:uid="{00000000-0005-0000-0000-0000DC3A0000}"/>
    <cellStyle name="Note 3 17 3 6 3" xfId="38400" xr:uid="{00000000-0005-0000-0000-0000DD3A0000}"/>
    <cellStyle name="Note 3 17 3 7" xfId="8953" xr:uid="{00000000-0005-0000-0000-0000DE3A0000}"/>
    <cellStyle name="Note 3 17 3 7 2" xfId="26388" xr:uid="{00000000-0005-0000-0000-0000DF3A0000}"/>
    <cellStyle name="Note 3 17 3 7 3" xfId="40841" xr:uid="{00000000-0005-0000-0000-0000E03A0000}"/>
    <cellStyle name="Note 3 17 3 8" xfId="11373" xr:uid="{00000000-0005-0000-0000-0000E13A0000}"/>
    <cellStyle name="Note 3 17 3 8 2" xfId="28808" xr:uid="{00000000-0005-0000-0000-0000E23A0000}"/>
    <cellStyle name="Note 3 17 3 8 3" xfId="43261" xr:uid="{00000000-0005-0000-0000-0000E33A0000}"/>
    <cellStyle name="Note 3 17 3 9" xfId="18380" xr:uid="{00000000-0005-0000-0000-0000E43A0000}"/>
    <cellStyle name="Note 3 17 4" xfId="1543" xr:uid="{00000000-0005-0000-0000-0000E53A0000}"/>
    <cellStyle name="Note 3 17 4 2" xfId="1544" xr:uid="{00000000-0005-0000-0000-0000E63A0000}"/>
    <cellStyle name="Note 3 17 4 2 2" xfId="4055" xr:uid="{00000000-0005-0000-0000-0000E73A0000}"/>
    <cellStyle name="Note 3 17 4 2 2 2" xfId="13667" xr:uid="{00000000-0005-0000-0000-0000E83A0000}"/>
    <cellStyle name="Note 3 17 4 2 2 2 2" xfId="31102" xr:uid="{00000000-0005-0000-0000-0000E93A0000}"/>
    <cellStyle name="Note 3 17 4 2 2 2 3" xfId="45555" xr:uid="{00000000-0005-0000-0000-0000EA3A0000}"/>
    <cellStyle name="Note 3 17 4 2 2 3" xfId="16128" xr:uid="{00000000-0005-0000-0000-0000EB3A0000}"/>
    <cellStyle name="Note 3 17 4 2 2 3 2" xfId="33563" xr:uid="{00000000-0005-0000-0000-0000EC3A0000}"/>
    <cellStyle name="Note 3 17 4 2 2 3 3" xfId="48016" xr:uid="{00000000-0005-0000-0000-0000ED3A0000}"/>
    <cellStyle name="Note 3 17 4 2 2 4" xfId="21491" xr:uid="{00000000-0005-0000-0000-0000EE3A0000}"/>
    <cellStyle name="Note 3 17 4 2 2 5" xfId="35944" xr:uid="{00000000-0005-0000-0000-0000EF3A0000}"/>
    <cellStyle name="Note 3 17 4 2 3" xfId="6517" xr:uid="{00000000-0005-0000-0000-0000F03A0000}"/>
    <cellStyle name="Note 3 17 4 2 3 2" xfId="23952" xr:uid="{00000000-0005-0000-0000-0000F13A0000}"/>
    <cellStyle name="Note 3 17 4 2 3 3" xfId="38405" xr:uid="{00000000-0005-0000-0000-0000F23A0000}"/>
    <cellStyle name="Note 3 17 4 2 4" xfId="8958" xr:uid="{00000000-0005-0000-0000-0000F33A0000}"/>
    <cellStyle name="Note 3 17 4 2 4 2" xfId="26393" xr:uid="{00000000-0005-0000-0000-0000F43A0000}"/>
    <cellStyle name="Note 3 17 4 2 4 3" xfId="40846" xr:uid="{00000000-0005-0000-0000-0000F53A0000}"/>
    <cellStyle name="Note 3 17 4 2 5" xfId="11378" xr:uid="{00000000-0005-0000-0000-0000F63A0000}"/>
    <cellStyle name="Note 3 17 4 2 5 2" xfId="28813" xr:uid="{00000000-0005-0000-0000-0000F73A0000}"/>
    <cellStyle name="Note 3 17 4 2 5 3" xfId="43266" xr:uid="{00000000-0005-0000-0000-0000F83A0000}"/>
    <cellStyle name="Note 3 17 4 2 6" xfId="18385" xr:uid="{00000000-0005-0000-0000-0000F93A0000}"/>
    <cellStyle name="Note 3 17 4 3" xfId="1545" xr:uid="{00000000-0005-0000-0000-0000FA3A0000}"/>
    <cellStyle name="Note 3 17 4 3 2" xfId="4056" xr:uid="{00000000-0005-0000-0000-0000FB3A0000}"/>
    <cellStyle name="Note 3 17 4 3 2 2" xfId="13668" xr:uid="{00000000-0005-0000-0000-0000FC3A0000}"/>
    <cellStyle name="Note 3 17 4 3 2 2 2" xfId="31103" xr:uid="{00000000-0005-0000-0000-0000FD3A0000}"/>
    <cellStyle name="Note 3 17 4 3 2 2 3" xfId="45556" xr:uid="{00000000-0005-0000-0000-0000FE3A0000}"/>
    <cellStyle name="Note 3 17 4 3 2 3" xfId="16129" xr:uid="{00000000-0005-0000-0000-0000FF3A0000}"/>
    <cellStyle name="Note 3 17 4 3 2 3 2" xfId="33564" xr:uid="{00000000-0005-0000-0000-0000003B0000}"/>
    <cellStyle name="Note 3 17 4 3 2 3 3" xfId="48017" xr:uid="{00000000-0005-0000-0000-0000013B0000}"/>
    <cellStyle name="Note 3 17 4 3 2 4" xfId="21492" xr:uid="{00000000-0005-0000-0000-0000023B0000}"/>
    <cellStyle name="Note 3 17 4 3 2 5" xfId="35945" xr:uid="{00000000-0005-0000-0000-0000033B0000}"/>
    <cellStyle name="Note 3 17 4 3 3" xfId="6518" xr:uid="{00000000-0005-0000-0000-0000043B0000}"/>
    <cellStyle name="Note 3 17 4 3 3 2" xfId="23953" xr:uid="{00000000-0005-0000-0000-0000053B0000}"/>
    <cellStyle name="Note 3 17 4 3 3 3" xfId="38406" xr:uid="{00000000-0005-0000-0000-0000063B0000}"/>
    <cellStyle name="Note 3 17 4 3 4" xfId="8959" xr:uid="{00000000-0005-0000-0000-0000073B0000}"/>
    <cellStyle name="Note 3 17 4 3 4 2" xfId="26394" xr:uid="{00000000-0005-0000-0000-0000083B0000}"/>
    <cellStyle name="Note 3 17 4 3 4 3" xfId="40847" xr:uid="{00000000-0005-0000-0000-0000093B0000}"/>
    <cellStyle name="Note 3 17 4 3 5" xfId="11379" xr:uid="{00000000-0005-0000-0000-00000A3B0000}"/>
    <cellStyle name="Note 3 17 4 3 5 2" xfId="28814" xr:uid="{00000000-0005-0000-0000-00000B3B0000}"/>
    <cellStyle name="Note 3 17 4 3 5 3" xfId="43267" xr:uid="{00000000-0005-0000-0000-00000C3B0000}"/>
    <cellStyle name="Note 3 17 4 3 6" xfId="18386" xr:uid="{00000000-0005-0000-0000-00000D3B0000}"/>
    <cellStyle name="Note 3 17 4 4" xfId="1546" xr:uid="{00000000-0005-0000-0000-00000E3B0000}"/>
    <cellStyle name="Note 3 17 4 4 2" xfId="4057" xr:uid="{00000000-0005-0000-0000-00000F3B0000}"/>
    <cellStyle name="Note 3 17 4 4 2 2" xfId="21493" xr:uid="{00000000-0005-0000-0000-0000103B0000}"/>
    <cellStyle name="Note 3 17 4 4 2 3" xfId="35946" xr:uid="{00000000-0005-0000-0000-0000113B0000}"/>
    <cellStyle name="Note 3 17 4 4 3" xfId="6519" xr:uid="{00000000-0005-0000-0000-0000123B0000}"/>
    <cellStyle name="Note 3 17 4 4 3 2" xfId="23954" xr:uid="{00000000-0005-0000-0000-0000133B0000}"/>
    <cellStyle name="Note 3 17 4 4 3 3" xfId="38407" xr:uid="{00000000-0005-0000-0000-0000143B0000}"/>
    <cellStyle name="Note 3 17 4 4 4" xfId="8960" xr:uid="{00000000-0005-0000-0000-0000153B0000}"/>
    <cellStyle name="Note 3 17 4 4 4 2" xfId="26395" xr:uid="{00000000-0005-0000-0000-0000163B0000}"/>
    <cellStyle name="Note 3 17 4 4 4 3" xfId="40848" xr:uid="{00000000-0005-0000-0000-0000173B0000}"/>
    <cellStyle name="Note 3 17 4 4 5" xfId="11380" xr:uid="{00000000-0005-0000-0000-0000183B0000}"/>
    <cellStyle name="Note 3 17 4 4 5 2" xfId="28815" xr:uid="{00000000-0005-0000-0000-0000193B0000}"/>
    <cellStyle name="Note 3 17 4 4 5 3" xfId="43268" xr:uid="{00000000-0005-0000-0000-00001A3B0000}"/>
    <cellStyle name="Note 3 17 4 4 6" xfId="15156" xr:uid="{00000000-0005-0000-0000-00001B3B0000}"/>
    <cellStyle name="Note 3 17 4 4 6 2" xfId="32591" xr:uid="{00000000-0005-0000-0000-00001C3B0000}"/>
    <cellStyle name="Note 3 17 4 4 6 3" xfId="47044" xr:uid="{00000000-0005-0000-0000-00001D3B0000}"/>
    <cellStyle name="Note 3 17 4 4 7" xfId="18387" xr:uid="{00000000-0005-0000-0000-00001E3B0000}"/>
    <cellStyle name="Note 3 17 4 4 8" xfId="20318" xr:uid="{00000000-0005-0000-0000-00001F3B0000}"/>
    <cellStyle name="Note 3 17 4 5" xfId="4054" xr:uid="{00000000-0005-0000-0000-0000203B0000}"/>
    <cellStyle name="Note 3 17 4 5 2" xfId="13666" xr:uid="{00000000-0005-0000-0000-0000213B0000}"/>
    <cellStyle name="Note 3 17 4 5 2 2" xfId="31101" xr:uid="{00000000-0005-0000-0000-0000223B0000}"/>
    <cellStyle name="Note 3 17 4 5 2 3" xfId="45554" xr:uid="{00000000-0005-0000-0000-0000233B0000}"/>
    <cellStyle name="Note 3 17 4 5 3" xfId="16127" xr:uid="{00000000-0005-0000-0000-0000243B0000}"/>
    <cellStyle name="Note 3 17 4 5 3 2" xfId="33562" xr:uid="{00000000-0005-0000-0000-0000253B0000}"/>
    <cellStyle name="Note 3 17 4 5 3 3" xfId="48015" xr:uid="{00000000-0005-0000-0000-0000263B0000}"/>
    <cellStyle name="Note 3 17 4 5 4" xfId="21490" xr:uid="{00000000-0005-0000-0000-0000273B0000}"/>
    <cellStyle name="Note 3 17 4 5 5" xfId="35943" xr:uid="{00000000-0005-0000-0000-0000283B0000}"/>
    <cellStyle name="Note 3 17 4 6" xfId="6516" xr:uid="{00000000-0005-0000-0000-0000293B0000}"/>
    <cellStyle name="Note 3 17 4 6 2" xfId="23951" xr:uid="{00000000-0005-0000-0000-00002A3B0000}"/>
    <cellStyle name="Note 3 17 4 6 3" xfId="38404" xr:uid="{00000000-0005-0000-0000-00002B3B0000}"/>
    <cellStyle name="Note 3 17 4 7" xfId="8957" xr:uid="{00000000-0005-0000-0000-00002C3B0000}"/>
    <cellStyle name="Note 3 17 4 7 2" xfId="26392" xr:uid="{00000000-0005-0000-0000-00002D3B0000}"/>
    <cellStyle name="Note 3 17 4 7 3" xfId="40845" xr:uid="{00000000-0005-0000-0000-00002E3B0000}"/>
    <cellStyle name="Note 3 17 4 8" xfId="11377" xr:uid="{00000000-0005-0000-0000-00002F3B0000}"/>
    <cellStyle name="Note 3 17 4 8 2" xfId="28812" xr:uid="{00000000-0005-0000-0000-0000303B0000}"/>
    <cellStyle name="Note 3 17 4 8 3" xfId="43265" xr:uid="{00000000-0005-0000-0000-0000313B0000}"/>
    <cellStyle name="Note 3 17 4 9" xfId="18384" xr:uid="{00000000-0005-0000-0000-0000323B0000}"/>
    <cellStyle name="Note 3 17 5" xfId="1547" xr:uid="{00000000-0005-0000-0000-0000333B0000}"/>
    <cellStyle name="Note 3 17 5 2" xfId="1548" xr:uid="{00000000-0005-0000-0000-0000343B0000}"/>
    <cellStyle name="Note 3 17 5 2 2" xfId="4059" xr:uid="{00000000-0005-0000-0000-0000353B0000}"/>
    <cellStyle name="Note 3 17 5 2 2 2" xfId="13670" xr:uid="{00000000-0005-0000-0000-0000363B0000}"/>
    <cellStyle name="Note 3 17 5 2 2 2 2" xfId="31105" xr:uid="{00000000-0005-0000-0000-0000373B0000}"/>
    <cellStyle name="Note 3 17 5 2 2 2 3" xfId="45558" xr:uid="{00000000-0005-0000-0000-0000383B0000}"/>
    <cellStyle name="Note 3 17 5 2 2 3" xfId="16131" xr:uid="{00000000-0005-0000-0000-0000393B0000}"/>
    <cellStyle name="Note 3 17 5 2 2 3 2" xfId="33566" xr:uid="{00000000-0005-0000-0000-00003A3B0000}"/>
    <cellStyle name="Note 3 17 5 2 2 3 3" xfId="48019" xr:uid="{00000000-0005-0000-0000-00003B3B0000}"/>
    <cellStyle name="Note 3 17 5 2 2 4" xfId="21495" xr:uid="{00000000-0005-0000-0000-00003C3B0000}"/>
    <cellStyle name="Note 3 17 5 2 2 5" xfId="35948" xr:uid="{00000000-0005-0000-0000-00003D3B0000}"/>
    <cellStyle name="Note 3 17 5 2 3" xfId="6521" xr:uid="{00000000-0005-0000-0000-00003E3B0000}"/>
    <cellStyle name="Note 3 17 5 2 3 2" xfId="23956" xr:uid="{00000000-0005-0000-0000-00003F3B0000}"/>
    <cellStyle name="Note 3 17 5 2 3 3" xfId="38409" xr:uid="{00000000-0005-0000-0000-0000403B0000}"/>
    <cellStyle name="Note 3 17 5 2 4" xfId="8962" xr:uid="{00000000-0005-0000-0000-0000413B0000}"/>
    <cellStyle name="Note 3 17 5 2 4 2" xfId="26397" xr:uid="{00000000-0005-0000-0000-0000423B0000}"/>
    <cellStyle name="Note 3 17 5 2 4 3" xfId="40850" xr:uid="{00000000-0005-0000-0000-0000433B0000}"/>
    <cellStyle name="Note 3 17 5 2 5" xfId="11382" xr:uid="{00000000-0005-0000-0000-0000443B0000}"/>
    <cellStyle name="Note 3 17 5 2 5 2" xfId="28817" xr:uid="{00000000-0005-0000-0000-0000453B0000}"/>
    <cellStyle name="Note 3 17 5 2 5 3" xfId="43270" xr:uid="{00000000-0005-0000-0000-0000463B0000}"/>
    <cellStyle name="Note 3 17 5 2 6" xfId="18389" xr:uid="{00000000-0005-0000-0000-0000473B0000}"/>
    <cellStyle name="Note 3 17 5 3" xfId="1549" xr:uid="{00000000-0005-0000-0000-0000483B0000}"/>
    <cellStyle name="Note 3 17 5 3 2" xfId="4060" xr:uid="{00000000-0005-0000-0000-0000493B0000}"/>
    <cellStyle name="Note 3 17 5 3 2 2" xfId="13671" xr:uid="{00000000-0005-0000-0000-00004A3B0000}"/>
    <cellStyle name="Note 3 17 5 3 2 2 2" xfId="31106" xr:uid="{00000000-0005-0000-0000-00004B3B0000}"/>
    <cellStyle name="Note 3 17 5 3 2 2 3" xfId="45559" xr:uid="{00000000-0005-0000-0000-00004C3B0000}"/>
    <cellStyle name="Note 3 17 5 3 2 3" xfId="16132" xr:uid="{00000000-0005-0000-0000-00004D3B0000}"/>
    <cellStyle name="Note 3 17 5 3 2 3 2" xfId="33567" xr:uid="{00000000-0005-0000-0000-00004E3B0000}"/>
    <cellStyle name="Note 3 17 5 3 2 3 3" xfId="48020" xr:uid="{00000000-0005-0000-0000-00004F3B0000}"/>
    <cellStyle name="Note 3 17 5 3 2 4" xfId="21496" xr:uid="{00000000-0005-0000-0000-0000503B0000}"/>
    <cellStyle name="Note 3 17 5 3 2 5" xfId="35949" xr:uid="{00000000-0005-0000-0000-0000513B0000}"/>
    <cellStyle name="Note 3 17 5 3 3" xfId="6522" xr:uid="{00000000-0005-0000-0000-0000523B0000}"/>
    <cellStyle name="Note 3 17 5 3 3 2" xfId="23957" xr:uid="{00000000-0005-0000-0000-0000533B0000}"/>
    <cellStyle name="Note 3 17 5 3 3 3" xfId="38410" xr:uid="{00000000-0005-0000-0000-0000543B0000}"/>
    <cellStyle name="Note 3 17 5 3 4" xfId="8963" xr:uid="{00000000-0005-0000-0000-0000553B0000}"/>
    <cellStyle name="Note 3 17 5 3 4 2" xfId="26398" xr:uid="{00000000-0005-0000-0000-0000563B0000}"/>
    <cellStyle name="Note 3 17 5 3 4 3" xfId="40851" xr:uid="{00000000-0005-0000-0000-0000573B0000}"/>
    <cellStyle name="Note 3 17 5 3 5" xfId="11383" xr:uid="{00000000-0005-0000-0000-0000583B0000}"/>
    <cellStyle name="Note 3 17 5 3 5 2" xfId="28818" xr:uid="{00000000-0005-0000-0000-0000593B0000}"/>
    <cellStyle name="Note 3 17 5 3 5 3" xfId="43271" xr:uid="{00000000-0005-0000-0000-00005A3B0000}"/>
    <cellStyle name="Note 3 17 5 3 6" xfId="18390" xr:uid="{00000000-0005-0000-0000-00005B3B0000}"/>
    <cellStyle name="Note 3 17 5 4" xfId="1550" xr:uid="{00000000-0005-0000-0000-00005C3B0000}"/>
    <cellStyle name="Note 3 17 5 4 2" xfId="4061" xr:uid="{00000000-0005-0000-0000-00005D3B0000}"/>
    <cellStyle name="Note 3 17 5 4 2 2" xfId="21497" xr:uid="{00000000-0005-0000-0000-00005E3B0000}"/>
    <cellStyle name="Note 3 17 5 4 2 3" xfId="35950" xr:uid="{00000000-0005-0000-0000-00005F3B0000}"/>
    <cellStyle name="Note 3 17 5 4 3" xfId="6523" xr:uid="{00000000-0005-0000-0000-0000603B0000}"/>
    <cellStyle name="Note 3 17 5 4 3 2" xfId="23958" xr:uid="{00000000-0005-0000-0000-0000613B0000}"/>
    <cellStyle name="Note 3 17 5 4 3 3" xfId="38411" xr:uid="{00000000-0005-0000-0000-0000623B0000}"/>
    <cellStyle name="Note 3 17 5 4 4" xfId="8964" xr:uid="{00000000-0005-0000-0000-0000633B0000}"/>
    <cellStyle name="Note 3 17 5 4 4 2" xfId="26399" xr:uid="{00000000-0005-0000-0000-0000643B0000}"/>
    <cellStyle name="Note 3 17 5 4 4 3" xfId="40852" xr:uid="{00000000-0005-0000-0000-0000653B0000}"/>
    <cellStyle name="Note 3 17 5 4 5" xfId="11384" xr:uid="{00000000-0005-0000-0000-0000663B0000}"/>
    <cellStyle name="Note 3 17 5 4 5 2" xfId="28819" xr:uid="{00000000-0005-0000-0000-0000673B0000}"/>
    <cellStyle name="Note 3 17 5 4 5 3" xfId="43272" xr:uid="{00000000-0005-0000-0000-0000683B0000}"/>
    <cellStyle name="Note 3 17 5 4 6" xfId="15157" xr:uid="{00000000-0005-0000-0000-0000693B0000}"/>
    <cellStyle name="Note 3 17 5 4 6 2" xfId="32592" xr:uid="{00000000-0005-0000-0000-00006A3B0000}"/>
    <cellStyle name="Note 3 17 5 4 6 3" xfId="47045" xr:uid="{00000000-0005-0000-0000-00006B3B0000}"/>
    <cellStyle name="Note 3 17 5 4 7" xfId="18391" xr:uid="{00000000-0005-0000-0000-00006C3B0000}"/>
    <cellStyle name="Note 3 17 5 4 8" xfId="20319" xr:uid="{00000000-0005-0000-0000-00006D3B0000}"/>
    <cellStyle name="Note 3 17 5 5" xfId="4058" xr:uid="{00000000-0005-0000-0000-00006E3B0000}"/>
    <cellStyle name="Note 3 17 5 5 2" xfId="13669" xr:uid="{00000000-0005-0000-0000-00006F3B0000}"/>
    <cellStyle name="Note 3 17 5 5 2 2" xfId="31104" xr:uid="{00000000-0005-0000-0000-0000703B0000}"/>
    <cellStyle name="Note 3 17 5 5 2 3" xfId="45557" xr:uid="{00000000-0005-0000-0000-0000713B0000}"/>
    <cellStyle name="Note 3 17 5 5 3" xfId="16130" xr:uid="{00000000-0005-0000-0000-0000723B0000}"/>
    <cellStyle name="Note 3 17 5 5 3 2" xfId="33565" xr:uid="{00000000-0005-0000-0000-0000733B0000}"/>
    <cellStyle name="Note 3 17 5 5 3 3" xfId="48018" xr:uid="{00000000-0005-0000-0000-0000743B0000}"/>
    <cellStyle name="Note 3 17 5 5 4" xfId="21494" xr:uid="{00000000-0005-0000-0000-0000753B0000}"/>
    <cellStyle name="Note 3 17 5 5 5" xfId="35947" xr:uid="{00000000-0005-0000-0000-0000763B0000}"/>
    <cellStyle name="Note 3 17 5 6" xfId="6520" xr:uid="{00000000-0005-0000-0000-0000773B0000}"/>
    <cellStyle name="Note 3 17 5 6 2" xfId="23955" xr:uid="{00000000-0005-0000-0000-0000783B0000}"/>
    <cellStyle name="Note 3 17 5 6 3" xfId="38408" xr:uid="{00000000-0005-0000-0000-0000793B0000}"/>
    <cellStyle name="Note 3 17 5 7" xfId="8961" xr:uid="{00000000-0005-0000-0000-00007A3B0000}"/>
    <cellStyle name="Note 3 17 5 7 2" xfId="26396" xr:uid="{00000000-0005-0000-0000-00007B3B0000}"/>
    <cellStyle name="Note 3 17 5 7 3" xfId="40849" xr:uid="{00000000-0005-0000-0000-00007C3B0000}"/>
    <cellStyle name="Note 3 17 5 8" xfId="11381" xr:uid="{00000000-0005-0000-0000-00007D3B0000}"/>
    <cellStyle name="Note 3 17 5 8 2" xfId="28816" xr:uid="{00000000-0005-0000-0000-00007E3B0000}"/>
    <cellStyle name="Note 3 17 5 8 3" xfId="43269" xr:uid="{00000000-0005-0000-0000-00007F3B0000}"/>
    <cellStyle name="Note 3 17 5 9" xfId="18388" xr:uid="{00000000-0005-0000-0000-0000803B0000}"/>
    <cellStyle name="Note 3 17 6" xfId="1551" xr:uid="{00000000-0005-0000-0000-0000813B0000}"/>
    <cellStyle name="Note 3 17 6 2" xfId="4062" xr:uid="{00000000-0005-0000-0000-0000823B0000}"/>
    <cellStyle name="Note 3 17 6 2 2" xfId="13672" xr:uid="{00000000-0005-0000-0000-0000833B0000}"/>
    <cellStyle name="Note 3 17 6 2 2 2" xfId="31107" xr:uid="{00000000-0005-0000-0000-0000843B0000}"/>
    <cellStyle name="Note 3 17 6 2 2 3" xfId="45560" xr:uid="{00000000-0005-0000-0000-0000853B0000}"/>
    <cellStyle name="Note 3 17 6 2 3" xfId="16133" xr:uid="{00000000-0005-0000-0000-0000863B0000}"/>
    <cellStyle name="Note 3 17 6 2 3 2" xfId="33568" xr:uid="{00000000-0005-0000-0000-0000873B0000}"/>
    <cellStyle name="Note 3 17 6 2 3 3" xfId="48021" xr:uid="{00000000-0005-0000-0000-0000883B0000}"/>
    <cellStyle name="Note 3 17 6 2 4" xfId="21498" xr:uid="{00000000-0005-0000-0000-0000893B0000}"/>
    <cellStyle name="Note 3 17 6 2 5" xfId="35951" xr:uid="{00000000-0005-0000-0000-00008A3B0000}"/>
    <cellStyle name="Note 3 17 6 3" xfId="6524" xr:uid="{00000000-0005-0000-0000-00008B3B0000}"/>
    <cellStyle name="Note 3 17 6 3 2" xfId="23959" xr:uid="{00000000-0005-0000-0000-00008C3B0000}"/>
    <cellStyle name="Note 3 17 6 3 3" xfId="38412" xr:uid="{00000000-0005-0000-0000-00008D3B0000}"/>
    <cellStyle name="Note 3 17 6 4" xfId="8965" xr:uid="{00000000-0005-0000-0000-00008E3B0000}"/>
    <cellStyle name="Note 3 17 6 4 2" xfId="26400" xr:uid="{00000000-0005-0000-0000-00008F3B0000}"/>
    <cellStyle name="Note 3 17 6 4 3" xfId="40853" xr:uid="{00000000-0005-0000-0000-0000903B0000}"/>
    <cellStyle name="Note 3 17 6 5" xfId="11385" xr:uid="{00000000-0005-0000-0000-0000913B0000}"/>
    <cellStyle name="Note 3 17 6 5 2" xfId="28820" xr:uid="{00000000-0005-0000-0000-0000923B0000}"/>
    <cellStyle name="Note 3 17 6 5 3" xfId="43273" xr:uid="{00000000-0005-0000-0000-0000933B0000}"/>
    <cellStyle name="Note 3 17 6 6" xfId="18392" xr:uid="{00000000-0005-0000-0000-0000943B0000}"/>
    <cellStyle name="Note 3 17 7" xfId="1552" xr:uid="{00000000-0005-0000-0000-0000953B0000}"/>
    <cellStyle name="Note 3 17 7 2" xfId="4063" xr:uid="{00000000-0005-0000-0000-0000963B0000}"/>
    <cellStyle name="Note 3 17 7 2 2" xfId="13673" xr:uid="{00000000-0005-0000-0000-0000973B0000}"/>
    <cellStyle name="Note 3 17 7 2 2 2" xfId="31108" xr:uid="{00000000-0005-0000-0000-0000983B0000}"/>
    <cellStyle name="Note 3 17 7 2 2 3" xfId="45561" xr:uid="{00000000-0005-0000-0000-0000993B0000}"/>
    <cellStyle name="Note 3 17 7 2 3" xfId="16134" xr:uid="{00000000-0005-0000-0000-00009A3B0000}"/>
    <cellStyle name="Note 3 17 7 2 3 2" xfId="33569" xr:uid="{00000000-0005-0000-0000-00009B3B0000}"/>
    <cellStyle name="Note 3 17 7 2 3 3" xfId="48022" xr:uid="{00000000-0005-0000-0000-00009C3B0000}"/>
    <cellStyle name="Note 3 17 7 2 4" xfId="21499" xr:uid="{00000000-0005-0000-0000-00009D3B0000}"/>
    <cellStyle name="Note 3 17 7 2 5" xfId="35952" xr:uid="{00000000-0005-0000-0000-00009E3B0000}"/>
    <cellStyle name="Note 3 17 7 3" xfId="6525" xr:uid="{00000000-0005-0000-0000-00009F3B0000}"/>
    <cellStyle name="Note 3 17 7 3 2" xfId="23960" xr:uid="{00000000-0005-0000-0000-0000A03B0000}"/>
    <cellStyle name="Note 3 17 7 3 3" xfId="38413" xr:uid="{00000000-0005-0000-0000-0000A13B0000}"/>
    <cellStyle name="Note 3 17 7 4" xfId="8966" xr:uid="{00000000-0005-0000-0000-0000A23B0000}"/>
    <cellStyle name="Note 3 17 7 4 2" xfId="26401" xr:uid="{00000000-0005-0000-0000-0000A33B0000}"/>
    <cellStyle name="Note 3 17 7 4 3" xfId="40854" xr:uid="{00000000-0005-0000-0000-0000A43B0000}"/>
    <cellStyle name="Note 3 17 7 5" xfId="11386" xr:uid="{00000000-0005-0000-0000-0000A53B0000}"/>
    <cellStyle name="Note 3 17 7 5 2" xfId="28821" xr:uid="{00000000-0005-0000-0000-0000A63B0000}"/>
    <cellStyle name="Note 3 17 7 5 3" xfId="43274" xr:uid="{00000000-0005-0000-0000-0000A73B0000}"/>
    <cellStyle name="Note 3 17 7 6" xfId="18393" xr:uid="{00000000-0005-0000-0000-0000A83B0000}"/>
    <cellStyle name="Note 3 17 8" xfId="1553" xr:uid="{00000000-0005-0000-0000-0000A93B0000}"/>
    <cellStyle name="Note 3 17 8 2" xfId="4064" xr:uid="{00000000-0005-0000-0000-0000AA3B0000}"/>
    <cellStyle name="Note 3 17 8 2 2" xfId="21500" xr:uid="{00000000-0005-0000-0000-0000AB3B0000}"/>
    <cellStyle name="Note 3 17 8 2 3" xfId="35953" xr:uid="{00000000-0005-0000-0000-0000AC3B0000}"/>
    <cellStyle name="Note 3 17 8 3" xfId="6526" xr:uid="{00000000-0005-0000-0000-0000AD3B0000}"/>
    <cellStyle name="Note 3 17 8 3 2" xfId="23961" xr:uid="{00000000-0005-0000-0000-0000AE3B0000}"/>
    <cellStyle name="Note 3 17 8 3 3" xfId="38414" xr:uid="{00000000-0005-0000-0000-0000AF3B0000}"/>
    <cellStyle name="Note 3 17 8 4" xfId="8967" xr:uid="{00000000-0005-0000-0000-0000B03B0000}"/>
    <cellStyle name="Note 3 17 8 4 2" xfId="26402" xr:uid="{00000000-0005-0000-0000-0000B13B0000}"/>
    <cellStyle name="Note 3 17 8 4 3" xfId="40855" xr:uid="{00000000-0005-0000-0000-0000B23B0000}"/>
    <cellStyle name="Note 3 17 8 5" xfId="11387" xr:uid="{00000000-0005-0000-0000-0000B33B0000}"/>
    <cellStyle name="Note 3 17 8 5 2" xfId="28822" xr:uid="{00000000-0005-0000-0000-0000B43B0000}"/>
    <cellStyle name="Note 3 17 8 5 3" xfId="43275" xr:uid="{00000000-0005-0000-0000-0000B53B0000}"/>
    <cellStyle name="Note 3 17 8 6" xfId="15158" xr:uid="{00000000-0005-0000-0000-0000B63B0000}"/>
    <cellStyle name="Note 3 17 8 6 2" xfId="32593" xr:uid="{00000000-0005-0000-0000-0000B73B0000}"/>
    <cellStyle name="Note 3 17 8 6 3" xfId="47046" xr:uid="{00000000-0005-0000-0000-0000B83B0000}"/>
    <cellStyle name="Note 3 17 8 7" xfId="18394" xr:uid="{00000000-0005-0000-0000-0000B93B0000}"/>
    <cellStyle name="Note 3 17 8 8" xfId="20320" xr:uid="{00000000-0005-0000-0000-0000BA3B0000}"/>
    <cellStyle name="Note 3 17 9" xfId="4045" xr:uid="{00000000-0005-0000-0000-0000BB3B0000}"/>
    <cellStyle name="Note 3 17 9 2" xfId="13659" xr:uid="{00000000-0005-0000-0000-0000BC3B0000}"/>
    <cellStyle name="Note 3 17 9 2 2" xfId="31094" xr:uid="{00000000-0005-0000-0000-0000BD3B0000}"/>
    <cellStyle name="Note 3 17 9 2 3" xfId="45547" xr:uid="{00000000-0005-0000-0000-0000BE3B0000}"/>
    <cellStyle name="Note 3 17 9 3" xfId="16120" xr:uid="{00000000-0005-0000-0000-0000BF3B0000}"/>
    <cellStyle name="Note 3 17 9 3 2" xfId="33555" xr:uid="{00000000-0005-0000-0000-0000C03B0000}"/>
    <cellStyle name="Note 3 17 9 3 3" xfId="48008" xr:uid="{00000000-0005-0000-0000-0000C13B0000}"/>
    <cellStyle name="Note 3 17 9 4" xfId="21481" xr:uid="{00000000-0005-0000-0000-0000C23B0000}"/>
    <cellStyle name="Note 3 17 9 5" xfId="35934" xr:uid="{00000000-0005-0000-0000-0000C33B0000}"/>
    <cellStyle name="Note 3 18" xfId="1554" xr:uid="{00000000-0005-0000-0000-0000C43B0000}"/>
    <cellStyle name="Note 3 18 10" xfId="6527" xr:uid="{00000000-0005-0000-0000-0000C53B0000}"/>
    <cellStyle name="Note 3 18 10 2" xfId="23962" xr:uid="{00000000-0005-0000-0000-0000C63B0000}"/>
    <cellStyle name="Note 3 18 10 3" xfId="38415" xr:uid="{00000000-0005-0000-0000-0000C73B0000}"/>
    <cellStyle name="Note 3 18 11" xfId="8968" xr:uid="{00000000-0005-0000-0000-0000C83B0000}"/>
    <cellStyle name="Note 3 18 11 2" xfId="26403" xr:uid="{00000000-0005-0000-0000-0000C93B0000}"/>
    <cellStyle name="Note 3 18 11 3" xfId="40856" xr:uid="{00000000-0005-0000-0000-0000CA3B0000}"/>
    <cellStyle name="Note 3 18 12" xfId="11388" xr:uid="{00000000-0005-0000-0000-0000CB3B0000}"/>
    <cellStyle name="Note 3 18 12 2" xfId="28823" xr:uid="{00000000-0005-0000-0000-0000CC3B0000}"/>
    <cellStyle name="Note 3 18 12 3" xfId="43276" xr:uid="{00000000-0005-0000-0000-0000CD3B0000}"/>
    <cellStyle name="Note 3 18 13" xfId="18395" xr:uid="{00000000-0005-0000-0000-0000CE3B0000}"/>
    <cellStyle name="Note 3 18 2" xfId="1555" xr:uid="{00000000-0005-0000-0000-0000CF3B0000}"/>
    <cellStyle name="Note 3 18 2 2" xfId="1556" xr:uid="{00000000-0005-0000-0000-0000D03B0000}"/>
    <cellStyle name="Note 3 18 2 2 2" xfId="4067" xr:uid="{00000000-0005-0000-0000-0000D13B0000}"/>
    <cellStyle name="Note 3 18 2 2 2 2" xfId="13676" xr:uid="{00000000-0005-0000-0000-0000D23B0000}"/>
    <cellStyle name="Note 3 18 2 2 2 2 2" xfId="31111" xr:uid="{00000000-0005-0000-0000-0000D33B0000}"/>
    <cellStyle name="Note 3 18 2 2 2 2 3" xfId="45564" xr:uid="{00000000-0005-0000-0000-0000D43B0000}"/>
    <cellStyle name="Note 3 18 2 2 2 3" xfId="16137" xr:uid="{00000000-0005-0000-0000-0000D53B0000}"/>
    <cellStyle name="Note 3 18 2 2 2 3 2" xfId="33572" xr:uid="{00000000-0005-0000-0000-0000D63B0000}"/>
    <cellStyle name="Note 3 18 2 2 2 3 3" xfId="48025" xr:uid="{00000000-0005-0000-0000-0000D73B0000}"/>
    <cellStyle name="Note 3 18 2 2 2 4" xfId="21503" xr:uid="{00000000-0005-0000-0000-0000D83B0000}"/>
    <cellStyle name="Note 3 18 2 2 2 5" xfId="35956" xr:uid="{00000000-0005-0000-0000-0000D93B0000}"/>
    <cellStyle name="Note 3 18 2 2 3" xfId="6529" xr:uid="{00000000-0005-0000-0000-0000DA3B0000}"/>
    <cellStyle name="Note 3 18 2 2 3 2" xfId="23964" xr:uid="{00000000-0005-0000-0000-0000DB3B0000}"/>
    <cellStyle name="Note 3 18 2 2 3 3" xfId="38417" xr:uid="{00000000-0005-0000-0000-0000DC3B0000}"/>
    <cellStyle name="Note 3 18 2 2 4" xfId="8970" xr:uid="{00000000-0005-0000-0000-0000DD3B0000}"/>
    <cellStyle name="Note 3 18 2 2 4 2" xfId="26405" xr:uid="{00000000-0005-0000-0000-0000DE3B0000}"/>
    <cellStyle name="Note 3 18 2 2 4 3" xfId="40858" xr:uid="{00000000-0005-0000-0000-0000DF3B0000}"/>
    <cellStyle name="Note 3 18 2 2 5" xfId="11390" xr:uid="{00000000-0005-0000-0000-0000E03B0000}"/>
    <cellStyle name="Note 3 18 2 2 5 2" xfId="28825" xr:uid="{00000000-0005-0000-0000-0000E13B0000}"/>
    <cellStyle name="Note 3 18 2 2 5 3" xfId="43278" xr:uid="{00000000-0005-0000-0000-0000E23B0000}"/>
    <cellStyle name="Note 3 18 2 2 6" xfId="18397" xr:uid="{00000000-0005-0000-0000-0000E33B0000}"/>
    <cellStyle name="Note 3 18 2 3" xfId="1557" xr:uid="{00000000-0005-0000-0000-0000E43B0000}"/>
    <cellStyle name="Note 3 18 2 3 2" xfId="4068" xr:uid="{00000000-0005-0000-0000-0000E53B0000}"/>
    <cellStyle name="Note 3 18 2 3 2 2" xfId="13677" xr:uid="{00000000-0005-0000-0000-0000E63B0000}"/>
    <cellStyle name="Note 3 18 2 3 2 2 2" xfId="31112" xr:uid="{00000000-0005-0000-0000-0000E73B0000}"/>
    <cellStyle name="Note 3 18 2 3 2 2 3" xfId="45565" xr:uid="{00000000-0005-0000-0000-0000E83B0000}"/>
    <cellStyle name="Note 3 18 2 3 2 3" xfId="16138" xr:uid="{00000000-0005-0000-0000-0000E93B0000}"/>
    <cellStyle name="Note 3 18 2 3 2 3 2" xfId="33573" xr:uid="{00000000-0005-0000-0000-0000EA3B0000}"/>
    <cellStyle name="Note 3 18 2 3 2 3 3" xfId="48026" xr:uid="{00000000-0005-0000-0000-0000EB3B0000}"/>
    <cellStyle name="Note 3 18 2 3 2 4" xfId="21504" xr:uid="{00000000-0005-0000-0000-0000EC3B0000}"/>
    <cellStyle name="Note 3 18 2 3 2 5" xfId="35957" xr:uid="{00000000-0005-0000-0000-0000ED3B0000}"/>
    <cellStyle name="Note 3 18 2 3 3" xfId="6530" xr:uid="{00000000-0005-0000-0000-0000EE3B0000}"/>
    <cellStyle name="Note 3 18 2 3 3 2" xfId="23965" xr:uid="{00000000-0005-0000-0000-0000EF3B0000}"/>
    <cellStyle name="Note 3 18 2 3 3 3" xfId="38418" xr:uid="{00000000-0005-0000-0000-0000F03B0000}"/>
    <cellStyle name="Note 3 18 2 3 4" xfId="8971" xr:uid="{00000000-0005-0000-0000-0000F13B0000}"/>
    <cellStyle name="Note 3 18 2 3 4 2" xfId="26406" xr:uid="{00000000-0005-0000-0000-0000F23B0000}"/>
    <cellStyle name="Note 3 18 2 3 4 3" xfId="40859" xr:uid="{00000000-0005-0000-0000-0000F33B0000}"/>
    <cellStyle name="Note 3 18 2 3 5" xfId="11391" xr:uid="{00000000-0005-0000-0000-0000F43B0000}"/>
    <cellStyle name="Note 3 18 2 3 5 2" xfId="28826" xr:uid="{00000000-0005-0000-0000-0000F53B0000}"/>
    <cellStyle name="Note 3 18 2 3 5 3" xfId="43279" xr:uid="{00000000-0005-0000-0000-0000F63B0000}"/>
    <cellStyle name="Note 3 18 2 3 6" xfId="18398" xr:uid="{00000000-0005-0000-0000-0000F73B0000}"/>
    <cellStyle name="Note 3 18 2 4" xfId="1558" xr:uid="{00000000-0005-0000-0000-0000F83B0000}"/>
    <cellStyle name="Note 3 18 2 4 2" xfId="4069" xr:uid="{00000000-0005-0000-0000-0000F93B0000}"/>
    <cellStyle name="Note 3 18 2 4 2 2" xfId="21505" xr:uid="{00000000-0005-0000-0000-0000FA3B0000}"/>
    <cellStyle name="Note 3 18 2 4 2 3" xfId="35958" xr:uid="{00000000-0005-0000-0000-0000FB3B0000}"/>
    <cellStyle name="Note 3 18 2 4 3" xfId="6531" xr:uid="{00000000-0005-0000-0000-0000FC3B0000}"/>
    <cellStyle name="Note 3 18 2 4 3 2" xfId="23966" xr:uid="{00000000-0005-0000-0000-0000FD3B0000}"/>
    <cellStyle name="Note 3 18 2 4 3 3" xfId="38419" xr:uid="{00000000-0005-0000-0000-0000FE3B0000}"/>
    <cellStyle name="Note 3 18 2 4 4" xfId="8972" xr:uid="{00000000-0005-0000-0000-0000FF3B0000}"/>
    <cellStyle name="Note 3 18 2 4 4 2" xfId="26407" xr:uid="{00000000-0005-0000-0000-0000003C0000}"/>
    <cellStyle name="Note 3 18 2 4 4 3" xfId="40860" xr:uid="{00000000-0005-0000-0000-0000013C0000}"/>
    <cellStyle name="Note 3 18 2 4 5" xfId="11392" xr:uid="{00000000-0005-0000-0000-0000023C0000}"/>
    <cellStyle name="Note 3 18 2 4 5 2" xfId="28827" xr:uid="{00000000-0005-0000-0000-0000033C0000}"/>
    <cellStyle name="Note 3 18 2 4 5 3" xfId="43280" xr:uid="{00000000-0005-0000-0000-0000043C0000}"/>
    <cellStyle name="Note 3 18 2 4 6" xfId="15159" xr:uid="{00000000-0005-0000-0000-0000053C0000}"/>
    <cellStyle name="Note 3 18 2 4 6 2" xfId="32594" xr:uid="{00000000-0005-0000-0000-0000063C0000}"/>
    <cellStyle name="Note 3 18 2 4 6 3" xfId="47047" xr:uid="{00000000-0005-0000-0000-0000073C0000}"/>
    <cellStyle name="Note 3 18 2 4 7" xfId="18399" xr:uid="{00000000-0005-0000-0000-0000083C0000}"/>
    <cellStyle name="Note 3 18 2 4 8" xfId="20321" xr:uid="{00000000-0005-0000-0000-0000093C0000}"/>
    <cellStyle name="Note 3 18 2 5" xfId="4066" xr:uid="{00000000-0005-0000-0000-00000A3C0000}"/>
    <cellStyle name="Note 3 18 2 5 2" xfId="13675" xr:uid="{00000000-0005-0000-0000-00000B3C0000}"/>
    <cellStyle name="Note 3 18 2 5 2 2" xfId="31110" xr:uid="{00000000-0005-0000-0000-00000C3C0000}"/>
    <cellStyle name="Note 3 18 2 5 2 3" xfId="45563" xr:uid="{00000000-0005-0000-0000-00000D3C0000}"/>
    <cellStyle name="Note 3 18 2 5 3" xfId="16136" xr:uid="{00000000-0005-0000-0000-00000E3C0000}"/>
    <cellStyle name="Note 3 18 2 5 3 2" xfId="33571" xr:uid="{00000000-0005-0000-0000-00000F3C0000}"/>
    <cellStyle name="Note 3 18 2 5 3 3" xfId="48024" xr:uid="{00000000-0005-0000-0000-0000103C0000}"/>
    <cellStyle name="Note 3 18 2 5 4" xfId="21502" xr:uid="{00000000-0005-0000-0000-0000113C0000}"/>
    <cellStyle name="Note 3 18 2 5 5" xfId="35955" xr:uid="{00000000-0005-0000-0000-0000123C0000}"/>
    <cellStyle name="Note 3 18 2 6" xfId="6528" xr:uid="{00000000-0005-0000-0000-0000133C0000}"/>
    <cellStyle name="Note 3 18 2 6 2" xfId="23963" xr:uid="{00000000-0005-0000-0000-0000143C0000}"/>
    <cellStyle name="Note 3 18 2 6 3" xfId="38416" xr:uid="{00000000-0005-0000-0000-0000153C0000}"/>
    <cellStyle name="Note 3 18 2 7" xfId="8969" xr:uid="{00000000-0005-0000-0000-0000163C0000}"/>
    <cellStyle name="Note 3 18 2 7 2" xfId="26404" xr:uid="{00000000-0005-0000-0000-0000173C0000}"/>
    <cellStyle name="Note 3 18 2 7 3" xfId="40857" xr:uid="{00000000-0005-0000-0000-0000183C0000}"/>
    <cellStyle name="Note 3 18 2 8" xfId="11389" xr:uid="{00000000-0005-0000-0000-0000193C0000}"/>
    <cellStyle name="Note 3 18 2 8 2" xfId="28824" xr:uid="{00000000-0005-0000-0000-00001A3C0000}"/>
    <cellStyle name="Note 3 18 2 8 3" xfId="43277" xr:uid="{00000000-0005-0000-0000-00001B3C0000}"/>
    <cellStyle name="Note 3 18 2 9" xfId="18396" xr:uid="{00000000-0005-0000-0000-00001C3C0000}"/>
    <cellStyle name="Note 3 18 3" xfId="1559" xr:uid="{00000000-0005-0000-0000-00001D3C0000}"/>
    <cellStyle name="Note 3 18 3 2" xfId="1560" xr:uid="{00000000-0005-0000-0000-00001E3C0000}"/>
    <cellStyle name="Note 3 18 3 2 2" xfId="4071" xr:uid="{00000000-0005-0000-0000-00001F3C0000}"/>
    <cellStyle name="Note 3 18 3 2 2 2" xfId="13679" xr:uid="{00000000-0005-0000-0000-0000203C0000}"/>
    <cellStyle name="Note 3 18 3 2 2 2 2" xfId="31114" xr:uid="{00000000-0005-0000-0000-0000213C0000}"/>
    <cellStyle name="Note 3 18 3 2 2 2 3" xfId="45567" xr:uid="{00000000-0005-0000-0000-0000223C0000}"/>
    <cellStyle name="Note 3 18 3 2 2 3" xfId="16140" xr:uid="{00000000-0005-0000-0000-0000233C0000}"/>
    <cellStyle name="Note 3 18 3 2 2 3 2" xfId="33575" xr:uid="{00000000-0005-0000-0000-0000243C0000}"/>
    <cellStyle name="Note 3 18 3 2 2 3 3" xfId="48028" xr:uid="{00000000-0005-0000-0000-0000253C0000}"/>
    <cellStyle name="Note 3 18 3 2 2 4" xfId="21507" xr:uid="{00000000-0005-0000-0000-0000263C0000}"/>
    <cellStyle name="Note 3 18 3 2 2 5" xfId="35960" xr:uid="{00000000-0005-0000-0000-0000273C0000}"/>
    <cellStyle name="Note 3 18 3 2 3" xfId="6533" xr:uid="{00000000-0005-0000-0000-0000283C0000}"/>
    <cellStyle name="Note 3 18 3 2 3 2" xfId="23968" xr:uid="{00000000-0005-0000-0000-0000293C0000}"/>
    <cellStyle name="Note 3 18 3 2 3 3" xfId="38421" xr:uid="{00000000-0005-0000-0000-00002A3C0000}"/>
    <cellStyle name="Note 3 18 3 2 4" xfId="8974" xr:uid="{00000000-0005-0000-0000-00002B3C0000}"/>
    <cellStyle name="Note 3 18 3 2 4 2" xfId="26409" xr:uid="{00000000-0005-0000-0000-00002C3C0000}"/>
    <cellStyle name="Note 3 18 3 2 4 3" xfId="40862" xr:uid="{00000000-0005-0000-0000-00002D3C0000}"/>
    <cellStyle name="Note 3 18 3 2 5" xfId="11394" xr:uid="{00000000-0005-0000-0000-00002E3C0000}"/>
    <cellStyle name="Note 3 18 3 2 5 2" xfId="28829" xr:uid="{00000000-0005-0000-0000-00002F3C0000}"/>
    <cellStyle name="Note 3 18 3 2 5 3" xfId="43282" xr:uid="{00000000-0005-0000-0000-0000303C0000}"/>
    <cellStyle name="Note 3 18 3 2 6" xfId="18401" xr:uid="{00000000-0005-0000-0000-0000313C0000}"/>
    <cellStyle name="Note 3 18 3 3" xfId="1561" xr:uid="{00000000-0005-0000-0000-0000323C0000}"/>
    <cellStyle name="Note 3 18 3 3 2" xfId="4072" xr:uid="{00000000-0005-0000-0000-0000333C0000}"/>
    <cellStyle name="Note 3 18 3 3 2 2" xfId="13680" xr:uid="{00000000-0005-0000-0000-0000343C0000}"/>
    <cellStyle name="Note 3 18 3 3 2 2 2" xfId="31115" xr:uid="{00000000-0005-0000-0000-0000353C0000}"/>
    <cellStyle name="Note 3 18 3 3 2 2 3" xfId="45568" xr:uid="{00000000-0005-0000-0000-0000363C0000}"/>
    <cellStyle name="Note 3 18 3 3 2 3" xfId="16141" xr:uid="{00000000-0005-0000-0000-0000373C0000}"/>
    <cellStyle name="Note 3 18 3 3 2 3 2" xfId="33576" xr:uid="{00000000-0005-0000-0000-0000383C0000}"/>
    <cellStyle name="Note 3 18 3 3 2 3 3" xfId="48029" xr:uid="{00000000-0005-0000-0000-0000393C0000}"/>
    <cellStyle name="Note 3 18 3 3 2 4" xfId="21508" xr:uid="{00000000-0005-0000-0000-00003A3C0000}"/>
    <cellStyle name="Note 3 18 3 3 2 5" xfId="35961" xr:uid="{00000000-0005-0000-0000-00003B3C0000}"/>
    <cellStyle name="Note 3 18 3 3 3" xfId="6534" xr:uid="{00000000-0005-0000-0000-00003C3C0000}"/>
    <cellStyle name="Note 3 18 3 3 3 2" xfId="23969" xr:uid="{00000000-0005-0000-0000-00003D3C0000}"/>
    <cellStyle name="Note 3 18 3 3 3 3" xfId="38422" xr:uid="{00000000-0005-0000-0000-00003E3C0000}"/>
    <cellStyle name="Note 3 18 3 3 4" xfId="8975" xr:uid="{00000000-0005-0000-0000-00003F3C0000}"/>
    <cellStyle name="Note 3 18 3 3 4 2" xfId="26410" xr:uid="{00000000-0005-0000-0000-0000403C0000}"/>
    <cellStyle name="Note 3 18 3 3 4 3" xfId="40863" xr:uid="{00000000-0005-0000-0000-0000413C0000}"/>
    <cellStyle name="Note 3 18 3 3 5" xfId="11395" xr:uid="{00000000-0005-0000-0000-0000423C0000}"/>
    <cellStyle name="Note 3 18 3 3 5 2" xfId="28830" xr:uid="{00000000-0005-0000-0000-0000433C0000}"/>
    <cellStyle name="Note 3 18 3 3 5 3" xfId="43283" xr:uid="{00000000-0005-0000-0000-0000443C0000}"/>
    <cellStyle name="Note 3 18 3 3 6" xfId="18402" xr:uid="{00000000-0005-0000-0000-0000453C0000}"/>
    <cellStyle name="Note 3 18 3 4" xfId="1562" xr:uid="{00000000-0005-0000-0000-0000463C0000}"/>
    <cellStyle name="Note 3 18 3 4 2" xfId="4073" xr:uid="{00000000-0005-0000-0000-0000473C0000}"/>
    <cellStyle name="Note 3 18 3 4 2 2" xfId="21509" xr:uid="{00000000-0005-0000-0000-0000483C0000}"/>
    <cellStyle name="Note 3 18 3 4 2 3" xfId="35962" xr:uid="{00000000-0005-0000-0000-0000493C0000}"/>
    <cellStyle name="Note 3 18 3 4 3" xfId="6535" xr:uid="{00000000-0005-0000-0000-00004A3C0000}"/>
    <cellStyle name="Note 3 18 3 4 3 2" xfId="23970" xr:uid="{00000000-0005-0000-0000-00004B3C0000}"/>
    <cellStyle name="Note 3 18 3 4 3 3" xfId="38423" xr:uid="{00000000-0005-0000-0000-00004C3C0000}"/>
    <cellStyle name="Note 3 18 3 4 4" xfId="8976" xr:uid="{00000000-0005-0000-0000-00004D3C0000}"/>
    <cellStyle name="Note 3 18 3 4 4 2" xfId="26411" xr:uid="{00000000-0005-0000-0000-00004E3C0000}"/>
    <cellStyle name="Note 3 18 3 4 4 3" xfId="40864" xr:uid="{00000000-0005-0000-0000-00004F3C0000}"/>
    <cellStyle name="Note 3 18 3 4 5" xfId="11396" xr:uid="{00000000-0005-0000-0000-0000503C0000}"/>
    <cellStyle name="Note 3 18 3 4 5 2" xfId="28831" xr:uid="{00000000-0005-0000-0000-0000513C0000}"/>
    <cellStyle name="Note 3 18 3 4 5 3" xfId="43284" xr:uid="{00000000-0005-0000-0000-0000523C0000}"/>
    <cellStyle name="Note 3 18 3 4 6" xfId="15160" xr:uid="{00000000-0005-0000-0000-0000533C0000}"/>
    <cellStyle name="Note 3 18 3 4 6 2" xfId="32595" xr:uid="{00000000-0005-0000-0000-0000543C0000}"/>
    <cellStyle name="Note 3 18 3 4 6 3" xfId="47048" xr:uid="{00000000-0005-0000-0000-0000553C0000}"/>
    <cellStyle name="Note 3 18 3 4 7" xfId="18403" xr:uid="{00000000-0005-0000-0000-0000563C0000}"/>
    <cellStyle name="Note 3 18 3 4 8" xfId="20322" xr:uid="{00000000-0005-0000-0000-0000573C0000}"/>
    <cellStyle name="Note 3 18 3 5" xfId="4070" xr:uid="{00000000-0005-0000-0000-0000583C0000}"/>
    <cellStyle name="Note 3 18 3 5 2" xfId="13678" xr:uid="{00000000-0005-0000-0000-0000593C0000}"/>
    <cellStyle name="Note 3 18 3 5 2 2" xfId="31113" xr:uid="{00000000-0005-0000-0000-00005A3C0000}"/>
    <cellStyle name="Note 3 18 3 5 2 3" xfId="45566" xr:uid="{00000000-0005-0000-0000-00005B3C0000}"/>
    <cellStyle name="Note 3 18 3 5 3" xfId="16139" xr:uid="{00000000-0005-0000-0000-00005C3C0000}"/>
    <cellStyle name="Note 3 18 3 5 3 2" xfId="33574" xr:uid="{00000000-0005-0000-0000-00005D3C0000}"/>
    <cellStyle name="Note 3 18 3 5 3 3" xfId="48027" xr:uid="{00000000-0005-0000-0000-00005E3C0000}"/>
    <cellStyle name="Note 3 18 3 5 4" xfId="21506" xr:uid="{00000000-0005-0000-0000-00005F3C0000}"/>
    <cellStyle name="Note 3 18 3 5 5" xfId="35959" xr:uid="{00000000-0005-0000-0000-0000603C0000}"/>
    <cellStyle name="Note 3 18 3 6" xfId="6532" xr:uid="{00000000-0005-0000-0000-0000613C0000}"/>
    <cellStyle name="Note 3 18 3 6 2" xfId="23967" xr:uid="{00000000-0005-0000-0000-0000623C0000}"/>
    <cellStyle name="Note 3 18 3 6 3" xfId="38420" xr:uid="{00000000-0005-0000-0000-0000633C0000}"/>
    <cellStyle name="Note 3 18 3 7" xfId="8973" xr:uid="{00000000-0005-0000-0000-0000643C0000}"/>
    <cellStyle name="Note 3 18 3 7 2" xfId="26408" xr:uid="{00000000-0005-0000-0000-0000653C0000}"/>
    <cellStyle name="Note 3 18 3 7 3" xfId="40861" xr:uid="{00000000-0005-0000-0000-0000663C0000}"/>
    <cellStyle name="Note 3 18 3 8" xfId="11393" xr:uid="{00000000-0005-0000-0000-0000673C0000}"/>
    <cellStyle name="Note 3 18 3 8 2" xfId="28828" xr:uid="{00000000-0005-0000-0000-0000683C0000}"/>
    <cellStyle name="Note 3 18 3 8 3" xfId="43281" xr:uid="{00000000-0005-0000-0000-0000693C0000}"/>
    <cellStyle name="Note 3 18 3 9" xfId="18400" xr:uid="{00000000-0005-0000-0000-00006A3C0000}"/>
    <cellStyle name="Note 3 18 4" xfId="1563" xr:uid="{00000000-0005-0000-0000-00006B3C0000}"/>
    <cellStyle name="Note 3 18 4 2" xfId="1564" xr:uid="{00000000-0005-0000-0000-00006C3C0000}"/>
    <cellStyle name="Note 3 18 4 2 2" xfId="4075" xr:uid="{00000000-0005-0000-0000-00006D3C0000}"/>
    <cellStyle name="Note 3 18 4 2 2 2" xfId="13682" xr:uid="{00000000-0005-0000-0000-00006E3C0000}"/>
    <cellStyle name="Note 3 18 4 2 2 2 2" xfId="31117" xr:uid="{00000000-0005-0000-0000-00006F3C0000}"/>
    <cellStyle name="Note 3 18 4 2 2 2 3" xfId="45570" xr:uid="{00000000-0005-0000-0000-0000703C0000}"/>
    <cellStyle name="Note 3 18 4 2 2 3" xfId="16143" xr:uid="{00000000-0005-0000-0000-0000713C0000}"/>
    <cellStyle name="Note 3 18 4 2 2 3 2" xfId="33578" xr:uid="{00000000-0005-0000-0000-0000723C0000}"/>
    <cellStyle name="Note 3 18 4 2 2 3 3" xfId="48031" xr:uid="{00000000-0005-0000-0000-0000733C0000}"/>
    <cellStyle name="Note 3 18 4 2 2 4" xfId="21511" xr:uid="{00000000-0005-0000-0000-0000743C0000}"/>
    <cellStyle name="Note 3 18 4 2 2 5" xfId="35964" xr:uid="{00000000-0005-0000-0000-0000753C0000}"/>
    <cellStyle name="Note 3 18 4 2 3" xfId="6537" xr:uid="{00000000-0005-0000-0000-0000763C0000}"/>
    <cellStyle name="Note 3 18 4 2 3 2" xfId="23972" xr:uid="{00000000-0005-0000-0000-0000773C0000}"/>
    <cellStyle name="Note 3 18 4 2 3 3" xfId="38425" xr:uid="{00000000-0005-0000-0000-0000783C0000}"/>
    <cellStyle name="Note 3 18 4 2 4" xfId="8978" xr:uid="{00000000-0005-0000-0000-0000793C0000}"/>
    <cellStyle name="Note 3 18 4 2 4 2" xfId="26413" xr:uid="{00000000-0005-0000-0000-00007A3C0000}"/>
    <cellStyle name="Note 3 18 4 2 4 3" xfId="40866" xr:uid="{00000000-0005-0000-0000-00007B3C0000}"/>
    <cellStyle name="Note 3 18 4 2 5" xfId="11398" xr:uid="{00000000-0005-0000-0000-00007C3C0000}"/>
    <cellStyle name="Note 3 18 4 2 5 2" xfId="28833" xr:uid="{00000000-0005-0000-0000-00007D3C0000}"/>
    <cellStyle name="Note 3 18 4 2 5 3" xfId="43286" xr:uid="{00000000-0005-0000-0000-00007E3C0000}"/>
    <cellStyle name="Note 3 18 4 2 6" xfId="18405" xr:uid="{00000000-0005-0000-0000-00007F3C0000}"/>
    <cellStyle name="Note 3 18 4 3" xfId="1565" xr:uid="{00000000-0005-0000-0000-0000803C0000}"/>
    <cellStyle name="Note 3 18 4 3 2" xfId="4076" xr:uid="{00000000-0005-0000-0000-0000813C0000}"/>
    <cellStyle name="Note 3 18 4 3 2 2" xfId="13683" xr:uid="{00000000-0005-0000-0000-0000823C0000}"/>
    <cellStyle name="Note 3 18 4 3 2 2 2" xfId="31118" xr:uid="{00000000-0005-0000-0000-0000833C0000}"/>
    <cellStyle name="Note 3 18 4 3 2 2 3" xfId="45571" xr:uid="{00000000-0005-0000-0000-0000843C0000}"/>
    <cellStyle name="Note 3 18 4 3 2 3" xfId="16144" xr:uid="{00000000-0005-0000-0000-0000853C0000}"/>
    <cellStyle name="Note 3 18 4 3 2 3 2" xfId="33579" xr:uid="{00000000-0005-0000-0000-0000863C0000}"/>
    <cellStyle name="Note 3 18 4 3 2 3 3" xfId="48032" xr:uid="{00000000-0005-0000-0000-0000873C0000}"/>
    <cellStyle name="Note 3 18 4 3 2 4" xfId="21512" xr:uid="{00000000-0005-0000-0000-0000883C0000}"/>
    <cellStyle name="Note 3 18 4 3 2 5" xfId="35965" xr:uid="{00000000-0005-0000-0000-0000893C0000}"/>
    <cellStyle name="Note 3 18 4 3 3" xfId="6538" xr:uid="{00000000-0005-0000-0000-00008A3C0000}"/>
    <cellStyle name="Note 3 18 4 3 3 2" xfId="23973" xr:uid="{00000000-0005-0000-0000-00008B3C0000}"/>
    <cellStyle name="Note 3 18 4 3 3 3" xfId="38426" xr:uid="{00000000-0005-0000-0000-00008C3C0000}"/>
    <cellStyle name="Note 3 18 4 3 4" xfId="8979" xr:uid="{00000000-0005-0000-0000-00008D3C0000}"/>
    <cellStyle name="Note 3 18 4 3 4 2" xfId="26414" xr:uid="{00000000-0005-0000-0000-00008E3C0000}"/>
    <cellStyle name="Note 3 18 4 3 4 3" xfId="40867" xr:uid="{00000000-0005-0000-0000-00008F3C0000}"/>
    <cellStyle name="Note 3 18 4 3 5" xfId="11399" xr:uid="{00000000-0005-0000-0000-0000903C0000}"/>
    <cellStyle name="Note 3 18 4 3 5 2" xfId="28834" xr:uid="{00000000-0005-0000-0000-0000913C0000}"/>
    <cellStyle name="Note 3 18 4 3 5 3" xfId="43287" xr:uid="{00000000-0005-0000-0000-0000923C0000}"/>
    <cellStyle name="Note 3 18 4 3 6" xfId="18406" xr:uid="{00000000-0005-0000-0000-0000933C0000}"/>
    <cellStyle name="Note 3 18 4 4" xfId="1566" xr:uid="{00000000-0005-0000-0000-0000943C0000}"/>
    <cellStyle name="Note 3 18 4 4 2" xfId="4077" xr:uid="{00000000-0005-0000-0000-0000953C0000}"/>
    <cellStyle name="Note 3 18 4 4 2 2" xfId="21513" xr:uid="{00000000-0005-0000-0000-0000963C0000}"/>
    <cellStyle name="Note 3 18 4 4 2 3" xfId="35966" xr:uid="{00000000-0005-0000-0000-0000973C0000}"/>
    <cellStyle name="Note 3 18 4 4 3" xfId="6539" xr:uid="{00000000-0005-0000-0000-0000983C0000}"/>
    <cellStyle name="Note 3 18 4 4 3 2" xfId="23974" xr:uid="{00000000-0005-0000-0000-0000993C0000}"/>
    <cellStyle name="Note 3 18 4 4 3 3" xfId="38427" xr:uid="{00000000-0005-0000-0000-00009A3C0000}"/>
    <cellStyle name="Note 3 18 4 4 4" xfId="8980" xr:uid="{00000000-0005-0000-0000-00009B3C0000}"/>
    <cellStyle name="Note 3 18 4 4 4 2" xfId="26415" xr:uid="{00000000-0005-0000-0000-00009C3C0000}"/>
    <cellStyle name="Note 3 18 4 4 4 3" xfId="40868" xr:uid="{00000000-0005-0000-0000-00009D3C0000}"/>
    <cellStyle name="Note 3 18 4 4 5" xfId="11400" xr:uid="{00000000-0005-0000-0000-00009E3C0000}"/>
    <cellStyle name="Note 3 18 4 4 5 2" xfId="28835" xr:uid="{00000000-0005-0000-0000-00009F3C0000}"/>
    <cellStyle name="Note 3 18 4 4 5 3" xfId="43288" xr:uid="{00000000-0005-0000-0000-0000A03C0000}"/>
    <cellStyle name="Note 3 18 4 4 6" xfId="15161" xr:uid="{00000000-0005-0000-0000-0000A13C0000}"/>
    <cellStyle name="Note 3 18 4 4 6 2" xfId="32596" xr:uid="{00000000-0005-0000-0000-0000A23C0000}"/>
    <cellStyle name="Note 3 18 4 4 6 3" xfId="47049" xr:uid="{00000000-0005-0000-0000-0000A33C0000}"/>
    <cellStyle name="Note 3 18 4 4 7" xfId="18407" xr:uid="{00000000-0005-0000-0000-0000A43C0000}"/>
    <cellStyle name="Note 3 18 4 4 8" xfId="20323" xr:uid="{00000000-0005-0000-0000-0000A53C0000}"/>
    <cellStyle name="Note 3 18 4 5" xfId="4074" xr:uid="{00000000-0005-0000-0000-0000A63C0000}"/>
    <cellStyle name="Note 3 18 4 5 2" xfId="13681" xr:uid="{00000000-0005-0000-0000-0000A73C0000}"/>
    <cellStyle name="Note 3 18 4 5 2 2" xfId="31116" xr:uid="{00000000-0005-0000-0000-0000A83C0000}"/>
    <cellStyle name="Note 3 18 4 5 2 3" xfId="45569" xr:uid="{00000000-0005-0000-0000-0000A93C0000}"/>
    <cellStyle name="Note 3 18 4 5 3" xfId="16142" xr:uid="{00000000-0005-0000-0000-0000AA3C0000}"/>
    <cellStyle name="Note 3 18 4 5 3 2" xfId="33577" xr:uid="{00000000-0005-0000-0000-0000AB3C0000}"/>
    <cellStyle name="Note 3 18 4 5 3 3" xfId="48030" xr:uid="{00000000-0005-0000-0000-0000AC3C0000}"/>
    <cellStyle name="Note 3 18 4 5 4" xfId="21510" xr:uid="{00000000-0005-0000-0000-0000AD3C0000}"/>
    <cellStyle name="Note 3 18 4 5 5" xfId="35963" xr:uid="{00000000-0005-0000-0000-0000AE3C0000}"/>
    <cellStyle name="Note 3 18 4 6" xfId="6536" xr:uid="{00000000-0005-0000-0000-0000AF3C0000}"/>
    <cellStyle name="Note 3 18 4 6 2" xfId="23971" xr:uid="{00000000-0005-0000-0000-0000B03C0000}"/>
    <cellStyle name="Note 3 18 4 6 3" xfId="38424" xr:uid="{00000000-0005-0000-0000-0000B13C0000}"/>
    <cellStyle name="Note 3 18 4 7" xfId="8977" xr:uid="{00000000-0005-0000-0000-0000B23C0000}"/>
    <cellStyle name="Note 3 18 4 7 2" xfId="26412" xr:uid="{00000000-0005-0000-0000-0000B33C0000}"/>
    <cellStyle name="Note 3 18 4 7 3" xfId="40865" xr:uid="{00000000-0005-0000-0000-0000B43C0000}"/>
    <cellStyle name="Note 3 18 4 8" xfId="11397" xr:uid="{00000000-0005-0000-0000-0000B53C0000}"/>
    <cellStyle name="Note 3 18 4 8 2" xfId="28832" xr:uid="{00000000-0005-0000-0000-0000B63C0000}"/>
    <cellStyle name="Note 3 18 4 8 3" xfId="43285" xr:uid="{00000000-0005-0000-0000-0000B73C0000}"/>
    <cellStyle name="Note 3 18 4 9" xfId="18404" xr:uid="{00000000-0005-0000-0000-0000B83C0000}"/>
    <cellStyle name="Note 3 18 5" xfId="1567" xr:uid="{00000000-0005-0000-0000-0000B93C0000}"/>
    <cellStyle name="Note 3 18 5 2" xfId="1568" xr:uid="{00000000-0005-0000-0000-0000BA3C0000}"/>
    <cellStyle name="Note 3 18 5 2 2" xfId="4079" xr:uid="{00000000-0005-0000-0000-0000BB3C0000}"/>
    <cellStyle name="Note 3 18 5 2 2 2" xfId="13685" xr:uid="{00000000-0005-0000-0000-0000BC3C0000}"/>
    <cellStyle name="Note 3 18 5 2 2 2 2" xfId="31120" xr:uid="{00000000-0005-0000-0000-0000BD3C0000}"/>
    <cellStyle name="Note 3 18 5 2 2 2 3" xfId="45573" xr:uid="{00000000-0005-0000-0000-0000BE3C0000}"/>
    <cellStyle name="Note 3 18 5 2 2 3" xfId="16146" xr:uid="{00000000-0005-0000-0000-0000BF3C0000}"/>
    <cellStyle name="Note 3 18 5 2 2 3 2" xfId="33581" xr:uid="{00000000-0005-0000-0000-0000C03C0000}"/>
    <cellStyle name="Note 3 18 5 2 2 3 3" xfId="48034" xr:uid="{00000000-0005-0000-0000-0000C13C0000}"/>
    <cellStyle name="Note 3 18 5 2 2 4" xfId="21515" xr:uid="{00000000-0005-0000-0000-0000C23C0000}"/>
    <cellStyle name="Note 3 18 5 2 2 5" xfId="35968" xr:uid="{00000000-0005-0000-0000-0000C33C0000}"/>
    <cellStyle name="Note 3 18 5 2 3" xfId="6541" xr:uid="{00000000-0005-0000-0000-0000C43C0000}"/>
    <cellStyle name="Note 3 18 5 2 3 2" xfId="23976" xr:uid="{00000000-0005-0000-0000-0000C53C0000}"/>
    <cellStyle name="Note 3 18 5 2 3 3" xfId="38429" xr:uid="{00000000-0005-0000-0000-0000C63C0000}"/>
    <cellStyle name="Note 3 18 5 2 4" xfId="8982" xr:uid="{00000000-0005-0000-0000-0000C73C0000}"/>
    <cellStyle name="Note 3 18 5 2 4 2" xfId="26417" xr:uid="{00000000-0005-0000-0000-0000C83C0000}"/>
    <cellStyle name="Note 3 18 5 2 4 3" xfId="40870" xr:uid="{00000000-0005-0000-0000-0000C93C0000}"/>
    <cellStyle name="Note 3 18 5 2 5" xfId="11402" xr:uid="{00000000-0005-0000-0000-0000CA3C0000}"/>
    <cellStyle name="Note 3 18 5 2 5 2" xfId="28837" xr:uid="{00000000-0005-0000-0000-0000CB3C0000}"/>
    <cellStyle name="Note 3 18 5 2 5 3" xfId="43290" xr:uid="{00000000-0005-0000-0000-0000CC3C0000}"/>
    <cellStyle name="Note 3 18 5 2 6" xfId="18409" xr:uid="{00000000-0005-0000-0000-0000CD3C0000}"/>
    <cellStyle name="Note 3 18 5 3" xfId="1569" xr:uid="{00000000-0005-0000-0000-0000CE3C0000}"/>
    <cellStyle name="Note 3 18 5 3 2" xfId="4080" xr:uid="{00000000-0005-0000-0000-0000CF3C0000}"/>
    <cellStyle name="Note 3 18 5 3 2 2" xfId="13686" xr:uid="{00000000-0005-0000-0000-0000D03C0000}"/>
    <cellStyle name="Note 3 18 5 3 2 2 2" xfId="31121" xr:uid="{00000000-0005-0000-0000-0000D13C0000}"/>
    <cellStyle name="Note 3 18 5 3 2 2 3" xfId="45574" xr:uid="{00000000-0005-0000-0000-0000D23C0000}"/>
    <cellStyle name="Note 3 18 5 3 2 3" xfId="16147" xr:uid="{00000000-0005-0000-0000-0000D33C0000}"/>
    <cellStyle name="Note 3 18 5 3 2 3 2" xfId="33582" xr:uid="{00000000-0005-0000-0000-0000D43C0000}"/>
    <cellStyle name="Note 3 18 5 3 2 3 3" xfId="48035" xr:uid="{00000000-0005-0000-0000-0000D53C0000}"/>
    <cellStyle name="Note 3 18 5 3 2 4" xfId="21516" xr:uid="{00000000-0005-0000-0000-0000D63C0000}"/>
    <cellStyle name="Note 3 18 5 3 2 5" xfId="35969" xr:uid="{00000000-0005-0000-0000-0000D73C0000}"/>
    <cellStyle name="Note 3 18 5 3 3" xfId="6542" xr:uid="{00000000-0005-0000-0000-0000D83C0000}"/>
    <cellStyle name="Note 3 18 5 3 3 2" xfId="23977" xr:uid="{00000000-0005-0000-0000-0000D93C0000}"/>
    <cellStyle name="Note 3 18 5 3 3 3" xfId="38430" xr:uid="{00000000-0005-0000-0000-0000DA3C0000}"/>
    <cellStyle name="Note 3 18 5 3 4" xfId="8983" xr:uid="{00000000-0005-0000-0000-0000DB3C0000}"/>
    <cellStyle name="Note 3 18 5 3 4 2" xfId="26418" xr:uid="{00000000-0005-0000-0000-0000DC3C0000}"/>
    <cellStyle name="Note 3 18 5 3 4 3" xfId="40871" xr:uid="{00000000-0005-0000-0000-0000DD3C0000}"/>
    <cellStyle name="Note 3 18 5 3 5" xfId="11403" xr:uid="{00000000-0005-0000-0000-0000DE3C0000}"/>
    <cellStyle name="Note 3 18 5 3 5 2" xfId="28838" xr:uid="{00000000-0005-0000-0000-0000DF3C0000}"/>
    <cellStyle name="Note 3 18 5 3 5 3" xfId="43291" xr:uid="{00000000-0005-0000-0000-0000E03C0000}"/>
    <cellStyle name="Note 3 18 5 3 6" xfId="18410" xr:uid="{00000000-0005-0000-0000-0000E13C0000}"/>
    <cellStyle name="Note 3 18 5 4" xfId="1570" xr:uid="{00000000-0005-0000-0000-0000E23C0000}"/>
    <cellStyle name="Note 3 18 5 4 2" xfId="4081" xr:uid="{00000000-0005-0000-0000-0000E33C0000}"/>
    <cellStyle name="Note 3 18 5 4 2 2" xfId="21517" xr:uid="{00000000-0005-0000-0000-0000E43C0000}"/>
    <cellStyle name="Note 3 18 5 4 2 3" xfId="35970" xr:uid="{00000000-0005-0000-0000-0000E53C0000}"/>
    <cellStyle name="Note 3 18 5 4 3" xfId="6543" xr:uid="{00000000-0005-0000-0000-0000E63C0000}"/>
    <cellStyle name="Note 3 18 5 4 3 2" xfId="23978" xr:uid="{00000000-0005-0000-0000-0000E73C0000}"/>
    <cellStyle name="Note 3 18 5 4 3 3" xfId="38431" xr:uid="{00000000-0005-0000-0000-0000E83C0000}"/>
    <cellStyle name="Note 3 18 5 4 4" xfId="8984" xr:uid="{00000000-0005-0000-0000-0000E93C0000}"/>
    <cellStyle name="Note 3 18 5 4 4 2" xfId="26419" xr:uid="{00000000-0005-0000-0000-0000EA3C0000}"/>
    <cellStyle name="Note 3 18 5 4 4 3" xfId="40872" xr:uid="{00000000-0005-0000-0000-0000EB3C0000}"/>
    <cellStyle name="Note 3 18 5 4 5" xfId="11404" xr:uid="{00000000-0005-0000-0000-0000EC3C0000}"/>
    <cellStyle name="Note 3 18 5 4 5 2" xfId="28839" xr:uid="{00000000-0005-0000-0000-0000ED3C0000}"/>
    <cellStyle name="Note 3 18 5 4 5 3" xfId="43292" xr:uid="{00000000-0005-0000-0000-0000EE3C0000}"/>
    <cellStyle name="Note 3 18 5 4 6" xfId="15162" xr:uid="{00000000-0005-0000-0000-0000EF3C0000}"/>
    <cellStyle name="Note 3 18 5 4 6 2" xfId="32597" xr:uid="{00000000-0005-0000-0000-0000F03C0000}"/>
    <cellStyle name="Note 3 18 5 4 6 3" xfId="47050" xr:uid="{00000000-0005-0000-0000-0000F13C0000}"/>
    <cellStyle name="Note 3 18 5 4 7" xfId="18411" xr:uid="{00000000-0005-0000-0000-0000F23C0000}"/>
    <cellStyle name="Note 3 18 5 4 8" xfId="20324" xr:uid="{00000000-0005-0000-0000-0000F33C0000}"/>
    <cellStyle name="Note 3 18 5 5" xfId="4078" xr:uid="{00000000-0005-0000-0000-0000F43C0000}"/>
    <cellStyle name="Note 3 18 5 5 2" xfId="13684" xr:uid="{00000000-0005-0000-0000-0000F53C0000}"/>
    <cellStyle name="Note 3 18 5 5 2 2" xfId="31119" xr:uid="{00000000-0005-0000-0000-0000F63C0000}"/>
    <cellStyle name="Note 3 18 5 5 2 3" xfId="45572" xr:uid="{00000000-0005-0000-0000-0000F73C0000}"/>
    <cellStyle name="Note 3 18 5 5 3" xfId="16145" xr:uid="{00000000-0005-0000-0000-0000F83C0000}"/>
    <cellStyle name="Note 3 18 5 5 3 2" xfId="33580" xr:uid="{00000000-0005-0000-0000-0000F93C0000}"/>
    <cellStyle name="Note 3 18 5 5 3 3" xfId="48033" xr:uid="{00000000-0005-0000-0000-0000FA3C0000}"/>
    <cellStyle name="Note 3 18 5 5 4" xfId="21514" xr:uid="{00000000-0005-0000-0000-0000FB3C0000}"/>
    <cellStyle name="Note 3 18 5 5 5" xfId="35967" xr:uid="{00000000-0005-0000-0000-0000FC3C0000}"/>
    <cellStyle name="Note 3 18 5 6" xfId="6540" xr:uid="{00000000-0005-0000-0000-0000FD3C0000}"/>
    <cellStyle name="Note 3 18 5 6 2" xfId="23975" xr:uid="{00000000-0005-0000-0000-0000FE3C0000}"/>
    <cellStyle name="Note 3 18 5 6 3" xfId="38428" xr:uid="{00000000-0005-0000-0000-0000FF3C0000}"/>
    <cellStyle name="Note 3 18 5 7" xfId="8981" xr:uid="{00000000-0005-0000-0000-0000003D0000}"/>
    <cellStyle name="Note 3 18 5 7 2" xfId="26416" xr:uid="{00000000-0005-0000-0000-0000013D0000}"/>
    <cellStyle name="Note 3 18 5 7 3" xfId="40869" xr:uid="{00000000-0005-0000-0000-0000023D0000}"/>
    <cellStyle name="Note 3 18 5 8" xfId="11401" xr:uid="{00000000-0005-0000-0000-0000033D0000}"/>
    <cellStyle name="Note 3 18 5 8 2" xfId="28836" xr:uid="{00000000-0005-0000-0000-0000043D0000}"/>
    <cellStyle name="Note 3 18 5 8 3" xfId="43289" xr:uid="{00000000-0005-0000-0000-0000053D0000}"/>
    <cellStyle name="Note 3 18 5 9" xfId="18408" xr:uid="{00000000-0005-0000-0000-0000063D0000}"/>
    <cellStyle name="Note 3 18 6" xfId="1571" xr:uid="{00000000-0005-0000-0000-0000073D0000}"/>
    <cellStyle name="Note 3 18 6 2" xfId="4082" xr:uid="{00000000-0005-0000-0000-0000083D0000}"/>
    <cellStyle name="Note 3 18 6 2 2" xfId="13687" xr:uid="{00000000-0005-0000-0000-0000093D0000}"/>
    <cellStyle name="Note 3 18 6 2 2 2" xfId="31122" xr:uid="{00000000-0005-0000-0000-00000A3D0000}"/>
    <cellStyle name="Note 3 18 6 2 2 3" xfId="45575" xr:uid="{00000000-0005-0000-0000-00000B3D0000}"/>
    <cellStyle name="Note 3 18 6 2 3" xfId="16148" xr:uid="{00000000-0005-0000-0000-00000C3D0000}"/>
    <cellStyle name="Note 3 18 6 2 3 2" xfId="33583" xr:uid="{00000000-0005-0000-0000-00000D3D0000}"/>
    <cellStyle name="Note 3 18 6 2 3 3" xfId="48036" xr:uid="{00000000-0005-0000-0000-00000E3D0000}"/>
    <cellStyle name="Note 3 18 6 2 4" xfId="21518" xr:uid="{00000000-0005-0000-0000-00000F3D0000}"/>
    <cellStyle name="Note 3 18 6 2 5" xfId="35971" xr:uid="{00000000-0005-0000-0000-0000103D0000}"/>
    <cellStyle name="Note 3 18 6 3" xfId="6544" xr:uid="{00000000-0005-0000-0000-0000113D0000}"/>
    <cellStyle name="Note 3 18 6 3 2" xfId="23979" xr:uid="{00000000-0005-0000-0000-0000123D0000}"/>
    <cellStyle name="Note 3 18 6 3 3" xfId="38432" xr:uid="{00000000-0005-0000-0000-0000133D0000}"/>
    <cellStyle name="Note 3 18 6 4" xfId="8985" xr:uid="{00000000-0005-0000-0000-0000143D0000}"/>
    <cellStyle name="Note 3 18 6 4 2" xfId="26420" xr:uid="{00000000-0005-0000-0000-0000153D0000}"/>
    <cellStyle name="Note 3 18 6 4 3" xfId="40873" xr:uid="{00000000-0005-0000-0000-0000163D0000}"/>
    <cellStyle name="Note 3 18 6 5" xfId="11405" xr:uid="{00000000-0005-0000-0000-0000173D0000}"/>
    <cellStyle name="Note 3 18 6 5 2" xfId="28840" xr:uid="{00000000-0005-0000-0000-0000183D0000}"/>
    <cellStyle name="Note 3 18 6 5 3" xfId="43293" xr:uid="{00000000-0005-0000-0000-0000193D0000}"/>
    <cellStyle name="Note 3 18 6 6" xfId="18412" xr:uid="{00000000-0005-0000-0000-00001A3D0000}"/>
    <cellStyle name="Note 3 18 7" xfId="1572" xr:uid="{00000000-0005-0000-0000-00001B3D0000}"/>
    <cellStyle name="Note 3 18 7 2" xfId="4083" xr:uid="{00000000-0005-0000-0000-00001C3D0000}"/>
    <cellStyle name="Note 3 18 7 2 2" xfId="13688" xr:uid="{00000000-0005-0000-0000-00001D3D0000}"/>
    <cellStyle name="Note 3 18 7 2 2 2" xfId="31123" xr:uid="{00000000-0005-0000-0000-00001E3D0000}"/>
    <cellStyle name="Note 3 18 7 2 2 3" xfId="45576" xr:uid="{00000000-0005-0000-0000-00001F3D0000}"/>
    <cellStyle name="Note 3 18 7 2 3" xfId="16149" xr:uid="{00000000-0005-0000-0000-0000203D0000}"/>
    <cellStyle name="Note 3 18 7 2 3 2" xfId="33584" xr:uid="{00000000-0005-0000-0000-0000213D0000}"/>
    <cellStyle name="Note 3 18 7 2 3 3" xfId="48037" xr:uid="{00000000-0005-0000-0000-0000223D0000}"/>
    <cellStyle name="Note 3 18 7 2 4" xfId="21519" xr:uid="{00000000-0005-0000-0000-0000233D0000}"/>
    <cellStyle name="Note 3 18 7 2 5" xfId="35972" xr:uid="{00000000-0005-0000-0000-0000243D0000}"/>
    <cellStyle name="Note 3 18 7 3" xfId="6545" xr:uid="{00000000-0005-0000-0000-0000253D0000}"/>
    <cellStyle name="Note 3 18 7 3 2" xfId="23980" xr:uid="{00000000-0005-0000-0000-0000263D0000}"/>
    <cellStyle name="Note 3 18 7 3 3" xfId="38433" xr:uid="{00000000-0005-0000-0000-0000273D0000}"/>
    <cellStyle name="Note 3 18 7 4" xfId="8986" xr:uid="{00000000-0005-0000-0000-0000283D0000}"/>
    <cellStyle name="Note 3 18 7 4 2" xfId="26421" xr:uid="{00000000-0005-0000-0000-0000293D0000}"/>
    <cellStyle name="Note 3 18 7 4 3" xfId="40874" xr:uid="{00000000-0005-0000-0000-00002A3D0000}"/>
    <cellStyle name="Note 3 18 7 5" xfId="11406" xr:uid="{00000000-0005-0000-0000-00002B3D0000}"/>
    <cellStyle name="Note 3 18 7 5 2" xfId="28841" xr:uid="{00000000-0005-0000-0000-00002C3D0000}"/>
    <cellStyle name="Note 3 18 7 5 3" xfId="43294" xr:uid="{00000000-0005-0000-0000-00002D3D0000}"/>
    <cellStyle name="Note 3 18 7 6" xfId="18413" xr:uid="{00000000-0005-0000-0000-00002E3D0000}"/>
    <cellStyle name="Note 3 18 8" xfId="1573" xr:uid="{00000000-0005-0000-0000-00002F3D0000}"/>
    <cellStyle name="Note 3 18 8 2" xfId="4084" xr:uid="{00000000-0005-0000-0000-0000303D0000}"/>
    <cellStyle name="Note 3 18 8 2 2" xfId="21520" xr:uid="{00000000-0005-0000-0000-0000313D0000}"/>
    <cellStyle name="Note 3 18 8 2 3" xfId="35973" xr:uid="{00000000-0005-0000-0000-0000323D0000}"/>
    <cellStyle name="Note 3 18 8 3" xfId="6546" xr:uid="{00000000-0005-0000-0000-0000333D0000}"/>
    <cellStyle name="Note 3 18 8 3 2" xfId="23981" xr:uid="{00000000-0005-0000-0000-0000343D0000}"/>
    <cellStyle name="Note 3 18 8 3 3" xfId="38434" xr:uid="{00000000-0005-0000-0000-0000353D0000}"/>
    <cellStyle name="Note 3 18 8 4" xfId="8987" xr:uid="{00000000-0005-0000-0000-0000363D0000}"/>
    <cellStyle name="Note 3 18 8 4 2" xfId="26422" xr:uid="{00000000-0005-0000-0000-0000373D0000}"/>
    <cellStyle name="Note 3 18 8 4 3" xfId="40875" xr:uid="{00000000-0005-0000-0000-0000383D0000}"/>
    <cellStyle name="Note 3 18 8 5" xfId="11407" xr:uid="{00000000-0005-0000-0000-0000393D0000}"/>
    <cellStyle name="Note 3 18 8 5 2" xfId="28842" xr:uid="{00000000-0005-0000-0000-00003A3D0000}"/>
    <cellStyle name="Note 3 18 8 5 3" xfId="43295" xr:uid="{00000000-0005-0000-0000-00003B3D0000}"/>
    <cellStyle name="Note 3 18 8 6" xfId="15163" xr:uid="{00000000-0005-0000-0000-00003C3D0000}"/>
    <cellStyle name="Note 3 18 8 6 2" xfId="32598" xr:uid="{00000000-0005-0000-0000-00003D3D0000}"/>
    <cellStyle name="Note 3 18 8 6 3" xfId="47051" xr:uid="{00000000-0005-0000-0000-00003E3D0000}"/>
    <cellStyle name="Note 3 18 8 7" xfId="18414" xr:uid="{00000000-0005-0000-0000-00003F3D0000}"/>
    <cellStyle name="Note 3 18 8 8" xfId="20325" xr:uid="{00000000-0005-0000-0000-0000403D0000}"/>
    <cellStyle name="Note 3 18 9" xfId="4065" xr:uid="{00000000-0005-0000-0000-0000413D0000}"/>
    <cellStyle name="Note 3 18 9 2" xfId="13674" xr:uid="{00000000-0005-0000-0000-0000423D0000}"/>
    <cellStyle name="Note 3 18 9 2 2" xfId="31109" xr:uid="{00000000-0005-0000-0000-0000433D0000}"/>
    <cellStyle name="Note 3 18 9 2 3" xfId="45562" xr:uid="{00000000-0005-0000-0000-0000443D0000}"/>
    <cellStyle name="Note 3 18 9 3" xfId="16135" xr:uid="{00000000-0005-0000-0000-0000453D0000}"/>
    <cellStyle name="Note 3 18 9 3 2" xfId="33570" xr:uid="{00000000-0005-0000-0000-0000463D0000}"/>
    <cellStyle name="Note 3 18 9 3 3" xfId="48023" xr:uid="{00000000-0005-0000-0000-0000473D0000}"/>
    <cellStyle name="Note 3 18 9 4" xfId="21501" xr:uid="{00000000-0005-0000-0000-0000483D0000}"/>
    <cellStyle name="Note 3 18 9 5" xfId="35954" xr:uid="{00000000-0005-0000-0000-0000493D0000}"/>
    <cellStyle name="Note 3 19" xfId="1574" xr:uid="{00000000-0005-0000-0000-00004A3D0000}"/>
    <cellStyle name="Note 3 19 10" xfId="6547" xr:uid="{00000000-0005-0000-0000-00004B3D0000}"/>
    <cellStyle name="Note 3 19 10 2" xfId="23982" xr:uid="{00000000-0005-0000-0000-00004C3D0000}"/>
    <cellStyle name="Note 3 19 10 3" xfId="38435" xr:uid="{00000000-0005-0000-0000-00004D3D0000}"/>
    <cellStyle name="Note 3 19 11" xfId="8988" xr:uid="{00000000-0005-0000-0000-00004E3D0000}"/>
    <cellStyle name="Note 3 19 11 2" xfId="26423" xr:uid="{00000000-0005-0000-0000-00004F3D0000}"/>
    <cellStyle name="Note 3 19 11 3" xfId="40876" xr:uid="{00000000-0005-0000-0000-0000503D0000}"/>
    <cellStyle name="Note 3 19 12" xfId="11408" xr:uid="{00000000-0005-0000-0000-0000513D0000}"/>
    <cellStyle name="Note 3 19 12 2" xfId="28843" xr:uid="{00000000-0005-0000-0000-0000523D0000}"/>
    <cellStyle name="Note 3 19 12 3" xfId="43296" xr:uid="{00000000-0005-0000-0000-0000533D0000}"/>
    <cellStyle name="Note 3 19 13" xfId="18415" xr:uid="{00000000-0005-0000-0000-0000543D0000}"/>
    <cellStyle name="Note 3 19 2" xfId="1575" xr:uid="{00000000-0005-0000-0000-0000553D0000}"/>
    <cellStyle name="Note 3 19 2 2" xfId="1576" xr:uid="{00000000-0005-0000-0000-0000563D0000}"/>
    <cellStyle name="Note 3 19 2 2 2" xfId="4087" xr:uid="{00000000-0005-0000-0000-0000573D0000}"/>
    <cellStyle name="Note 3 19 2 2 2 2" xfId="13691" xr:uid="{00000000-0005-0000-0000-0000583D0000}"/>
    <cellStyle name="Note 3 19 2 2 2 2 2" xfId="31126" xr:uid="{00000000-0005-0000-0000-0000593D0000}"/>
    <cellStyle name="Note 3 19 2 2 2 2 3" xfId="45579" xr:uid="{00000000-0005-0000-0000-00005A3D0000}"/>
    <cellStyle name="Note 3 19 2 2 2 3" xfId="16152" xr:uid="{00000000-0005-0000-0000-00005B3D0000}"/>
    <cellStyle name="Note 3 19 2 2 2 3 2" xfId="33587" xr:uid="{00000000-0005-0000-0000-00005C3D0000}"/>
    <cellStyle name="Note 3 19 2 2 2 3 3" xfId="48040" xr:uid="{00000000-0005-0000-0000-00005D3D0000}"/>
    <cellStyle name="Note 3 19 2 2 2 4" xfId="21523" xr:uid="{00000000-0005-0000-0000-00005E3D0000}"/>
    <cellStyle name="Note 3 19 2 2 2 5" xfId="35976" xr:uid="{00000000-0005-0000-0000-00005F3D0000}"/>
    <cellStyle name="Note 3 19 2 2 3" xfId="6549" xr:uid="{00000000-0005-0000-0000-0000603D0000}"/>
    <cellStyle name="Note 3 19 2 2 3 2" xfId="23984" xr:uid="{00000000-0005-0000-0000-0000613D0000}"/>
    <cellStyle name="Note 3 19 2 2 3 3" xfId="38437" xr:uid="{00000000-0005-0000-0000-0000623D0000}"/>
    <cellStyle name="Note 3 19 2 2 4" xfId="8990" xr:uid="{00000000-0005-0000-0000-0000633D0000}"/>
    <cellStyle name="Note 3 19 2 2 4 2" xfId="26425" xr:uid="{00000000-0005-0000-0000-0000643D0000}"/>
    <cellStyle name="Note 3 19 2 2 4 3" xfId="40878" xr:uid="{00000000-0005-0000-0000-0000653D0000}"/>
    <cellStyle name="Note 3 19 2 2 5" xfId="11410" xr:uid="{00000000-0005-0000-0000-0000663D0000}"/>
    <cellStyle name="Note 3 19 2 2 5 2" xfId="28845" xr:uid="{00000000-0005-0000-0000-0000673D0000}"/>
    <cellStyle name="Note 3 19 2 2 5 3" xfId="43298" xr:uid="{00000000-0005-0000-0000-0000683D0000}"/>
    <cellStyle name="Note 3 19 2 2 6" xfId="18417" xr:uid="{00000000-0005-0000-0000-0000693D0000}"/>
    <cellStyle name="Note 3 19 2 3" xfId="1577" xr:uid="{00000000-0005-0000-0000-00006A3D0000}"/>
    <cellStyle name="Note 3 19 2 3 2" xfId="4088" xr:uid="{00000000-0005-0000-0000-00006B3D0000}"/>
    <cellStyle name="Note 3 19 2 3 2 2" xfId="13692" xr:uid="{00000000-0005-0000-0000-00006C3D0000}"/>
    <cellStyle name="Note 3 19 2 3 2 2 2" xfId="31127" xr:uid="{00000000-0005-0000-0000-00006D3D0000}"/>
    <cellStyle name="Note 3 19 2 3 2 2 3" xfId="45580" xr:uid="{00000000-0005-0000-0000-00006E3D0000}"/>
    <cellStyle name="Note 3 19 2 3 2 3" xfId="16153" xr:uid="{00000000-0005-0000-0000-00006F3D0000}"/>
    <cellStyle name="Note 3 19 2 3 2 3 2" xfId="33588" xr:uid="{00000000-0005-0000-0000-0000703D0000}"/>
    <cellStyle name="Note 3 19 2 3 2 3 3" xfId="48041" xr:uid="{00000000-0005-0000-0000-0000713D0000}"/>
    <cellStyle name="Note 3 19 2 3 2 4" xfId="21524" xr:uid="{00000000-0005-0000-0000-0000723D0000}"/>
    <cellStyle name="Note 3 19 2 3 2 5" xfId="35977" xr:uid="{00000000-0005-0000-0000-0000733D0000}"/>
    <cellStyle name="Note 3 19 2 3 3" xfId="6550" xr:uid="{00000000-0005-0000-0000-0000743D0000}"/>
    <cellStyle name="Note 3 19 2 3 3 2" xfId="23985" xr:uid="{00000000-0005-0000-0000-0000753D0000}"/>
    <cellStyle name="Note 3 19 2 3 3 3" xfId="38438" xr:uid="{00000000-0005-0000-0000-0000763D0000}"/>
    <cellStyle name="Note 3 19 2 3 4" xfId="8991" xr:uid="{00000000-0005-0000-0000-0000773D0000}"/>
    <cellStyle name="Note 3 19 2 3 4 2" xfId="26426" xr:uid="{00000000-0005-0000-0000-0000783D0000}"/>
    <cellStyle name="Note 3 19 2 3 4 3" xfId="40879" xr:uid="{00000000-0005-0000-0000-0000793D0000}"/>
    <cellStyle name="Note 3 19 2 3 5" xfId="11411" xr:uid="{00000000-0005-0000-0000-00007A3D0000}"/>
    <cellStyle name="Note 3 19 2 3 5 2" xfId="28846" xr:uid="{00000000-0005-0000-0000-00007B3D0000}"/>
    <cellStyle name="Note 3 19 2 3 5 3" xfId="43299" xr:uid="{00000000-0005-0000-0000-00007C3D0000}"/>
    <cellStyle name="Note 3 19 2 3 6" xfId="18418" xr:uid="{00000000-0005-0000-0000-00007D3D0000}"/>
    <cellStyle name="Note 3 19 2 4" xfId="1578" xr:uid="{00000000-0005-0000-0000-00007E3D0000}"/>
    <cellStyle name="Note 3 19 2 4 2" xfId="4089" xr:uid="{00000000-0005-0000-0000-00007F3D0000}"/>
    <cellStyle name="Note 3 19 2 4 2 2" xfId="21525" xr:uid="{00000000-0005-0000-0000-0000803D0000}"/>
    <cellStyle name="Note 3 19 2 4 2 3" xfId="35978" xr:uid="{00000000-0005-0000-0000-0000813D0000}"/>
    <cellStyle name="Note 3 19 2 4 3" xfId="6551" xr:uid="{00000000-0005-0000-0000-0000823D0000}"/>
    <cellStyle name="Note 3 19 2 4 3 2" xfId="23986" xr:uid="{00000000-0005-0000-0000-0000833D0000}"/>
    <cellStyle name="Note 3 19 2 4 3 3" xfId="38439" xr:uid="{00000000-0005-0000-0000-0000843D0000}"/>
    <cellStyle name="Note 3 19 2 4 4" xfId="8992" xr:uid="{00000000-0005-0000-0000-0000853D0000}"/>
    <cellStyle name="Note 3 19 2 4 4 2" xfId="26427" xr:uid="{00000000-0005-0000-0000-0000863D0000}"/>
    <cellStyle name="Note 3 19 2 4 4 3" xfId="40880" xr:uid="{00000000-0005-0000-0000-0000873D0000}"/>
    <cellStyle name="Note 3 19 2 4 5" xfId="11412" xr:uid="{00000000-0005-0000-0000-0000883D0000}"/>
    <cellStyle name="Note 3 19 2 4 5 2" xfId="28847" xr:uid="{00000000-0005-0000-0000-0000893D0000}"/>
    <cellStyle name="Note 3 19 2 4 5 3" xfId="43300" xr:uid="{00000000-0005-0000-0000-00008A3D0000}"/>
    <cellStyle name="Note 3 19 2 4 6" xfId="15164" xr:uid="{00000000-0005-0000-0000-00008B3D0000}"/>
    <cellStyle name="Note 3 19 2 4 6 2" xfId="32599" xr:uid="{00000000-0005-0000-0000-00008C3D0000}"/>
    <cellStyle name="Note 3 19 2 4 6 3" xfId="47052" xr:uid="{00000000-0005-0000-0000-00008D3D0000}"/>
    <cellStyle name="Note 3 19 2 4 7" xfId="18419" xr:uid="{00000000-0005-0000-0000-00008E3D0000}"/>
    <cellStyle name="Note 3 19 2 4 8" xfId="20326" xr:uid="{00000000-0005-0000-0000-00008F3D0000}"/>
    <cellStyle name="Note 3 19 2 5" xfId="4086" xr:uid="{00000000-0005-0000-0000-0000903D0000}"/>
    <cellStyle name="Note 3 19 2 5 2" xfId="13690" xr:uid="{00000000-0005-0000-0000-0000913D0000}"/>
    <cellStyle name="Note 3 19 2 5 2 2" xfId="31125" xr:uid="{00000000-0005-0000-0000-0000923D0000}"/>
    <cellStyle name="Note 3 19 2 5 2 3" xfId="45578" xr:uid="{00000000-0005-0000-0000-0000933D0000}"/>
    <cellStyle name="Note 3 19 2 5 3" xfId="16151" xr:uid="{00000000-0005-0000-0000-0000943D0000}"/>
    <cellStyle name="Note 3 19 2 5 3 2" xfId="33586" xr:uid="{00000000-0005-0000-0000-0000953D0000}"/>
    <cellStyle name="Note 3 19 2 5 3 3" xfId="48039" xr:uid="{00000000-0005-0000-0000-0000963D0000}"/>
    <cellStyle name="Note 3 19 2 5 4" xfId="21522" xr:uid="{00000000-0005-0000-0000-0000973D0000}"/>
    <cellStyle name="Note 3 19 2 5 5" xfId="35975" xr:uid="{00000000-0005-0000-0000-0000983D0000}"/>
    <cellStyle name="Note 3 19 2 6" xfId="6548" xr:uid="{00000000-0005-0000-0000-0000993D0000}"/>
    <cellStyle name="Note 3 19 2 6 2" xfId="23983" xr:uid="{00000000-0005-0000-0000-00009A3D0000}"/>
    <cellStyle name="Note 3 19 2 6 3" xfId="38436" xr:uid="{00000000-0005-0000-0000-00009B3D0000}"/>
    <cellStyle name="Note 3 19 2 7" xfId="8989" xr:uid="{00000000-0005-0000-0000-00009C3D0000}"/>
    <cellStyle name="Note 3 19 2 7 2" xfId="26424" xr:uid="{00000000-0005-0000-0000-00009D3D0000}"/>
    <cellStyle name="Note 3 19 2 7 3" xfId="40877" xr:uid="{00000000-0005-0000-0000-00009E3D0000}"/>
    <cellStyle name="Note 3 19 2 8" xfId="11409" xr:uid="{00000000-0005-0000-0000-00009F3D0000}"/>
    <cellStyle name="Note 3 19 2 8 2" xfId="28844" xr:uid="{00000000-0005-0000-0000-0000A03D0000}"/>
    <cellStyle name="Note 3 19 2 8 3" xfId="43297" xr:uid="{00000000-0005-0000-0000-0000A13D0000}"/>
    <cellStyle name="Note 3 19 2 9" xfId="18416" xr:uid="{00000000-0005-0000-0000-0000A23D0000}"/>
    <cellStyle name="Note 3 19 3" xfId="1579" xr:uid="{00000000-0005-0000-0000-0000A33D0000}"/>
    <cellStyle name="Note 3 19 3 2" xfId="1580" xr:uid="{00000000-0005-0000-0000-0000A43D0000}"/>
    <cellStyle name="Note 3 19 3 2 2" xfId="4091" xr:uid="{00000000-0005-0000-0000-0000A53D0000}"/>
    <cellStyle name="Note 3 19 3 2 2 2" xfId="13694" xr:uid="{00000000-0005-0000-0000-0000A63D0000}"/>
    <cellStyle name="Note 3 19 3 2 2 2 2" xfId="31129" xr:uid="{00000000-0005-0000-0000-0000A73D0000}"/>
    <cellStyle name="Note 3 19 3 2 2 2 3" xfId="45582" xr:uid="{00000000-0005-0000-0000-0000A83D0000}"/>
    <cellStyle name="Note 3 19 3 2 2 3" xfId="16155" xr:uid="{00000000-0005-0000-0000-0000A93D0000}"/>
    <cellStyle name="Note 3 19 3 2 2 3 2" xfId="33590" xr:uid="{00000000-0005-0000-0000-0000AA3D0000}"/>
    <cellStyle name="Note 3 19 3 2 2 3 3" xfId="48043" xr:uid="{00000000-0005-0000-0000-0000AB3D0000}"/>
    <cellStyle name="Note 3 19 3 2 2 4" xfId="21527" xr:uid="{00000000-0005-0000-0000-0000AC3D0000}"/>
    <cellStyle name="Note 3 19 3 2 2 5" xfId="35980" xr:uid="{00000000-0005-0000-0000-0000AD3D0000}"/>
    <cellStyle name="Note 3 19 3 2 3" xfId="6553" xr:uid="{00000000-0005-0000-0000-0000AE3D0000}"/>
    <cellStyle name="Note 3 19 3 2 3 2" xfId="23988" xr:uid="{00000000-0005-0000-0000-0000AF3D0000}"/>
    <cellStyle name="Note 3 19 3 2 3 3" xfId="38441" xr:uid="{00000000-0005-0000-0000-0000B03D0000}"/>
    <cellStyle name="Note 3 19 3 2 4" xfId="8994" xr:uid="{00000000-0005-0000-0000-0000B13D0000}"/>
    <cellStyle name="Note 3 19 3 2 4 2" xfId="26429" xr:uid="{00000000-0005-0000-0000-0000B23D0000}"/>
    <cellStyle name="Note 3 19 3 2 4 3" xfId="40882" xr:uid="{00000000-0005-0000-0000-0000B33D0000}"/>
    <cellStyle name="Note 3 19 3 2 5" xfId="11414" xr:uid="{00000000-0005-0000-0000-0000B43D0000}"/>
    <cellStyle name="Note 3 19 3 2 5 2" xfId="28849" xr:uid="{00000000-0005-0000-0000-0000B53D0000}"/>
    <cellStyle name="Note 3 19 3 2 5 3" xfId="43302" xr:uid="{00000000-0005-0000-0000-0000B63D0000}"/>
    <cellStyle name="Note 3 19 3 2 6" xfId="18421" xr:uid="{00000000-0005-0000-0000-0000B73D0000}"/>
    <cellStyle name="Note 3 19 3 3" xfId="1581" xr:uid="{00000000-0005-0000-0000-0000B83D0000}"/>
    <cellStyle name="Note 3 19 3 3 2" xfId="4092" xr:uid="{00000000-0005-0000-0000-0000B93D0000}"/>
    <cellStyle name="Note 3 19 3 3 2 2" xfId="13695" xr:uid="{00000000-0005-0000-0000-0000BA3D0000}"/>
    <cellStyle name="Note 3 19 3 3 2 2 2" xfId="31130" xr:uid="{00000000-0005-0000-0000-0000BB3D0000}"/>
    <cellStyle name="Note 3 19 3 3 2 2 3" xfId="45583" xr:uid="{00000000-0005-0000-0000-0000BC3D0000}"/>
    <cellStyle name="Note 3 19 3 3 2 3" xfId="16156" xr:uid="{00000000-0005-0000-0000-0000BD3D0000}"/>
    <cellStyle name="Note 3 19 3 3 2 3 2" xfId="33591" xr:uid="{00000000-0005-0000-0000-0000BE3D0000}"/>
    <cellStyle name="Note 3 19 3 3 2 3 3" xfId="48044" xr:uid="{00000000-0005-0000-0000-0000BF3D0000}"/>
    <cellStyle name="Note 3 19 3 3 2 4" xfId="21528" xr:uid="{00000000-0005-0000-0000-0000C03D0000}"/>
    <cellStyle name="Note 3 19 3 3 2 5" xfId="35981" xr:uid="{00000000-0005-0000-0000-0000C13D0000}"/>
    <cellStyle name="Note 3 19 3 3 3" xfId="6554" xr:uid="{00000000-0005-0000-0000-0000C23D0000}"/>
    <cellStyle name="Note 3 19 3 3 3 2" xfId="23989" xr:uid="{00000000-0005-0000-0000-0000C33D0000}"/>
    <cellStyle name="Note 3 19 3 3 3 3" xfId="38442" xr:uid="{00000000-0005-0000-0000-0000C43D0000}"/>
    <cellStyle name="Note 3 19 3 3 4" xfId="8995" xr:uid="{00000000-0005-0000-0000-0000C53D0000}"/>
    <cellStyle name="Note 3 19 3 3 4 2" xfId="26430" xr:uid="{00000000-0005-0000-0000-0000C63D0000}"/>
    <cellStyle name="Note 3 19 3 3 4 3" xfId="40883" xr:uid="{00000000-0005-0000-0000-0000C73D0000}"/>
    <cellStyle name="Note 3 19 3 3 5" xfId="11415" xr:uid="{00000000-0005-0000-0000-0000C83D0000}"/>
    <cellStyle name="Note 3 19 3 3 5 2" xfId="28850" xr:uid="{00000000-0005-0000-0000-0000C93D0000}"/>
    <cellStyle name="Note 3 19 3 3 5 3" xfId="43303" xr:uid="{00000000-0005-0000-0000-0000CA3D0000}"/>
    <cellStyle name="Note 3 19 3 3 6" xfId="18422" xr:uid="{00000000-0005-0000-0000-0000CB3D0000}"/>
    <cellStyle name="Note 3 19 3 4" xfId="1582" xr:uid="{00000000-0005-0000-0000-0000CC3D0000}"/>
    <cellStyle name="Note 3 19 3 4 2" xfId="4093" xr:uid="{00000000-0005-0000-0000-0000CD3D0000}"/>
    <cellStyle name="Note 3 19 3 4 2 2" xfId="21529" xr:uid="{00000000-0005-0000-0000-0000CE3D0000}"/>
    <cellStyle name="Note 3 19 3 4 2 3" xfId="35982" xr:uid="{00000000-0005-0000-0000-0000CF3D0000}"/>
    <cellStyle name="Note 3 19 3 4 3" xfId="6555" xr:uid="{00000000-0005-0000-0000-0000D03D0000}"/>
    <cellStyle name="Note 3 19 3 4 3 2" xfId="23990" xr:uid="{00000000-0005-0000-0000-0000D13D0000}"/>
    <cellStyle name="Note 3 19 3 4 3 3" xfId="38443" xr:uid="{00000000-0005-0000-0000-0000D23D0000}"/>
    <cellStyle name="Note 3 19 3 4 4" xfId="8996" xr:uid="{00000000-0005-0000-0000-0000D33D0000}"/>
    <cellStyle name="Note 3 19 3 4 4 2" xfId="26431" xr:uid="{00000000-0005-0000-0000-0000D43D0000}"/>
    <cellStyle name="Note 3 19 3 4 4 3" xfId="40884" xr:uid="{00000000-0005-0000-0000-0000D53D0000}"/>
    <cellStyle name="Note 3 19 3 4 5" xfId="11416" xr:uid="{00000000-0005-0000-0000-0000D63D0000}"/>
    <cellStyle name="Note 3 19 3 4 5 2" xfId="28851" xr:uid="{00000000-0005-0000-0000-0000D73D0000}"/>
    <cellStyle name="Note 3 19 3 4 5 3" xfId="43304" xr:uid="{00000000-0005-0000-0000-0000D83D0000}"/>
    <cellStyle name="Note 3 19 3 4 6" xfId="15165" xr:uid="{00000000-0005-0000-0000-0000D93D0000}"/>
    <cellStyle name="Note 3 19 3 4 6 2" xfId="32600" xr:uid="{00000000-0005-0000-0000-0000DA3D0000}"/>
    <cellStyle name="Note 3 19 3 4 6 3" xfId="47053" xr:uid="{00000000-0005-0000-0000-0000DB3D0000}"/>
    <cellStyle name="Note 3 19 3 4 7" xfId="18423" xr:uid="{00000000-0005-0000-0000-0000DC3D0000}"/>
    <cellStyle name="Note 3 19 3 4 8" xfId="20327" xr:uid="{00000000-0005-0000-0000-0000DD3D0000}"/>
    <cellStyle name="Note 3 19 3 5" xfId="4090" xr:uid="{00000000-0005-0000-0000-0000DE3D0000}"/>
    <cellStyle name="Note 3 19 3 5 2" xfId="13693" xr:uid="{00000000-0005-0000-0000-0000DF3D0000}"/>
    <cellStyle name="Note 3 19 3 5 2 2" xfId="31128" xr:uid="{00000000-0005-0000-0000-0000E03D0000}"/>
    <cellStyle name="Note 3 19 3 5 2 3" xfId="45581" xr:uid="{00000000-0005-0000-0000-0000E13D0000}"/>
    <cellStyle name="Note 3 19 3 5 3" xfId="16154" xr:uid="{00000000-0005-0000-0000-0000E23D0000}"/>
    <cellStyle name="Note 3 19 3 5 3 2" xfId="33589" xr:uid="{00000000-0005-0000-0000-0000E33D0000}"/>
    <cellStyle name="Note 3 19 3 5 3 3" xfId="48042" xr:uid="{00000000-0005-0000-0000-0000E43D0000}"/>
    <cellStyle name="Note 3 19 3 5 4" xfId="21526" xr:uid="{00000000-0005-0000-0000-0000E53D0000}"/>
    <cellStyle name="Note 3 19 3 5 5" xfId="35979" xr:uid="{00000000-0005-0000-0000-0000E63D0000}"/>
    <cellStyle name="Note 3 19 3 6" xfId="6552" xr:uid="{00000000-0005-0000-0000-0000E73D0000}"/>
    <cellStyle name="Note 3 19 3 6 2" xfId="23987" xr:uid="{00000000-0005-0000-0000-0000E83D0000}"/>
    <cellStyle name="Note 3 19 3 6 3" xfId="38440" xr:uid="{00000000-0005-0000-0000-0000E93D0000}"/>
    <cellStyle name="Note 3 19 3 7" xfId="8993" xr:uid="{00000000-0005-0000-0000-0000EA3D0000}"/>
    <cellStyle name="Note 3 19 3 7 2" xfId="26428" xr:uid="{00000000-0005-0000-0000-0000EB3D0000}"/>
    <cellStyle name="Note 3 19 3 7 3" xfId="40881" xr:uid="{00000000-0005-0000-0000-0000EC3D0000}"/>
    <cellStyle name="Note 3 19 3 8" xfId="11413" xr:uid="{00000000-0005-0000-0000-0000ED3D0000}"/>
    <cellStyle name="Note 3 19 3 8 2" xfId="28848" xr:uid="{00000000-0005-0000-0000-0000EE3D0000}"/>
    <cellStyle name="Note 3 19 3 8 3" xfId="43301" xr:uid="{00000000-0005-0000-0000-0000EF3D0000}"/>
    <cellStyle name="Note 3 19 3 9" xfId="18420" xr:uid="{00000000-0005-0000-0000-0000F03D0000}"/>
    <cellStyle name="Note 3 19 4" xfId="1583" xr:uid="{00000000-0005-0000-0000-0000F13D0000}"/>
    <cellStyle name="Note 3 19 4 2" xfId="1584" xr:uid="{00000000-0005-0000-0000-0000F23D0000}"/>
    <cellStyle name="Note 3 19 4 2 2" xfId="4095" xr:uid="{00000000-0005-0000-0000-0000F33D0000}"/>
    <cellStyle name="Note 3 19 4 2 2 2" xfId="13697" xr:uid="{00000000-0005-0000-0000-0000F43D0000}"/>
    <cellStyle name="Note 3 19 4 2 2 2 2" xfId="31132" xr:uid="{00000000-0005-0000-0000-0000F53D0000}"/>
    <cellStyle name="Note 3 19 4 2 2 2 3" xfId="45585" xr:uid="{00000000-0005-0000-0000-0000F63D0000}"/>
    <cellStyle name="Note 3 19 4 2 2 3" xfId="16158" xr:uid="{00000000-0005-0000-0000-0000F73D0000}"/>
    <cellStyle name="Note 3 19 4 2 2 3 2" xfId="33593" xr:uid="{00000000-0005-0000-0000-0000F83D0000}"/>
    <cellStyle name="Note 3 19 4 2 2 3 3" xfId="48046" xr:uid="{00000000-0005-0000-0000-0000F93D0000}"/>
    <cellStyle name="Note 3 19 4 2 2 4" xfId="21531" xr:uid="{00000000-0005-0000-0000-0000FA3D0000}"/>
    <cellStyle name="Note 3 19 4 2 2 5" xfId="35984" xr:uid="{00000000-0005-0000-0000-0000FB3D0000}"/>
    <cellStyle name="Note 3 19 4 2 3" xfId="6557" xr:uid="{00000000-0005-0000-0000-0000FC3D0000}"/>
    <cellStyle name="Note 3 19 4 2 3 2" xfId="23992" xr:uid="{00000000-0005-0000-0000-0000FD3D0000}"/>
    <cellStyle name="Note 3 19 4 2 3 3" xfId="38445" xr:uid="{00000000-0005-0000-0000-0000FE3D0000}"/>
    <cellStyle name="Note 3 19 4 2 4" xfId="8998" xr:uid="{00000000-0005-0000-0000-0000FF3D0000}"/>
    <cellStyle name="Note 3 19 4 2 4 2" xfId="26433" xr:uid="{00000000-0005-0000-0000-0000003E0000}"/>
    <cellStyle name="Note 3 19 4 2 4 3" xfId="40886" xr:uid="{00000000-0005-0000-0000-0000013E0000}"/>
    <cellStyle name="Note 3 19 4 2 5" xfId="11418" xr:uid="{00000000-0005-0000-0000-0000023E0000}"/>
    <cellStyle name="Note 3 19 4 2 5 2" xfId="28853" xr:uid="{00000000-0005-0000-0000-0000033E0000}"/>
    <cellStyle name="Note 3 19 4 2 5 3" xfId="43306" xr:uid="{00000000-0005-0000-0000-0000043E0000}"/>
    <cellStyle name="Note 3 19 4 2 6" xfId="18425" xr:uid="{00000000-0005-0000-0000-0000053E0000}"/>
    <cellStyle name="Note 3 19 4 3" xfId="1585" xr:uid="{00000000-0005-0000-0000-0000063E0000}"/>
    <cellStyle name="Note 3 19 4 3 2" xfId="4096" xr:uid="{00000000-0005-0000-0000-0000073E0000}"/>
    <cellStyle name="Note 3 19 4 3 2 2" xfId="13698" xr:uid="{00000000-0005-0000-0000-0000083E0000}"/>
    <cellStyle name="Note 3 19 4 3 2 2 2" xfId="31133" xr:uid="{00000000-0005-0000-0000-0000093E0000}"/>
    <cellStyle name="Note 3 19 4 3 2 2 3" xfId="45586" xr:uid="{00000000-0005-0000-0000-00000A3E0000}"/>
    <cellStyle name="Note 3 19 4 3 2 3" xfId="16159" xr:uid="{00000000-0005-0000-0000-00000B3E0000}"/>
    <cellStyle name="Note 3 19 4 3 2 3 2" xfId="33594" xr:uid="{00000000-0005-0000-0000-00000C3E0000}"/>
    <cellStyle name="Note 3 19 4 3 2 3 3" xfId="48047" xr:uid="{00000000-0005-0000-0000-00000D3E0000}"/>
    <cellStyle name="Note 3 19 4 3 2 4" xfId="21532" xr:uid="{00000000-0005-0000-0000-00000E3E0000}"/>
    <cellStyle name="Note 3 19 4 3 2 5" xfId="35985" xr:uid="{00000000-0005-0000-0000-00000F3E0000}"/>
    <cellStyle name="Note 3 19 4 3 3" xfId="6558" xr:uid="{00000000-0005-0000-0000-0000103E0000}"/>
    <cellStyle name="Note 3 19 4 3 3 2" xfId="23993" xr:uid="{00000000-0005-0000-0000-0000113E0000}"/>
    <cellStyle name="Note 3 19 4 3 3 3" xfId="38446" xr:uid="{00000000-0005-0000-0000-0000123E0000}"/>
    <cellStyle name="Note 3 19 4 3 4" xfId="8999" xr:uid="{00000000-0005-0000-0000-0000133E0000}"/>
    <cellStyle name="Note 3 19 4 3 4 2" xfId="26434" xr:uid="{00000000-0005-0000-0000-0000143E0000}"/>
    <cellStyle name="Note 3 19 4 3 4 3" xfId="40887" xr:uid="{00000000-0005-0000-0000-0000153E0000}"/>
    <cellStyle name="Note 3 19 4 3 5" xfId="11419" xr:uid="{00000000-0005-0000-0000-0000163E0000}"/>
    <cellStyle name="Note 3 19 4 3 5 2" xfId="28854" xr:uid="{00000000-0005-0000-0000-0000173E0000}"/>
    <cellStyle name="Note 3 19 4 3 5 3" xfId="43307" xr:uid="{00000000-0005-0000-0000-0000183E0000}"/>
    <cellStyle name="Note 3 19 4 3 6" xfId="18426" xr:uid="{00000000-0005-0000-0000-0000193E0000}"/>
    <cellStyle name="Note 3 19 4 4" xfId="1586" xr:uid="{00000000-0005-0000-0000-00001A3E0000}"/>
    <cellStyle name="Note 3 19 4 4 2" xfId="4097" xr:uid="{00000000-0005-0000-0000-00001B3E0000}"/>
    <cellStyle name="Note 3 19 4 4 2 2" xfId="21533" xr:uid="{00000000-0005-0000-0000-00001C3E0000}"/>
    <cellStyle name="Note 3 19 4 4 2 3" xfId="35986" xr:uid="{00000000-0005-0000-0000-00001D3E0000}"/>
    <cellStyle name="Note 3 19 4 4 3" xfId="6559" xr:uid="{00000000-0005-0000-0000-00001E3E0000}"/>
    <cellStyle name="Note 3 19 4 4 3 2" xfId="23994" xr:uid="{00000000-0005-0000-0000-00001F3E0000}"/>
    <cellStyle name="Note 3 19 4 4 3 3" xfId="38447" xr:uid="{00000000-0005-0000-0000-0000203E0000}"/>
    <cellStyle name="Note 3 19 4 4 4" xfId="9000" xr:uid="{00000000-0005-0000-0000-0000213E0000}"/>
    <cellStyle name="Note 3 19 4 4 4 2" xfId="26435" xr:uid="{00000000-0005-0000-0000-0000223E0000}"/>
    <cellStyle name="Note 3 19 4 4 4 3" xfId="40888" xr:uid="{00000000-0005-0000-0000-0000233E0000}"/>
    <cellStyle name="Note 3 19 4 4 5" xfId="11420" xr:uid="{00000000-0005-0000-0000-0000243E0000}"/>
    <cellStyle name="Note 3 19 4 4 5 2" xfId="28855" xr:uid="{00000000-0005-0000-0000-0000253E0000}"/>
    <cellStyle name="Note 3 19 4 4 5 3" xfId="43308" xr:uid="{00000000-0005-0000-0000-0000263E0000}"/>
    <cellStyle name="Note 3 19 4 4 6" xfId="15166" xr:uid="{00000000-0005-0000-0000-0000273E0000}"/>
    <cellStyle name="Note 3 19 4 4 6 2" xfId="32601" xr:uid="{00000000-0005-0000-0000-0000283E0000}"/>
    <cellStyle name="Note 3 19 4 4 6 3" xfId="47054" xr:uid="{00000000-0005-0000-0000-0000293E0000}"/>
    <cellStyle name="Note 3 19 4 4 7" xfId="18427" xr:uid="{00000000-0005-0000-0000-00002A3E0000}"/>
    <cellStyle name="Note 3 19 4 4 8" xfId="20328" xr:uid="{00000000-0005-0000-0000-00002B3E0000}"/>
    <cellStyle name="Note 3 19 4 5" xfId="4094" xr:uid="{00000000-0005-0000-0000-00002C3E0000}"/>
    <cellStyle name="Note 3 19 4 5 2" xfId="13696" xr:uid="{00000000-0005-0000-0000-00002D3E0000}"/>
    <cellStyle name="Note 3 19 4 5 2 2" xfId="31131" xr:uid="{00000000-0005-0000-0000-00002E3E0000}"/>
    <cellStyle name="Note 3 19 4 5 2 3" xfId="45584" xr:uid="{00000000-0005-0000-0000-00002F3E0000}"/>
    <cellStyle name="Note 3 19 4 5 3" xfId="16157" xr:uid="{00000000-0005-0000-0000-0000303E0000}"/>
    <cellStyle name="Note 3 19 4 5 3 2" xfId="33592" xr:uid="{00000000-0005-0000-0000-0000313E0000}"/>
    <cellStyle name="Note 3 19 4 5 3 3" xfId="48045" xr:uid="{00000000-0005-0000-0000-0000323E0000}"/>
    <cellStyle name="Note 3 19 4 5 4" xfId="21530" xr:uid="{00000000-0005-0000-0000-0000333E0000}"/>
    <cellStyle name="Note 3 19 4 5 5" xfId="35983" xr:uid="{00000000-0005-0000-0000-0000343E0000}"/>
    <cellStyle name="Note 3 19 4 6" xfId="6556" xr:uid="{00000000-0005-0000-0000-0000353E0000}"/>
    <cellStyle name="Note 3 19 4 6 2" xfId="23991" xr:uid="{00000000-0005-0000-0000-0000363E0000}"/>
    <cellStyle name="Note 3 19 4 6 3" xfId="38444" xr:uid="{00000000-0005-0000-0000-0000373E0000}"/>
    <cellStyle name="Note 3 19 4 7" xfId="8997" xr:uid="{00000000-0005-0000-0000-0000383E0000}"/>
    <cellStyle name="Note 3 19 4 7 2" xfId="26432" xr:uid="{00000000-0005-0000-0000-0000393E0000}"/>
    <cellStyle name="Note 3 19 4 7 3" xfId="40885" xr:uid="{00000000-0005-0000-0000-00003A3E0000}"/>
    <cellStyle name="Note 3 19 4 8" xfId="11417" xr:uid="{00000000-0005-0000-0000-00003B3E0000}"/>
    <cellStyle name="Note 3 19 4 8 2" xfId="28852" xr:uid="{00000000-0005-0000-0000-00003C3E0000}"/>
    <cellStyle name="Note 3 19 4 8 3" xfId="43305" xr:uid="{00000000-0005-0000-0000-00003D3E0000}"/>
    <cellStyle name="Note 3 19 4 9" xfId="18424" xr:uid="{00000000-0005-0000-0000-00003E3E0000}"/>
    <cellStyle name="Note 3 19 5" xfId="1587" xr:uid="{00000000-0005-0000-0000-00003F3E0000}"/>
    <cellStyle name="Note 3 19 5 2" xfId="1588" xr:uid="{00000000-0005-0000-0000-0000403E0000}"/>
    <cellStyle name="Note 3 19 5 2 2" xfId="4099" xr:uid="{00000000-0005-0000-0000-0000413E0000}"/>
    <cellStyle name="Note 3 19 5 2 2 2" xfId="13700" xr:uid="{00000000-0005-0000-0000-0000423E0000}"/>
    <cellStyle name="Note 3 19 5 2 2 2 2" xfId="31135" xr:uid="{00000000-0005-0000-0000-0000433E0000}"/>
    <cellStyle name="Note 3 19 5 2 2 2 3" xfId="45588" xr:uid="{00000000-0005-0000-0000-0000443E0000}"/>
    <cellStyle name="Note 3 19 5 2 2 3" xfId="16161" xr:uid="{00000000-0005-0000-0000-0000453E0000}"/>
    <cellStyle name="Note 3 19 5 2 2 3 2" xfId="33596" xr:uid="{00000000-0005-0000-0000-0000463E0000}"/>
    <cellStyle name="Note 3 19 5 2 2 3 3" xfId="48049" xr:uid="{00000000-0005-0000-0000-0000473E0000}"/>
    <cellStyle name="Note 3 19 5 2 2 4" xfId="21535" xr:uid="{00000000-0005-0000-0000-0000483E0000}"/>
    <cellStyle name="Note 3 19 5 2 2 5" xfId="35988" xr:uid="{00000000-0005-0000-0000-0000493E0000}"/>
    <cellStyle name="Note 3 19 5 2 3" xfId="6561" xr:uid="{00000000-0005-0000-0000-00004A3E0000}"/>
    <cellStyle name="Note 3 19 5 2 3 2" xfId="23996" xr:uid="{00000000-0005-0000-0000-00004B3E0000}"/>
    <cellStyle name="Note 3 19 5 2 3 3" xfId="38449" xr:uid="{00000000-0005-0000-0000-00004C3E0000}"/>
    <cellStyle name="Note 3 19 5 2 4" xfId="9002" xr:uid="{00000000-0005-0000-0000-00004D3E0000}"/>
    <cellStyle name="Note 3 19 5 2 4 2" xfId="26437" xr:uid="{00000000-0005-0000-0000-00004E3E0000}"/>
    <cellStyle name="Note 3 19 5 2 4 3" xfId="40890" xr:uid="{00000000-0005-0000-0000-00004F3E0000}"/>
    <cellStyle name="Note 3 19 5 2 5" xfId="11422" xr:uid="{00000000-0005-0000-0000-0000503E0000}"/>
    <cellStyle name="Note 3 19 5 2 5 2" xfId="28857" xr:uid="{00000000-0005-0000-0000-0000513E0000}"/>
    <cellStyle name="Note 3 19 5 2 5 3" xfId="43310" xr:uid="{00000000-0005-0000-0000-0000523E0000}"/>
    <cellStyle name="Note 3 19 5 2 6" xfId="18429" xr:uid="{00000000-0005-0000-0000-0000533E0000}"/>
    <cellStyle name="Note 3 19 5 3" xfId="1589" xr:uid="{00000000-0005-0000-0000-0000543E0000}"/>
    <cellStyle name="Note 3 19 5 3 2" xfId="4100" xr:uid="{00000000-0005-0000-0000-0000553E0000}"/>
    <cellStyle name="Note 3 19 5 3 2 2" xfId="13701" xr:uid="{00000000-0005-0000-0000-0000563E0000}"/>
    <cellStyle name="Note 3 19 5 3 2 2 2" xfId="31136" xr:uid="{00000000-0005-0000-0000-0000573E0000}"/>
    <cellStyle name="Note 3 19 5 3 2 2 3" xfId="45589" xr:uid="{00000000-0005-0000-0000-0000583E0000}"/>
    <cellStyle name="Note 3 19 5 3 2 3" xfId="16162" xr:uid="{00000000-0005-0000-0000-0000593E0000}"/>
    <cellStyle name="Note 3 19 5 3 2 3 2" xfId="33597" xr:uid="{00000000-0005-0000-0000-00005A3E0000}"/>
    <cellStyle name="Note 3 19 5 3 2 3 3" xfId="48050" xr:uid="{00000000-0005-0000-0000-00005B3E0000}"/>
    <cellStyle name="Note 3 19 5 3 2 4" xfId="21536" xr:uid="{00000000-0005-0000-0000-00005C3E0000}"/>
    <cellStyle name="Note 3 19 5 3 2 5" xfId="35989" xr:uid="{00000000-0005-0000-0000-00005D3E0000}"/>
    <cellStyle name="Note 3 19 5 3 3" xfId="6562" xr:uid="{00000000-0005-0000-0000-00005E3E0000}"/>
    <cellStyle name="Note 3 19 5 3 3 2" xfId="23997" xr:uid="{00000000-0005-0000-0000-00005F3E0000}"/>
    <cellStyle name="Note 3 19 5 3 3 3" xfId="38450" xr:uid="{00000000-0005-0000-0000-0000603E0000}"/>
    <cellStyle name="Note 3 19 5 3 4" xfId="9003" xr:uid="{00000000-0005-0000-0000-0000613E0000}"/>
    <cellStyle name="Note 3 19 5 3 4 2" xfId="26438" xr:uid="{00000000-0005-0000-0000-0000623E0000}"/>
    <cellStyle name="Note 3 19 5 3 4 3" xfId="40891" xr:uid="{00000000-0005-0000-0000-0000633E0000}"/>
    <cellStyle name="Note 3 19 5 3 5" xfId="11423" xr:uid="{00000000-0005-0000-0000-0000643E0000}"/>
    <cellStyle name="Note 3 19 5 3 5 2" xfId="28858" xr:uid="{00000000-0005-0000-0000-0000653E0000}"/>
    <cellStyle name="Note 3 19 5 3 5 3" xfId="43311" xr:uid="{00000000-0005-0000-0000-0000663E0000}"/>
    <cellStyle name="Note 3 19 5 3 6" xfId="18430" xr:uid="{00000000-0005-0000-0000-0000673E0000}"/>
    <cellStyle name="Note 3 19 5 4" xfId="1590" xr:uid="{00000000-0005-0000-0000-0000683E0000}"/>
    <cellStyle name="Note 3 19 5 4 2" xfId="4101" xr:uid="{00000000-0005-0000-0000-0000693E0000}"/>
    <cellStyle name="Note 3 19 5 4 2 2" xfId="21537" xr:uid="{00000000-0005-0000-0000-00006A3E0000}"/>
    <cellStyle name="Note 3 19 5 4 2 3" xfId="35990" xr:uid="{00000000-0005-0000-0000-00006B3E0000}"/>
    <cellStyle name="Note 3 19 5 4 3" xfId="6563" xr:uid="{00000000-0005-0000-0000-00006C3E0000}"/>
    <cellStyle name="Note 3 19 5 4 3 2" xfId="23998" xr:uid="{00000000-0005-0000-0000-00006D3E0000}"/>
    <cellStyle name="Note 3 19 5 4 3 3" xfId="38451" xr:uid="{00000000-0005-0000-0000-00006E3E0000}"/>
    <cellStyle name="Note 3 19 5 4 4" xfId="9004" xr:uid="{00000000-0005-0000-0000-00006F3E0000}"/>
    <cellStyle name="Note 3 19 5 4 4 2" xfId="26439" xr:uid="{00000000-0005-0000-0000-0000703E0000}"/>
    <cellStyle name="Note 3 19 5 4 4 3" xfId="40892" xr:uid="{00000000-0005-0000-0000-0000713E0000}"/>
    <cellStyle name="Note 3 19 5 4 5" xfId="11424" xr:uid="{00000000-0005-0000-0000-0000723E0000}"/>
    <cellStyle name="Note 3 19 5 4 5 2" xfId="28859" xr:uid="{00000000-0005-0000-0000-0000733E0000}"/>
    <cellStyle name="Note 3 19 5 4 5 3" xfId="43312" xr:uid="{00000000-0005-0000-0000-0000743E0000}"/>
    <cellStyle name="Note 3 19 5 4 6" xfId="15167" xr:uid="{00000000-0005-0000-0000-0000753E0000}"/>
    <cellStyle name="Note 3 19 5 4 6 2" xfId="32602" xr:uid="{00000000-0005-0000-0000-0000763E0000}"/>
    <cellStyle name="Note 3 19 5 4 6 3" xfId="47055" xr:uid="{00000000-0005-0000-0000-0000773E0000}"/>
    <cellStyle name="Note 3 19 5 4 7" xfId="18431" xr:uid="{00000000-0005-0000-0000-0000783E0000}"/>
    <cellStyle name="Note 3 19 5 4 8" xfId="20329" xr:uid="{00000000-0005-0000-0000-0000793E0000}"/>
    <cellStyle name="Note 3 19 5 5" xfId="4098" xr:uid="{00000000-0005-0000-0000-00007A3E0000}"/>
    <cellStyle name="Note 3 19 5 5 2" xfId="13699" xr:uid="{00000000-0005-0000-0000-00007B3E0000}"/>
    <cellStyle name="Note 3 19 5 5 2 2" xfId="31134" xr:uid="{00000000-0005-0000-0000-00007C3E0000}"/>
    <cellStyle name="Note 3 19 5 5 2 3" xfId="45587" xr:uid="{00000000-0005-0000-0000-00007D3E0000}"/>
    <cellStyle name="Note 3 19 5 5 3" xfId="16160" xr:uid="{00000000-0005-0000-0000-00007E3E0000}"/>
    <cellStyle name="Note 3 19 5 5 3 2" xfId="33595" xr:uid="{00000000-0005-0000-0000-00007F3E0000}"/>
    <cellStyle name="Note 3 19 5 5 3 3" xfId="48048" xr:uid="{00000000-0005-0000-0000-0000803E0000}"/>
    <cellStyle name="Note 3 19 5 5 4" xfId="21534" xr:uid="{00000000-0005-0000-0000-0000813E0000}"/>
    <cellStyle name="Note 3 19 5 5 5" xfId="35987" xr:uid="{00000000-0005-0000-0000-0000823E0000}"/>
    <cellStyle name="Note 3 19 5 6" xfId="6560" xr:uid="{00000000-0005-0000-0000-0000833E0000}"/>
    <cellStyle name="Note 3 19 5 6 2" xfId="23995" xr:uid="{00000000-0005-0000-0000-0000843E0000}"/>
    <cellStyle name="Note 3 19 5 6 3" xfId="38448" xr:uid="{00000000-0005-0000-0000-0000853E0000}"/>
    <cellStyle name="Note 3 19 5 7" xfId="9001" xr:uid="{00000000-0005-0000-0000-0000863E0000}"/>
    <cellStyle name="Note 3 19 5 7 2" xfId="26436" xr:uid="{00000000-0005-0000-0000-0000873E0000}"/>
    <cellStyle name="Note 3 19 5 7 3" xfId="40889" xr:uid="{00000000-0005-0000-0000-0000883E0000}"/>
    <cellStyle name="Note 3 19 5 8" xfId="11421" xr:uid="{00000000-0005-0000-0000-0000893E0000}"/>
    <cellStyle name="Note 3 19 5 8 2" xfId="28856" xr:uid="{00000000-0005-0000-0000-00008A3E0000}"/>
    <cellStyle name="Note 3 19 5 8 3" xfId="43309" xr:uid="{00000000-0005-0000-0000-00008B3E0000}"/>
    <cellStyle name="Note 3 19 5 9" xfId="18428" xr:uid="{00000000-0005-0000-0000-00008C3E0000}"/>
    <cellStyle name="Note 3 19 6" xfId="1591" xr:uid="{00000000-0005-0000-0000-00008D3E0000}"/>
    <cellStyle name="Note 3 19 6 2" xfId="4102" xr:uid="{00000000-0005-0000-0000-00008E3E0000}"/>
    <cellStyle name="Note 3 19 6 2 2" xfId="13702" xr:uid="{00000000-0005-0000-0000-00008F3E0000}"/>
    <cellStyle name="Note 3 19 6 2 2 2" xfId="31137" xr:uid="{00000000-0005-0000-0000-0000903E0000}"/>
    <cellStyle name="Note 3 19 6 2 2 3" xfId="45590" xr:uid="{00000000-0005-0000-0000-0000913E0000}"/>
    <cellStyle name="Note 3 19 6 2 3" xfId="16163" xr:uid="{00000000-0005-0000-0000-0000923E0000}"/>
    <cellStyle name="Note 3 19 6 2 3 2" xfId="33598" xr:uid="{00000000-0005-0000-0000-0000933E0000}"/>
    <cellStyle name="Note 3 19 6 2 3 3" xfId="48051" xr:uid="{00000000-0005-0000-0000-0000943E0000}"/>
    <cellStyle name="Note 3 19 6 2 4" xfId="21538" xr:uid="{00000000-0005-0000-0000-0000953E0000}"/>
    <cellStyle name="Note 3 19 6 2 5" xfId="35991" xr:uid="{00000000-0005-0000-0000-0000963E0000}"/>
    <cellStyle name="Note 3 19 6 3" xfId="6564" xr:uid="{00000000-0005-0000-0000-0000973E0000}"/>
    <cellStyle name="Note 3 19 6 3 2" xfId="23999" xr:uid="{00000000-0005-0000-0000-0000983E0000}"/>
    <cellStyle name="Note 3 19 6 3 3" xfId="38452" xr:uid="{00000000-0005-0000-0000-0000993E0000}"/>
    <cellStyle name="Note 3 19 6 4" xfId="9005" xr:uid="{00000000-0005-0000-0000-00009A3E0000}"/>
    <cellStyle name="Note 3 19 6 4 2" xfId="26440" xr:uid="{00000000-0005-0000-0000-00009B3E0000}"/>
    <cellStyle name="Note 3 19 6 4 3" xfId="40893" xr:uid="{00000000-0005-0000-0000-00009C3E0000}"/>
    <cellStyle name="Note 3 19 6 5" xfId="11425" xr:uid="{00000000-0005-0000-0000-00009D3E0000}"/>
    <cellStyle name="Note 3 19 6 5 2" xfId="28860" xr:uid="{00000000-0005-0000-0000-00009E3E0000}"/>
    <cellStyle name="Note 3 19 6 5 3" xfId="43313" xr:uid="{00000000-0005-0000-0000-00009F3E0000}"/>
    <cellStyle name="Note 3 19 6 6" xfId="18432" xr:uid="{00000000-0005-0000-0000-0000A03E0000}"/>
    <cellStyle name="Note 3 19 7" xfId="1592" xr:uid="{00000000-0005-0000-0000-0000A13E0000}"/>
    <cellStyle name="Note 3 19 7 2" xfId="4103" xr:uid="{00000000-0005-0000-0000-0000A23E0000}"/>
    <cellStyle name="Note 3 19 7 2 2" xfId="13703" xr:uid="{00000000-0005-0000-0000-0000A33E0000}"/>
    <cellStyle name="Note 3 19 7 2 2 2" xfId="31138" xr:uid="{00000000-0005-0000-0000-0000A43E0000}"/>
    <cellStyle name="Note 3 19 7 2 2 3" xfId="45591" xr:uid="{00000000-0005-0000-0000-0000A53E0000}"/>
    <cellStyle name="Note 3 19 7 2 3" xfId="16164" xr:uid="{00000000-0005-0000-0000-0000A63E0000}"/>
    <cellStyle name="Note 3 19 7 2 3 2" xfId="33599" xr:uid="{00000000-0005-0000-0000-0000A73E0000}"/>
    <cellStyle name="Note 3 19 7 2 3 3" xfId="48052" xr:uid="{00000000-0005-0000-0000-0000A83E0000}"/>
    <cellStyle name="Note 3 19 7 2 4" xfId="21539" xr:uid="{00000000-0005-0000-0000-0000A93E0000}"/>
    <cellStyle name="Note 3 19 7 2 5" xfId="35992" xr:uid="{00000000-0005-0000-0000-0000AA3E0000}"/>
    <cellStyle name="Note 3 19 7 3" xfId="6565" xr:uid="{00000000-0005-0000-0000-0000AB3E0000}"/>
    <cellStyle name="Note 3 19 7 3 2" xfId="24000" xr:uid="{00000000-0005-0000-0000-0000AC3E0000}"/>
    <cellStyle name="Note 3 19 7 3 3" xfId="38453" xr:uid="{00000000-0005-0000-0000-0000AD3E0000}"/>
    <cellStyle name="Note 3 19 7 4" xfId="9006" xr:uid="{00000000-0005-0000-0000-0000AE3E0000}"/>
    <cellStyle name="Note 3 19 7 4 2" xfId="26441" xr:uid="{00000000-0005-0000-0000-0000AF3E0000}"/>
    <cellStyle name="Note 3 19 7 4 3" xfId="40894" xr:uid="{00000000-0005-0000-0000-0000B03E0000}"/>
    <cellStyle name="Note 3 19 7 5" xfId="11426" xr:uid="{00000000-0005-0000-0000-0000B13E0000}"/>
    <cellStyle name="Note 3 19 7 5 2" xfId="28861" xr:uid="{00000000-0005-0000-0000-0000B23E0000}"/>
    <cellStyle name="Note 3 19 7 5 3" xfId="43314" xr:uid="{00000000-0005-0000-0000-0000B33E0000}"/>
    <cellStyle name="Note 3 19 7 6" xfId="18433" xr:uid="{00000000-0005-0000-0000-0000B43E0000}"/>
    <cellStyle name="Note 3 19 8" xfId="1593" xr:uid="{00000000-0005-0000-0000-0000B53E0000}"/>
    <cellStyle name="Note 3 19 8 2" xfId="4104" xr:uid="{00000000-0005-0000-0000-0000B63E0000}"/>
    <cellStyle name="Note 3 19 8 2 2" xfId="21540" xr:uid="{00000000-0005-0000-0000-0000B73E0000}"/>
    <cellStyle name="Note 3 19 8 2 3" xfId="35993" xr:uid="{00000000-0005-0000-0000-0000B83E0000}"/>
    <cellStyle name="Note 3 19 8 3" xfId="6566" xr:uid="{00000000-0005-0000-0000-0000B93E0000}"/>
    <cellStyle name="Note 3 19 8 3 2" xfId="24001" xr:uid="{00000000-0005-0000-0000-0000BA3E0000}"/>
    <cellStyle name="Note 3 19 8 3 3" xfId="38454" xr:uid="{00000000-0005-0000-0000-0000BB3E0000}"/>
    <cellStyle name="Note 3 19 8 4" xfId="9007" xr:uid="{00000000-0005-0000-0000-0000BC3E0000}"/>
    <cellStyle name="Note 3 19 8 4 2" xfId="26442" xr:uid="{00000000-0005-0000-0000-0000BD3E0000}"/>
    <cellStyle name="Note 3 19 8 4 3" xfId="40895" xr:uid="{00000000-0005-0000-0000-0000BE3E0000}"/>
    <cellStyle name="Note 3 19 8 5" xfId="11427" xr:uid="{00000000-0005-0000-0000-0000BF3E0000}"/>
    <cellStyle name="Note 3 19 8 5 2" xfId="28862" xr:uid="{00000000-0005-0000-0000-0000C03E0000}"/>
    <cellStyle name="Note 3 19 8 5 3" xfId="43315" xr:uid="{00000000-0005-0000-0000-0000C13E0000}"/>
    <cellStyle name="Note 3 19 8 6" xfId="15168" xr:uid="{00000000-0005-0000-0000-0000C23E0000}"/>
    <cellStyle name="Note 3 19 8 6 2" xfId="32603" xr:uid="{00000000-0005-0000-0000-0000C33E0000}"/>
    <cellStyle name="Note 3 19 8 6 3" xfId="47056" xr:uid="{00000000-0005-0000-0000-0000C43E0000}"/>
    <cellStyle name="Note 3 19 8 7" xfId="18434" xr:uid="{00000000-0005-0000-0000-0000C53E0000}"/>
    <cellStyle name="Note 3 19 8 8" xfId="20330" xr:uid="{00000000-0005-0000-0000-0000C63E0000}"/>
    <cellStyle name="Note 3 19 9" xfId="4085" xr:uid="{00000000-0005-0000-0000-0000C73E0000}"/>
    <cellStyle name="Note 3 19 9 2" xfId="13689" xr:uid="{00000000-0005-0000-0000-0000C83E0000}"/>
    <cellStyle name="Note 3 19 9 2 2" xfId="31124" xr:uid="{00000000-0005-0000-0000-0000C93E0000}"/>
    <cellStyle name="Note 3 19 9 2 3" xfId="45577" xr:uid="{00000000-0005-0000-0000-0000CA3E0000}"/>
    <cellStyle name="Note 3 19 9 3" xfId="16150" xr:uid="{00000000-0005-0000-0000-0000CB3E0000}"/>
    <cellStyle name="Note 3 19 9 3 2" xfId="33585" xr:uid="{00000000-0005-0000-0000-0000CC3E0000}"/>
    <cellStyle name="Note 3 19 9 3 3" xfId="48038" xr:uid="{00000000-0005-0000-0000-0000CD3E0000}"/>
    <cellStyle name="Note 3 19 9 4" xfId="21521" xr:uid="{00000000-0005-0000-0000-0000CE3E0000}"/>
    <cellStyle name="Note 3 19 9 5" xfId="35974" xr:uid="{00000000-0005-0000-0000-0000CF3E0000}"/>
    <cellStyle name="Note 3 2" xfId="1594" xr:uid="{00000000-0005-0000-0000-0000D03E0000}"/>
    <cellStyle name="Note 3 2 10" xfId="6567" xr:uid="{00000000-0005-0000-0000-0000D13E0000}"/>
    <cellStyle name="Note 3 2 10 2" xfId="24002" xr:uid="{00000000-0005-0000-0000-0000D23E0000}"/>
    <cellStyle name="Note 3 2 10 3" xfId="38455" xr:uid="{00000000-0005-0000-0000-0000D33E0000}"/>
    <cellStyle name="Note 3 2 11" xfId="9008" xr:uid="{00000000-0005-0000-0000-0000D43E0000}"/>
    <cellStyle name="Note 3 2 11 2" xfId="26443" xr:uid="{00000000-0005-0000-0000-0000D53E0000}"/>
    <cellStyle name="Note 3 2 11 3" xfId="40896" xr:uid="{00000000-0005-0000-0000-0000D63E0000}"/>
    <cellStyle name="Note 3 2 12" xfId="11428" xr:uid="{00000000-0005-0000-0000-0000D73E0000}"/>
    <cellStyle name="Note 3 2 12 2" xfId="28863" xr:uid="{00000000-0005-0000-0000-0000D83E0000}"/>
    <cellStyle name="Note 3 2 12 3" xfId="43316" xr:uid="{00000000-0005-0000-0000-0000D93E0000}"/>
    <cellStyle name="Note 3 2 13" xfId="18435" xr:uid="{00000000-0005-0000-0000-0000DA3E0000}"/>
    <cellStyle name="Note 3 2 2" xfId="1595" xr:uid="{00000000-0005-0000-0000-0000DB3E0000}"/>
    <cellStyle name="Note 3 2 2 2" xfId="1596" xr:uid="{00000000-0005-0000-0000-0000DC3E0000}"/>
    <cellStyle name="Note 3 2 2 2 2" xfId="4107" xr:uid="{00000000-0005-0000-0000-0000DD3E0000}"/>
    <cellStyle name="Note 3 2 2 2 2 2" xfId="13706" xr:uid="{00000000-0005-0000-0000-0000DE3E0000}"/>
    <cellStyle name="Note 3 2 2 2 2 2 2" xfId="31141" xr:uid="{00000000-0005-0000-0000-0000DF3E0000}"/>
    <cellStyle name="Note 3 2 2 2 2 2 3" xfId="45594" xr:uid="{00000000-0005-0000-0000-0000E03E0000}"/>
    <cellStyle name="Note 3 2 2 2 2 3" xfId="16167" xr:uid="{00000000-0005-0000-0000-0000E13E0000}"/>
    <cellStyle name="Note 3 2 2 2 2 3 2" xfId="33602" xr:uid="{00000000-0005-0000-0000-0000E23E0000}"/>
    <cellStyle name="Note 3 2 2 2 2 3 3" xfId="48055" xr:uid="{00000000-0005-0000-0000-0000E33E0000}"/>
    <cellStyle name="Note 3 2 2 2 2 4" xfId="21543" xr:uid="{00000000-0005-0000-0000-0000E43E0000}"/>
    <cellStyle name="Note 3 2 2 2 2 5" xfId="35996" xr:uid="{00000000-0005-0000-0000-0000E53E0000}"/>
    <cellStyle name="Note 3 2 2 2 3" xfId="6569" xr:uid="{00000000-0005-0000-0000-0000E63E0000}"/>
    <cellStyle name="Note 3 2 2 2 3 2" xfId="24004" xr:uid="{00000000-0005-0000-0000-0000E73E0000}"/>
    <cellStyle name="Note 3 2 2 2 3 3" xfId="38457" xr:uid="{00000000-0005-0000-0000-0000E83E0000}"/>
    <cellStyle name="Note 3 2 2 2 4" xfId="9010" xr:uid="{00000000-0005-0000-0000-0000E93E0000}"/>
    <cellStyle name="Note 3 2 2 2 4 2" xfId="26445" xr:uid="{00000000-0005-0000-0000-0000EA3E0000}"/>
    <cellStyle name="Note 3 2 2 2 4 3" xfId="40898" xr:uid="{00000000-0005-0000-0000-0000EB3E0000}"/>
    <cellStyle name="Note 3 2 2 2 5" xfId="11430" xr:uid="{00000000-0005-0000-0000-0000EC3E0000}"/>
    <cellStyle name="Note 3 2 2 2 5 2" xfId="28865" xr:uid="{00000000-0005-0000-0000-0000ED3E0000}"/>
    <cellStyle name="Note 3 2 2 2 5 3" xfId="43318" xr:uid="{00000000-0005-0000-0000-0000EE3E0000}"/>
    <cellStyle name="Note 3 2 2 2 6" xfId="18437" xr:uid="{00000000-0005-0000-0000-0000EF3E0000}"/>
    <cellStyle name="Note 3 2 2 3" xfId="1597" xr:uid="{00000000-0005-0000-0000-0000F03E0000}"/>
    <cellStyle name="Note 3 2 2 3 2" xfId="4108" xr:uid="{00000000-0005-0000-0000-0000F13E0000}"/>
    <cellStyle name="Note 3 2 2 3 2 2" xfId="13707" xr:uid="{00000000-0005-0000-0000-0000F23E0000}"/>
    <cellStyle name="Note 3 2 2 3 2 2 2" xfId="31142" xr:uid="{00000000-0005-0000-0000-0000F33E0000}"/>
    <cellStyle name="Note 3 2 2 3 2 2 3" xfId="45595" xr:uid="{00000000-0005-0000-0000-0000F43E0000}"/>
    <cellStyle name="Note 3 2 2 3 2 3" xfId="16168" xr:uid="{00000000-0005-0000-0000-0000F53E0000}"/>
    <cellStyle name="Note 3 2 2 3 2 3 2" xfId="33603" xr:uid="{00000000-0005-0000-0000-0000F63E0000}"/>
    <cellStyle name="Note 3 2 2 3 2 3 3" xfId="48056" xr:uid="{00000000-0005-0000-0000-0000F73E0000}"/>
    <cellStyle name="Note 3 2 2 3 2 4" xfId="21544" xr:uid="{00000000-0005-0000-0000-0000F83E0000}"/>
    <cellStyle name="Note 3 2 2 3 2 5" xfId="35997" xr:uid="{00000000-0005-0000-0000-0000F93E0000}"/>
    <cellStyle name="Note 3 2 2 3 3" xfId="6570" xr:uid="{00000000-0005-0000-0000-0000FA3E0000}"/>
    <cellStyle name="Note 3 2 2 3 3 2" xfId="24005" xr:uid="{00000000-0005-0000-0000-0000FB3E0000}"/>
    <cellStyle name="Note 3 2 2 3 3 3" xfId="38458" xr:uid="{00000000-0005-0000-0000-0000FC3E0000}"/>
    <cellStyle name="Note 3 2 2 3 4" xfId="9011" xr:uid="{00000000-0005-0000-0000-0000FD3E0000}"/>
    <cellStyle name="Note 3 2 2 3 4 2" xfId="26446" xr:uid="{00000000-0005-0000-0000-0000FE3E0000}"/>
    <cellStyle name="Note 3 2 2 3 4 3" xfId="40899" xr:uid="{00000000-0005-0000-0000-0000FF3E0000}"/>
    <cellStyle name="Note 3 2 2 3 5" xfId="11431" xr:uid="{00000000-0005-0000-0000-0000003F0000}"/>
    <cellStyle name="Note 3 2 2 3 5 2" xfId="28866" xr:uid="{00000000-0005-0000-0000-0000013F0000}"/>
    <cellStyle name="Note 3 2 2 3 5 3" xfId="43319" xr:uid="{00000000-0005-0000-0000-0000023F0000}"/>
    <cellStyle name="Note 3 2 2 3 6" xfId="18438" xr:uid="{00000000-0005-0000-0000-0000033F0000}"/>
    <cellStyle name="Note 3 2 2 4" xfId="1598" xr:uid="{00000000-0005-0000-0000-0000043F0000}"/>
    <cellStyle name="Note 3 2 2 4 2" xfId="4109" xr:uid="{00000000-0005-0000-0000-0000053F0000}"/>
    <cellStyle name="Note 3 2 2 4 2 2" xfId="21545" xr:uid="{00000000-0005-0000-0000-0000063F0000}"/>
    <cellStyle name="Note 3 2 2 4 2 3" xfId="35998" xr:uid="{00000000-0005-0000-0000-0000073F0000}"/>
    <cellStyle name="Note 3 2 2 4 3" xfId="6571" xr:uid="{00000000-0005-0000-0000-0000083F0000}"/>
    <cellStyle name="Note 3 2 2 4 3 2" xfId="24006" xr:uid="{00000000-0005-0000-0000-0000093F0000}"/>
    <cellStyle name="Note 3 2 2 4 3 3" xfId="38459" xr:uid="{00000000-0005-0000-0000-00000A3F0000}"/>
    <cellStyle name="Note 3 2 2 4 4" xfId="9012" xr:uid="{00000000-0005-0000-0000-00000B3F0000}"/>
    <cellStyle name="Note 3 2 2 4 4 2" xfId="26447" xr:uid="{00000000-0005-0000-0000-00000C3F0000}"/>
    <cellStyle name="Note 3 2 2 4 4 3" xfId="40900" xr:uid="{00000000-0005-0000-0000-00000D3F0000}"/>
    <cellStyle name="Note 3 2 2 4 5" xfId="11432" xr:uid="{00000000-0005-0000-0000-00000E3F0000}"/>
    <cellStyle name="Note 3 2 2 4 5 2" xfId="28867" xr:uid="{00000000-0005-0000-0000-00000F3F0000}"/>
    <cellStyle name="Note 3 2 2 4 5 3" xfId="43320" xr:uid="{00000000-0005-0000-0000-0000103F0000}"/>
    <cellStyle name="Note 3 2 2 4 6" xfId="15169" xr:uid="{00000000-0005-0000-0000-0000113F0000}"/>
    <cellStyle name="Note 3 2 2 4 6 2" xfId="32604" xr:uid="{00000000-0005-0000-0000-0000123F0000}"/>
    <cellStyle name="Note 3 2 2 4 6 3" xfId="47057" xr:uid="{00000000-0005-0000-0000-0000133F0000}"/>
    <cellStyle name="Note 3 2 2 4 7" xfId="18439" xr:uid="{00000000-0005-0000-0000-0000143F0000}"/>
    <cellStyle name="Note 3 2 2 4 8" xfId="20331" xr:uid="{00000000-0005-0000-0000-0000153F0000}"/>
    <cellStyle name="Note 3 2 2 5" xfId="4106" xr:uid="{00000000-0005-0000-0000-0000163F0000}"/>
    <cellStyle name="Note 3 2 2 5 2" xfId="13705" xr:uid="{00000000-0005-0000-0000-0000173F0000}"/>
    <cellStyle name="Note 3 2 2 5 2 2" xfId="31140" xr:uid="{00000000-0005-0000-0000-0000183F0000}"/>
    <cellStyle name="Note 3 2 2 5 2 3" xfId="45593" xr:uid="{00000000-0005-0000-0000-0000193F0000}"/>
    <cellStyle name="Note 3 2 2 5 3" xfId="16166" xr:uid="{00000000-0005-0000-0000-00001A3F0000}"/>
    <cellStyle name="Note 3 2 2 5 3 2" xfId="33601" xr:uid="{00000000-0005-0000-0000-00001B3F0000}"/>
    <cellStyle name="Note 3 2 2 5 3 3" xfId="48054" xr:uid="{00000000-0005-0000-0000-00001C3F0000}"/>
    <cellStyle name="Note 3 2 2 5 4" xfId="21542" xr:uid="{00000000-0005-0000-0000-00001D3F0000}"/>
    <cellStyle name="Note 3 2 2 5 5" xfId="35995" xr:uid="{00000000-0005-0000-0000-00001E3F0000}"/>
    <cellStyle name="Note 3 2 2 6" xfId="6568" xr:uid="{00000000-0005-0000-0000-00001F3F0000}"/>
    <cellStyle name="Note 3 2 2 6 2" xfId="24003" xr:uid="{00000000-0005-0000-0000-0000203F0000}"/>
    <cellStyle name="Note 3 2 2 6 3" xfId="38456" xr:uid="{00000000-0005-0000-0000-0000213F0000}"/>
    <cellStyle name="Note 3 2 2 7" xfId="9009" xr:uid="{00000000-0005-0000-0000-0000223F0000}"/>
    <cellStyle name="Note 3 2 2 7 2" xfId="26444" xr:uid="{00000000-0005-0000-0000-0000233F0000}"/>
    <cellStyle name="Note 3 2 2 7 3" xfId="40897" xr:uid="{00000000-0005-0000-0000-0000243F0000}"/>
    <cellStyle name="Note 3 2 2 8" xfId="11429" xr:uid="{00000000-0005-0000-0000-0000253F0000}"/>
    <cellStyle name="Note 3 2 2 8 2" xfId="28864" xr:uid="{00000000-0005-0000-0000-0000263F0000}"/>
    <cellStyle name="Note 3 2 2 8 3" xfId="43317" xr:uid="{00000000-0005-0000-0000-0000273F0000}"/>
    <cellStyle name="Note 3 2 2 9" xfId="18436" xr:uid="{00000000-0005-0000-0000-0000283F0000}"/>
    <cellStyle name="Note 3 2 3" xfId="1599" xr:uid="{00000000-0005-0000-0000-0000293F0000}"/>
    <cellStyle name="Note 3 2 3 2" xfId="1600" xr:uid="{00000000-0005-0000-0000-00002A3F0000}"/>
    <cellStyle name="Note 3 2 3 2 2" xfId="4111" xr:uid="{00000000-0005-0000-0000-00002B3F0000}"/>
    <cellStyle name="Note 3 2 3 2 2 2" xfId="13709" xr:uid="{00000000-0005-0000-0000-00002C3F0000}"/>
    <cellStyle name="Note 3 2 3 2 2 2 2" xfId="31144" xr:uid="{00000000-0005-0000-0000-00002D3F0000}"/>
    <cellStyle name="Note 3 2 3 2 2 2 3" xfId="45597" xr:uid="{00000000-0005-0000-0000-00002E3F0000}"/>
    <cellStyle name="Note 3 2 3 2 2 3" xfId="16170" xr:uid="{00000000-0005-0000-0000-00002F3F0000}"/>
    <cellStyle name="Note 3 2 3 2 2 3 2" xfId="33605" xr:uid="{00000000-0005-0000-0000-0000303F0000}"/>
    <cellStyle name="Note 3 2 3 2 2 3 3" xfId="48058" xr:uid="{00000000-0005-0000-0000-0000313F0000}"/>
    <cellStyle name="Note 3 2 3 2 2 4" xfId="21547" xr:uid="{00000000-0005-0000-0000-0000323F0000}"/>
    <cellStyle name="Note 3 2 3 2 2 5" xfId="36000" xr:uid="{00000000-0005-0000-0000-0000333F0000}"/>
    <cellStyle name="Note 3 2 3 2 3" xfId="6573" xr:uid="{00000000-0005-0000-0000-0000343F0000}"/>
    <cellStyle name="Note 3 2 3 2 3 2" xfId="24008" xr:uid="{00000000-0005-0000-0000-0000353F0000}"/>
    <cellStyle name="Note 3 2 3 2 3 3" xfId="38461" xr:uid="{00000000-0005-0000-0000-0000363F0000}"/>
    <cellStyle name="Note 3 2 3 2 4" xfId="9014" xr:uid="{00000000-0005-0000-0000-0000373F0000}"/>
    <cellStyle name="Note 3 2 3 2 4 2" xfId="26449" xr:uid="{00000000-0005-0000-0000-0000383F0000}"/>
    <cellStyle name="Note 3 2 3 2 4 3" xfId="40902" xr:uid="{00000000-0005-0000-0000-0000393F0000}"/>
    <cellStyle name="Note 3 2 3 2 5" xfId="11434" xr:uid="{00000000-0005-0000-0000-00003A3F0000}"/>
    <cellStyle name="Note 3 2 3 2 5 2" xfId="28869" xr:uid="{00000000-0005-0000-0000-00003B3F0000}"/>
    <cellStyle name="Note 3 2 3 2 5 3" xfId="43322" xr:uid="{00000000-0005-0000-0000-00003C3F0000}"/>
    <cellStyle name="Note 3 2 3 2 6" xfId="18441" xr:uid="{00000000-0005-0000-0000-00003D3F0000}"/>
    <cellStyle name="Note 3 2 3 3" xfId="1601" xr:uid="{00000000-0005-0000-0000-00003E3F0000}"/>
    <cellStyle name="Note 3 2 3 3 2" xfId="4112" xr:uid="{00000000-0005-0000-0000-00003F3F0000}"/>
    <cellStyle name="Note 3 2 3 3 2 2" xfId="13710" xr:uid="{00000000-0005-0000-0000-0000403F0000}"/>
    <cellStyle name="Note 3 2 3 3 2 2 2" xfId="31145" xr:uid="{00000000-0005-0000-0000-0000413F0000}"/>
    <cellStyle name="Note 3 2 3 3 2 2 3" xfId="45598" xr:uid="{00000000-0005-0000-0000-0000423F0000}"/>
    <cellStyle name="Note 3 2 3 3 2 3" xfId="16171" xr:uid="{00000000-0005-0000-0000-0000433F0000}"/>
    <cellStyle name="Note 3 2 3 3 2 3 2" xfId="33606" xr:uid="{00000000-0005-0000-0000-0000443F0000}"/>
    <cellStyle name="Note 3 2 3 3 2 3 3" xfId="48059" xr:uid="{00000000-0005-0000-0000-0000453F0000}"/>
    <cellStyle name="Note 3 2 3 3 2 4" xfId="21548" xr:uid="{00000000-0005-0000-0000-0000463F0000}"/>
    <cellStyle name="Note 3 2 3 3 2 5" xfId="36001" xr:uid="{00000000-0005-0000-0000-0000473F0000}"/>
    <cellStyle name="Note 3 2 3 3 3" xfId="6574" xr:uid="{00000000-0005-0000-0000-0000483F0000}"/>
    <cellStyle name="Note 3 2 3 3 3 2" xfId="24009" xr:uid="{00000000-0005-0000-0000-0000493F0000}"/>
    <cellStyle name="Note 3 2 3 3 3 3" xfId="38462" xr:uid="{00000000-0005-0000-0000-00004A3F0000}"/>
    <cellStyle name="Note 3 2 3 3 4" xfId="9015" xr:uid="{00000000-0005-0000-0000-00004B3F0000}"/>
    <cellStyle name="Note 3 2 3 3 4 2" xfId="26450" xr:uid="{00000000-0005-0000-0000-00004C3F0000}"/>
    <cellStyle name="Note 3 2 3 3 4 3" xfId="40903" xr:uid="{00000000-0005-0000-0000-00004D3F0000}"/>
    <cellStyle name="Note 3 2 3 3 5" xfId="11435" xr:uid="{00000000-0005-0000-0000-00004E3F0000}"/>
    <cellStyle name="Note 3 2 3 3 5 2" xfId="28870" xr:uid="{00000000-0005-0000-0000-00004F3F0000}"/>
    <cellStyle name="Note 3 2 3 3 5 3" xfId="43323" xr:uid="{00000000-0005-0000-0000-0000503F0000}"/>
    <cellStyle name="Note 3 2 3 3 6" xfId="18442" xr:uid="{00000000-0005-0000-0000-0000513F0000}"/>
    <cellStyle name="Note 3 2 3 4" xfId="1602" xr:uid="{00000000-0005-0000-0000-0000523F0000}"/>
    <cellStyle name="Note 3 2 3 4 2" xfId="4113" xr:uid="{00000000-0005-0000-0000-0000533F0000}"/>
    <cellStyle name="Note 3 2 3 4 2 2" xfId="21549" xr:uid="{00000000-0005-0000-0000-0000543F0000}"/>
    <cellStyle name="Note 3 2 3 4 2 3" xfId="36002" xr:uid="{00000000-0005-0000-0000-0000553F0000}"/>
    <cellStyle name="Note 3 2 3 4 3" xfId="6575" xr:uid="{00000000-0005-0000-0000-0000563F0000}"/>
    <cellStyle name="Note 3 2 3 4 3 2" xfId="24010" xr:uid="{00000000-0005-0000-0000-0000573F0000}"/>
    <cellStyle name="Note 3 2 3 4 3 3" xfId="38463" xr:uid="{00000000-0005-0000-0000-0000583F0000}"/>
    <cellStyle name="Note 3 2 3 4 4" xfId="9016" xr:uid="{00000000-0005-0000-0000-0000593F0000}"/>
    <cellStyle name="Note 3 2 3 4 4 2" xfId="26451" xr:uid="{00000000-0005-0000-0000-00005A3F0000}"/>
    <cellStyle name="Note 3 2 3 4 4 3" xfId="40904" xr:uid="{00000000-0005-0000-0000-00005B3F0000}"/>
    <cellStyle name="Note 3 2 3 4 5" xfId="11436" xr:uid="{00000000-0005-0000-0000-00005C3F0000}"/>
    <cellStyle name="Note 3 2 3 4 5 2" xfId="28871" xr:uid="{00000000-0005-0000-0000-00005D3F0000}"/>
    <cellStyle name="Note 3 2 3 4 5 3" xfId="43324" xr:uid="{00000000-0005-0000-0000-00005E3F0000}"/>
    <cellStyle name="Note 3 2 3 4 6" xfId="15170" xr:uid="{00000000-0005-0000-0000-00005F3F0000}"/>
    <cellStyle name="Note 3 2 3 4 6 2" xfId="32605" xr:uid="{00000000-0005-0000-0000-0000603F0000}"/>
    <cellStyle name="Note 3 2 3 4 6 3" xfId="47058" xr:uid="{00000000-0005-0000-0000-0000613F0000}"/>
    <cellStyle name="Note 3 2 3 4 7" xfId="18443" xr:uid="{00000000-0005-0000-0000-0000623F0000}"/>
    <cellStyle name="Note 3 2 3 4 8" xfId="20332" xr:uid="{00000000-0005-0000-0000-0000633F0000}"/>
    <cellStyle name="Note 3 2 3 5" xfId="4110" xr:uid="{00000000-0005-0000-0000-0000643F0000}"/>
    <cellStyle name="Note 3 2 3 5 2" xfId="13708" xr:uid="{00000000-0005-0000-0000-0000653F0000}"/>
    <cellStyle name="Note 3 2 3 5 2 2" xfId="31143" xr:uid="{00000000-0005-0000-0000-0000663F0000}"/>
    <cellStyle name="Note 3 2 3 5 2 3" xfId="45596" xr:uid="{00000000-0005-0000-0000-0000673F0000}"/>
    <cellStyle name="Note 3 2 3 5 3" xfId="16169" xr:uid="{00000000-0005-0000-0000-0000683F0000}"/>
    <cellStyle name="Note 3 2 3 5 3 2" xfId="33604" xr:uid="{00000000-0005-0000-0000-0000693F0000}"/>
    <cellStyle name="Note 3 2 3 5 3 3" xfId="48057" xr:uid="{00000000-0005-0000-0000-00006A3F0000}"/>
    <cellStyle name="Note 3 2 3 5 4" xfId="21546" xr:uid="{00000000-0005-0000-0000-00006B3F0000}"/>
    <cellStyle name="Note 3 2 3 5 5" xfId="35999" xr:uid="{00000000-0005-0000-0000-00006C3F0000}"/>
    <cellStyle name="Note 3 2 3 6" xfId="6572" xr:uid="{00000000-0005-0000-0000-00006D3F0000}"/>
    <cellStyle name="Note 3 2 3 6 2" xfId="24007" xr:uid="{00000000-0005-0000-0000-00006E3F0000}"/>
    <cellStyle name="Note 3 2 3 6 3" xfId="38460" xr:uid="{00000000-0005-0000-0000-00006F3F0000}"/>
    <cellStyle name="Note 3 2 3 7" xfId="9013" xr:uid="{00000000-0005-0000-0000-0000703F0000}"/>
    <cellStyle name="Note 3 2 3 7 2" xfId="26448" xr:uid="{00000000-0005-0000-0000-0000713F0000}"/>
    <cellStyle name="Note 3 2 3 7 3" xfId="40901" xr:uid="{00000000-0005-0000-0000-0000723F0000}"/>
    <cellStyle name="Note 3 2 3 8" xfId="11433" xr:uid="{00000000-0005-0000-0000-0000733F0000}"/>
    <cellStyle name="Note 3 2 3 8 2" xfId="28868" xr:uid="{00000000-0005-0000-0000-0000743F0000}"/>
    <cellStyle name="Note 3 2 3 8 3" xfId="43321" xr:uid="{00000000-0005-0000-0000-0000753F0000}"/>
    <cellStyle name="Note 3 2 3 9" xfId="18440" xr:uid="{00000000-0005-0000-0000-0000763F0000}"/>
    <cellStyle name="Note 3 2 4" xfId="1603" xr:uid="{00000000-0005-0000-0000-0000773F0000}"/>
    <cellStyle name="Note 3 2 4 2" xfId="1604" xr:uid="{00000000-0005-0000-0000-0000783F0000}"/>
    <cellStyle name="Note 3 2 4 2 2" xfId="4115" xr:uid="{00000000-0005-0000-0000-0000793F0000}"/>
    <cellStyle name="Note 3 2 4 2 2 2" xfId="13712" xr:uid="{00000000-0005-0000-0000-00007A3F0000}"/>
    <cellStyle name="Note 3 2 4 2 2 2 2" xfId="31147" xr:uid="{00000000-0005-0000-0000-00007B3F0000}"/>
    <cellStyle name="Note 3 2 4 2 2 2 3" xfId="45600" xr:uid="{00000000-0005-0000-0000-00007C3F0000}"/>
    <cellStyle name="Note 3 2 4 2 2 3" xfId="16173" xr:uid="{00000000-0005-0000-0000-00007D3F0000}"/>
    <cellStyle name="Note 3 2 4 2 2 3 2" xfId="33608" xr:uid="{00000000-0005-0000-0000-00007E3F0000}"/>
    <cellStyle name="Note 3 2 4 2 2 3 3" xfId="48061" xr:uid="{00000000-0005-0000-0000-00007F3F0000}"/>
    <cellStyle name="Note 3 2 4 2 2 4" xfId="21551" xr:uid="{00000000-0005-0000-0000-0000803F0000}"/>
    <cellStyle name="Note 3 2 4 2 2 5" xfId="36004" xr:uid="{00000000-0005-0000-0000-0000813F0000}"/>
    <cellStyle name="Note 3 2 4 2 3" xfId="6577" xr:uid="{00000000-0005-0000-0000-0000823F0000}"/>
    <cellStyle name="Note 3 2 4 2 3 2" xfId="24012" xr:uid="{00000000-0005-0000-0000-0000833F0000}"/>
    <cellStyle name="Note 3 2 4 2 3 3" xfId="38465" xr:uid="{00000000-0005-0000-0000-0000843F0000}"/>
    <cellStyle name="Note 3 2 4 2 4" xfId="9018" xr:uid="{00000000-0005-0000-0000-0000853F0000}"/>
    <cellStyle name="Note 3 2 4 2 4 2" xfId="26453" xr:uid="{00000000-0005-0000-0000-0000863F0000}"/>
    <cellStyle name="Note 3 2 4 2 4 3" xfId="40906" xr:uid="{00000000-0005-0000-0000-0000873F0000}"/>
    <cellStyle name="Note 3 2 4 2 5" xfId="11438" xr:uid="{00000000-0005-0000-0000-0000883F0000}"/>
    <cellStyle name="Note 3 2 4 2 5 2" xfId="28873" xr:uid="{00000000-0005-0000-0000-0000893F0000}"/>
    <cellStyle name="Note 3 2 4 2 5 3" xfId="43326" xr:uid="{00000000-0005-0000-0000-00008A3F0000}"/>
    <cellStyle name="Note 3 2 4 2 6" xfId="18445" xr:uid="{00000000-0005-0000-0000-00008B3F0000}"/>
    <cellStyle name="Note 3 2 4 3" xfId="1605" xr:uid="{00000000-0005-0000-0000-00008C3F0000}"/>
    <cellStyle name="Note 3 2 4 3 2" xfId="4116" xr:uid="{00000000-0005-0000-0000-00008D3F0000}"/>
    <cellStyle name="Note 3 2 4 3 2 2" xfId="13713" xr:uid="{00000000-0005-0000-0000-00008E3F0000}"/>
    <cellStyle name="Note 3 2 4 3 2 2 2" xfId="31148" xr:uid="{00000000-0005-0000-0000-00008F3F0000}"/>
    <cellStyle name="Note 3 2 4 3 2 2 3" xfId="45601" xr:uid="{00000000-0005-0000-0000-0000903F0000}"/>
    <cellStyle name="Note 3 2 4 3 2 3" xfId="16174" xr:uid="{00000000-0005-0000-0000-0000913F0000}"/>
    <cellStyle name="Note 3 2 4 3 2 3 2" xfId="33609" xr:uid="{00000000-0005-0000-0000-0000923F0000}"/>
    <cellStyle name="Note 3 2 4 3 2 3 3" xfId="48062" xr:uid="{00000000-0005-0000-0000-0000933F0000}"/>
    <cellStyle name="Note 3 2 4 3 2 4" xfId="21552" xr:uid="{00000000-0005-0000-0000-0000943F0000}"/>
    <cellStyle name="Note 3 2 4 3 2 5" xfId="36005" xr:uid="{00000000-0005-0000-0000-0000953F0000}"/>
    <cellStyle name="Note 3 2 4 3 3" xfId="6578" xr:uid="{00000000-0005-0000-0000-0000963F0000}"/>
    <cellStyle name="Note 3 2 4 3 3 2" xfId="24013" xr:uid="{00000000-0005-0000-0000-0000973F0000}"/>
    <cellStyle name="Note 3 2 4 3 3 3" xfId="38466" xr:uid="{00000000-0005-0000-0000-0000983F0000}"/>
    <cellStyle name="Note 3 2 4 3 4" xfId="9019" xr:uid="{00000000-0005-0000-0000-0000993F0000}"/>
    <cellStyle name="Note 3 2 4 3 4 2" xfId="26454" xr:uid="{00000000-0005-0000-0000-00009A3F0000}"/>
    <cellStyle name="Note 3 2 4 3 4 3" xfId="40907" xr:uid="{00000000-0005-0000-0000-00009B3F0000}"/>
    <cellStyle name="Note 3 2 4 3 5" xfId="11439" xr:uid="{00000000-0005-0000-0000-00009C3F0000}"/>
    <cellStyle name="Note 3 2 4 3 5 2" xfId="28874" xr:uid="{00000000-0005-0000-0000-00009D3F0000}"/>
    <cellStyle name="Note 3 2 4 3 5 3" xfId="43327" xr:uid="{00000000-0005-0000-0000-00009E3F0000}"/>
    <cellStyle name="Note 3 2 4 3 6" xfId="18446" xr:uid="{00000000-0005-0000-0000-00009F3F0000}"/>
    <cellStyle name="Note 3 2 4 4" xfId="1606" xr:uid="{00000000-0005-0000-0000-0000A03F0000}"/>
    <cellStyle name="Note 3 2 4 4 2" xfId="4117" xr:uid="{00000000-0005-0000-0000-0000A13F0000}"/>
    <cellStyle name="Note 3 2 4 4 2 2" xfId="21553" xr:uid="{00000000-0005-0000-0000-0000A23F0000}"/>
    <cellStyle name="Note 3 2 4 4 2 3" xfId="36006" xr:uid="{00000000-0005-0000-0000-0000A33F0000}"/>
    <cellStyle name="Note 3 2 4 4 3" xfId="6579" xr:uid="{00000000-0005-0000-0000-0000A43F0000}"/>
    <cellStyle name="Note 3 2 4 4 3 2" xfId="24014" xr:uid="{00000000-0005-0000-0000-0000A53F0000}"/>
    <cellStyle name="Note 3 2 4 4 3 3" xfId="38467" xr:uid="{00000000-0005-0000-0000-0000A63F0000}"/>
    <cellStyle name="Note 3 2 4 4 4" xfId="9020" xr:uid="{00000000-0005-0000-0000-0000A73F0000}"/>
    <cellStyle name="Note 3 2 4 4 4 2" xfId="26455" xr:uid="{00000000-0005-0000-0000-0000A83F0000}"/>
    <cellStyle name="Note 3 2 4 4 4 3" xfId="40908" xr:uid="{00000000-0005-0000-0000-0000A93F0000}"/>
    <cellStyle name="Note 3 2 4 4 5" xfId="11440" xr:uid="{00000000-0005-0000-0000-0000AA3F0000}"/>
    <cellStyle name="Note 3 2 4 4 5 2" xfId="28875" xr:uid="{00000000-0005-0000-0000-0000AB3F0000}"/>
    <cellStyle name="Note 3 2 4 4 5 3" xfId="43328" xr:uid="{00000000-0005-0000-0000-0000AC3F0000}"/>
    <cellStyle name="Note 3 2 4 4 6" xfId="15171" xr:uid="{00000000-0005-0000-0000-0000AD3F0000}"/>
    <cellStyle name="Note 3 2 4 4 6 2" xfId="32606" xr:uid="{00000000-0005-0000-0000-0000AE3F0000}"/>
    <cellStyle name="Note 3 2 4 4 6 3" xfId="47059" xr:uid="{00000000-0005-0000-0000-0000AF3F0000}"/>
    <cellStyle name="Note 3 2 4 4 7" xfId="18447" xr:uid="{00000000-0005-0000-0000-0000B03F0000}"/>
    <cellStyle name="Note 3 2 4 4 8" xfId="20333" xr:uid="{00000000-0005-0000-0000-0000B13F0000}"/>
    <cellStyle name="Note 3 2 4 5" xfId="4114" xr:uid="{00000000-0005-0000-0000-0000B23F0000}"/>
    <cellStyle name="Note 3 2 4 5 2" xfId="13711" xr:uid="{00000000-0005-0000-0000-0000B33F0000}"/>
    <cellStyle name="Note 3 2 4 5 2 2" xfId="31146" xr:uid="{00000000-0005-0000-0000-0000B43F0000}"/>
    <cellStyle name="Note 3 2 4 5 2 3" xfId="45599" xr:uid="{00000000-0005-0000-0000-0000B53F0000}"/>
    <cellStyle name="Note 3 2 4 5 3" xfId="16172" xr:uid="{00000000-0005-0000-0000-0000B63F0000}"/>
    <cellStyle name="Note 3 2 4 5 3 2" xfId="33607" xr:uid="{00000000-0005-0000-0000-0000B73F0000}"/>
    <cellStyle name="Note 3 2 4 5 3 3" xfId="48060" xr:uid="{00000000-0005-0000-0000-0000B83F0000}"/>
    <cellStyle name="Note 3 2 4 5 4" xfId="21550" xr:uid="{00000000-0005-0000-0000-0000B93F0000}"/>
    <cellStyle name="Note 3 2 4 5 5" xfId="36003" xr:uid="{00000000-0005-0000-0000-0000BA3F0000}"/>
    <cellStyle name="Note 3 2 4 6" xfId="6576" xr:uid="{00000000-0005-0000-0000-0000BB3F0000}"/>
    <cellStyle name="Note 3 2 4 6 2" xfId="24011" xr:uid="{00000000-0005-0000-0000-0000BC3F0000}"/>
    <cellStyle name="Note 3 2 4 6 3" xfId="38464" xr:uid="{00000000-0005-0000-0000-0000BD3F0000}"/>
    <cellStyle name="Note 3 2 4 7" xfId="9017" xr:uid="{00000000-0005-0000-0000-0000BE3F0000}"/>
    <cellStyle name="Note 3 2 4 7 2" xfId="26452" xr:uid="{00000000-0005-0000-0000-0000BF3F0000}"/>
    <cellStyle name="Note 3 2 4 7 3" xfId="40905" xr:uid="{00000000-0005-0000-0000-0000C03F0000}"/>
    <cellStyle name="Note 3 2 4 8" xfId="11437" xr:uid="{00000000-0005-0000-0000-0000C13F0000}"/>
    <cellStyle name="Note 3 2 4 8 2" xfId="28872" xr:uid="{00000000-0005-0000-0000-0000C23F0000}"/>
    <cellStyle name="Note 3 2 4 8 3" xfId="43325" xr:uid="{00000000-0005-0000-0000-0000C33F0000}"/>
    <cellStyle name="Note 3 2 4 9" xfId="18444" xr:uid="{00000000-0005-0000-0000-0000C43F0000}"/>
    <cellStyle name="Note 3 2 5" xfId="1607" xr:uid="{00000000-0005-0000-0000-0000C53F0000}"/>
    <cellStyle name="Note 3 2 5 2" xfId="1608" xr:uid="{00000000-0005-0000-0000-0000C63F0000}"/>
    <cellStyle name="Note 3 2 5 2 2" xfId="4119" xr:uid="{00000000-0005-0000-0000-0000C73F0000}"/>
    <cellStyle name="Note 3 2 5 2 2 2" xfId="13715" xr:uid="{00000000-0005-0000-0000-0000C83F0000}"/>
    <cellStyle name="Note 3 2 5 2 2 2 2" xfId="31150" xr:uid="{00000000-0005-0000-0000-0000C93F0000}"/>
    <cellStyle name="Note 3 2 5 2 2 2 3" xfId="45603" xr:uid="{00000000-0005-0000-0000-0000CA3F0000}"/>
    <cellStyle name="Note 3 2 5 2 2 3" xfId="16176" xr:uid="{00000000-0005-0000-0000-0000CB3F0000}"/>
    <cellStyle name="Note 3 2 5 2 2 3 2" xfId="33611" xr:uid="{00000000-0005-0000-0000-0000CC3F0000}"/>
    <cellStyle name="Note 3 2 5 2 2 3 3" xfId="48064" xr:uid="{00000000-0005-0000-0000-0000CD3F0000}"/>
    <cellStyle name="Note 3 2 5 2 2 4" xfId="21555" xr:uid="{00000000-0005-0000-0000-0000CE3F0000}"/>
    <cellStyle name="Note 3 2 5 2 2 5" xfId="36008" xr:uid="{00000000-0005-0000-0000-0000CF3F0000}"/>
    <cellStyle name="Note 3 2 5 2 3" xfId="6581" xr:uid="{00000000-0005-0000-0000-0000D03F0000}"/>
    <cellStyle name="Note 3 2 5 2 3 2" xfId="24016" xr:uid="{00000000-0005-0000-0000-0000D13F0000}"/>
    <cellStyle name="Note 3 2 5 2 3 3" xfId="38469" xr:uid="{00000000-0005-0000-0000-0000D23F0000}"/>
    <cellStyle name="Note 3 2 5 2 4" xfId="9022" xr:uid="{00000000-0005-0000-0000-0000D33F0000}"/>
    <cellStyle name="Note 3 2 5 2 4 2" xfId="26457" xr:uid="{00000000-0005-0000-0000-0000D43F0000}"/>
    <cellStyle name="Note 3 2 5 2 4 3" xfId="40910" xr:uid="{00000000-0005-0000-0000-0000D53F0000}"/>
    <cellStyle name="Note 3 2 5 2 5" xfId="11442" xr:uid="{00000000-0005-0000-0000-0000D63F0000}"/>
    <cellStyle name="Note 3 2 5 2 5 2" xfId="28877" xr:uid="{00000000-0005-0000-0000-0000D73F0000}"/>
    <cellStyle name="Note 3 2 5 2 5 3" xfId="43330" xr:uid="{00000000-0005-0000-0000-0000D83F0000}"/>
    <cellStyle name="Note 3 2 5 2 6" xfId="18449" xr:uid="{00000000-0005-0000-0000-0000D93F0000}"/>
    <cellStyle name="Note 3 2 5 3" xfId="1609" xr:uid="{00000000-0005-0000-0000-0000DA3F0000}"/>
    <cellStyle name="Note 3 2 5 3 2" xfId="4120" xr:uid="{00000000-0005-0000-0000-0000DB3F0000}"/>
    <cellStyle name="Note 3 2 5 3 2 2" xfId="13716" xr:uid="{00000000-0005-0000-0000-0000DC3F0000}"/>
    <cellStyle name="Note 3 2 5 3 2 2 2" xfId="31151" xr:uid="{00000000-0005-0000-0000-0000DD3F0000}"/>
    <cellStyle name="Note 3 2 5 3 2 2 3" xfId="45604" xr:uid="{00000000-0005-0000-0000-0000DE3F0000}"/>
    <cellStyle name="Note 3 2 5 3 2 3" xfId="16177" xr:uid="{00000000-0005-0000-0000-0000DF3F0000}"/>
    <cellStyle name="Note 3 2 5 3 2 3 2" xfId="33612" xr:uid="{00000000-0005-0000-0000-0000E03F0000}"/>
    <cellStyle name="Note 3 2 5 3 2 3 3" xfId="48065" xr:uid="{00000000-0005-0000-0000-0000E13F0000}"/>
    <cellStyle name="Note 3 2 5 3 2 4" xfId="21556" xr:uid="{00000000-0005-0000-0000-0000E23F0000}"/>
    <cellStyle name="Note 3 2 5 3 2 5" xfId="36009" xr:uid="{00000000-0005-0000-0000-0000E33F0000}"/>
    <cellStyle name="Note 3 2 5 3 3" xfId="6582" xr:uid="{00000000-0005-0000-0000-0000E43F0000}"/>
    <cellStyle name="Note 3 2 5 3 3 2" xfId="24017" xr:uid="{00000000-0005-0000-0000-0000E53F0000}"/>
    <cellStyle name="Note 3 2 5 3 3 3" xfId="38470" xr:uid="{00000000-0005-0000-0000-0000E63F0000}"/>
    <cellStyle name="Note 3 2 5 3 4" xfId="9023" xr:uid="{00000000-0005-0000-0000-0000E73F0000}"/>
    <cellStyle name="Note 3 2 5 3 4 2" xfId="26458" xr:uid="{00000000-0005-0000-0000-0000E83F0000}"/>
    <cellStyle name="Note 3 2 5 3 4 3" xfId="40911" xr:uid="{00000000-0005-0000-0000-0000E93F0000}"/>
    <cellStyle name="Note 3 2 5 3 5" xfId="11443" xr:uid="{00000000-0005-0000-0000-0000EA3F0000}"/>
    <cellStyle name="Note 3 2 5 3 5 2" xfId="28878" xr:uid="{00000000-0005-0000-0000-0000EB3F0000}"/>
    <cellStyle name="Note 3 2 5 3 5 3" xfId="43331" xr:uid="{00000000-0005-0000-0000-0000EC3F0000}"/>
    <cellStyle name="Note 3 2 5 3 6" xfId="18450" xr:uid="{00000000-0005-0000-0000-0000ED3F0000}"/>
    <cellStyle name="Note 3 2 5 4" xfId="1610" xr:uid="{00000000-0005-0000-0000-0000EE3F0000}"/>
    <cellStyle name="Note 3 2 5 4 2" xfId="4121" xr:uid="{00000000-0005-0000-0000-0000EF3F0000}"/>
    <cellStyle name="Note 3 2 5 4 2 2" xfId="21557" xr:uid="{00000000-0005-0000-0000-0000F03F0000}"/>
    <cellStyle name="Note 3 2 5 4 2 3" xfId="36010" xr:uid="{00000000-0005-0000-0000-0000F13F0000}"/>
    <cellStyle name="Note 3 2 5 4 3" xfId="6583" xr:uid="{00000000-0005-0000-0000-0000F23F0000}"/>
    <cellStyle name="Note 3 2 5 4 3 2" xfId="24018" xr:uid="{00000000-0005-0000-0000-0000F33F0000}"/>
    <cellStyle name="Note 3 2 5 4 3 3" xfId="38471" xr:uid="{00000000-0005-0000-0000-0000F43F0000}"/>
    <cellStyle name="Note 3 2 5 4 4" xfId="9024" xr:uid="{00000000-0005-0000-0000-0000F53F0000}"/>
    <cellStyle name="Note 3 2 5 4 4 2" xfId="26459" xr:uid="{00000000-0005-0000-0000-0000F63F0000}"/>
    <cellStyle name="Note 3 2 5 4 4 3" xfId="40912" xr:uid="{00000000-0005-0000-0000-0000F73F0000}"/>
    <cellStyle name="Note 3 2 5 4 5" xfId="11444" xr:uid="{00000000-0005-0000-0000-0000F83F0000}"/>
    <cellStyle name="Note 3 2 5 4 5 2" xfId="28879" xr:uid="{00000000-0005-0000-0000-0000F93F0000}"/>
    <cellStyle name="Note 3 2 5 4 5 3" xfId="43332" xr:uid="{00000000-0005-0000-0000-0000FA3F0000}"/>
    <cellStyle name="Note 3 2 5 4 6" xfId="15172" xr:uid="{00000000-0005-0000-0000-0000FB3F0000}"/>
    <cellStyle name="Note 3 2 5 4 6 2" xfId="32607" xr:uid="{00000000-0005-0000-0000-0000FC3F0000}"/>
    <cellStyle name="Note 3 2 5 4 6 3" xfId="47060" xr:uid="{00000000-0005-0000-0000-0000FD3F0000}"/>
    <cellStyle name="Note 3 2 5 4 7" xfId="18451" xr:uid="{00000000-0005-0000-0000-0000FE3F0000}"/>
    <cellStyle name="Note 3 2 5 4 8" xfId="20334" xr:uid="{00000000-0005-0000-0000-0000FF3F0000}"/>
    <cellStyle name="Note 3 2 5 5" xfId="4118" xr:uid="{00000000-0005-0000-0000-000000400000}"/>
    <cellStyle name="Note 3 2 5 5 2" xfId="13714" xr:uid="{00000000-0005-0000-0000-000001400000}"/>
    <cellStyle name="Note 3 2 5 5 2 2" xfId="31149" xr:uid="{00000000-0005-0000-0000-000002400000}"/>
    <cellStyle name="Note 3 2 5 5 2 3" xfId="45602" xr:uid="{00000000-0005-0000-0000-000003400000}"/>
    <cellStyle name="Note 3 2 5 5 3" xfId="16175" xr:uid="{00000000-0005-0000-0000-000004400000}"/>
    <cellStyle name="Note 3 2 5 5 3 2" xfId="33610" xr:uid="{00000000-0005-0000-0000-000005400000}"/>
    <cellStyle name="Note 3 2 5 5 3 3" xfId="48063" xr:uid="{00000000-0005-0000-0000-000006400000}"/>
    <cellStyle name="Note 3 2 5 5 4" xfId="21554" xr:uid="{00000000-0005-0000-0000-000007400000}"/>
    <cellStyle name="Note 3 2 5 5 5" xfId="36007" xr:uid="{00000000-0005-0000-0000-000008400000}"/>
    <cellStyle name="Note 3 2 5 6" xfId="6580" xr:uid="{00000000-0005-0000-0000-000009400000}"/>
    <cellStyle name="Note 3 2 5 6 2" xfId="24015" xr:uid="{00000000-0005-0000-0000-00000A400000}"/>
    <cellStyle name="Note 3 2 5 6 3" xfId="38468" xr:uid="{00000000-0005-0000-0000-00000B400000}"/>
    <cellStyle name="Note 3 2 5 7" xfId="9021" xr:uid="{00000000-0005-0000-0000-00000C400000}"/>
    <cellStyle name="Note 3 2 5 7 2" xfId="26456" xr:uid="{00000000-0005-0000-0000-00000D400000}"/>
    <cellStyle name="Note 3 2 5 7 3" xfId="40909" xr:uid="{00000000-0005-0000-0000-00000E400000}"/>
    <cellStyle name="Note 3 2 5 8" xfId="11441" xr:uid="{00000000-0005-0000-0000-00000F400000}"/>
    <cellStyle name="Note 3 2 5 8 2" xfId="28876" xr:uid="{00000000-0005-0000-0000-000010400000}"/>
    <cellStyle name="Note 3 2 5 8 3" xfId="43329" xr:uid="{00000000-0005-0000-0000-000011400000}"/>
    <cellStyle name="Note 3 2 5 9" xfId="18448" xr:uid="{00000000-0005-0000-0000-000012400000}"/>
    <cellStyle name="Note 3 2 6" xfId="1611" xr:uid="{00000000-0005-0000-0000-000013400000}"/>
    <cellStyle name="Note 3 2 6 2" xfId="4122" xr:uid="{00000000-0005-0000-0000-000014400000}"/>
    <cellStyle name="Note 3 2 6 2 2" xfId="13717" xr:uid="{00000000-0005-0000-0000-000015400000}"/>
    <cellStyle name="Note 3 2 6 2 2 2" xfId="31152" xr:uid="{00000000-0005-0000-0000-000016400000}"/>
    <cellStyle name="Note 3 2 6 2 2 3" xfId="45605" xr:uid="{00000000-0005-0000-0000-000017400000}"/>
    <cellStyle name="Note 3 2 6 2 3" xfId="16178" xr:uid="{00000000-0005-0000-0000-000018400000}"/>
    <cellStyle name="Note 3 2 6 2 3 2" xfId="33613" xr:uid="{00000000-0005-0000-0000-000019400000}"/>
    <cellStyle name="Note 3 2 6 2 3 3" xfId="48066" xr:uid="{00000000-0005-0000-0000-00001A400000}"/>
    <cellStyle name="Note 3 2 6 2 4" xfId="21558" xr:uid="{00000000-0005-0000-0000-00001B400000}"/>
    <cellStyle name="Note 3 2 6 2 5" xfId="36011" xr:uid="{00000000-0005-0000-0000-00001C400000}"/>
    <cellStyle name="Note 3 2 6 3" xfId="6584" xr:uid="{00000000-0005-0000-0000-00001D400000}"/>
    <cellStyle name="Note 3 2 6 3 2" xfId="24019" xr:uid="{00000000-0005-0000-0000-00001E400000}"/>
    <cellStyle name="Note 3 2 6 3 3" xfId="38472" xr:uid="{00000000-0005-0000-0000-00001F400000}"/>
    <cellStyle name="Note 3 2 6 4" xfId="9025" xr:uid="{00000000-0005-0000-0000-000020400000}"/>
    <cellStyle name="Note 3 2 6 4 2" xfId="26460" xr:uid="{00000000-0005-0000-0000-000021400000}"/>
    <cellStyle name="Note 3 2 6 4 3" xfId="40913" xr:uid="{00000000-0005-0000-0000-000022400000}"/>
    <cellStyle name="Note 3 2 6 5" xfId="11445" xr:uid="{00000000-0005-0000-0000-000023400000}"/>
    <cellStyle name="Note 3 2 6 5 2" xfId="28880" xr:uid="{00000000-0005-0000-0000-000024400000}"/>
    <cellStyle name="Note 3 2 6 5 3" xfId="43333" xr:uid="{00000000-0005-0000-0000-000025400000}"/>
    <cellStyle name="Note 3 2 6 6" xfId="18452" xr:uid="{00000000-0005-0000-0000-000026400000}"/>
    <cellStyle name="Note 3 2 7" xfId="1612" xr:uid="{00000000-0005-0000-0000-000027400000}"/>
    <cellStyle name="Note 3 2 7 2" xfId="4123" xr:uid="{00000000-0005-0000-0000-000028400000}"/>
    <cellStyle name="Note 3 2 7 2 2" xfId="13718" xr:uid="{00000000-0005-0000-0000-000029400000}"/>
    <cellStyle name="Note 3 2 7 2 2 2" xfId="31153" xr:uid="{00000000-0005-0000-0000-00002A400000}"/>
    <cellStyle name="Note 3 2 7 2 2 3" xfId="45606" xr:uid="{00000000-0005-0000-0000-00002B400000}"/>
    <cellStyle name="Note 3 2 7 2 3" xfId="16179" xr:uid="{00000000-0005-0000-0000-00002C400000}"/>
    <cellStyle name="Note 3 2 7 2 3 2" xfId="33614" xr:uid="{00000000-0005-0000-0000-00002D400000}"/>
    <cellStyle name="Note 3 2 7 2 3 3" xfId="48067" xr:uid="{00000000-0005-0000-0000-00002E400000}"/>
    <cellStyle name="Note 3 2 7 2 4" xfId="21559" xr:uid="{00000000-0005-0000-0000-00002F400000}"/>
    <cellStyle name="Note 3 2 7 2 5" xfId="36012" xr:uid="{00000000-0005-0000-0000-000030400000}"/>
    <cellStyle name="Note 3 2 7 3" xfId="6585" xr:uid="{00000000-0005-0000-0000-000031400000}"/>
    <cellStyle name="Note 3 2 7 3 2" xfId="24020" xr:uid="{00000000-0005-0000-0000-000032400000}"/>
    <cellStyle name="Note 3 2 7 3 3" xfId="38473" xr:uid="{00000000-0005-0000-0000-000033400000}"/>
    <cellStyle name="Note 3 2 7 4" xfId="9026" xr:uid="{00000000-0005-0000-0000-000034400000}"/>
    <cellStyle name="Note 3 2 7 4 2" xfId="26461" xr:uid="{00000000-0005-0000-0000-000035400000}"/>
    <cellStyle name="Note 3 2 7 4 3" xfId="40914" xr:uid="{00000000-0005-0000-0000-000036400000}"/>
    <cellStyle name="Note 3 2 7 5" xfId="11446" xr:uid="{00000000-0005-0000-0000-000037400000}"/>
    <cellStyle name="Note 3 2 7 5 2" xfId="28881" xr:uid="{00000000-0005-0000-0000-000038400000}"/>
    <cellStyle name="Note 3 2 7 5 3" xfId="43334" xr:uid="{00000000-0005-0000-0000-000039400000}"/>
    <cellStyle name="Note 3 2 7 6" xfId="18453" xr:uid="{00000000-0005-0000-0000-00003A400000}"/>
    <cellStyle name="Note 3 2 8" xfId="1613" xr:uid="{00000000-0005-0000-0000-00003B400000}"/>
    <cellStyle name="Note 3 2 8 2" xfId="4124" xr:uid="{00000000-0005-0000-0000-00003C400000}"/>
    <cellStyle name="Note 3 2 8 2 2" xfId="21560" xr:uid="{00000000-0005-0000-0000-00003D400000}"/>
    <cellStyle name="Note 3 2 8 2 3" xfId="36013" xr:uid="{00000000-0005-0000-0000-00003E400000}"/>
    <cellStyle name="Note 3 2 8 3" xfId="6586" xr:uid="{00000000-0005-0000-0000-00003F400000}"/>
    <cellStyle name="Note 3 2 8 3 2" xfId="24021" xr:uid="{00000000-0005-0000-0000-000040400000}"/>
    <cellStyle name="Note 3 2 8 3 3" xfId="38474" xr:uid="{00000000-0005-0000-0000-000041400000}"/>
    <cellStyle name="Note 3 2 8 4" xfId="9027" xr:uid="{00000000-0005-0000-0000-000042400000}"/>
    <cellStyle name="Note 3 2 8 4 2" xfId="26462" xr:uid="{00000000-0005-0000-0000-000043400000}"/>
    <cellStyle name="Note 3 2 8 4 3" xfId="40915" xr:uid="{00000000-0005-0000-0000-000044400000}"/>
    <cellStyle name="Note 3 2 8 5" xfId="11447" xr:uid="{00000000-0005-0000-0000-000045400000}"/>
    <cellStyle name="Note 3 2 8 5 2" xfId="28882" xr:uid="{00000000-0005-0000-0000-000046400000}"/>
    <cellStyle name="Note 3 2 8 5 3" xfId="43335" xr:uid="{00000000-0005-0000-0000-000047400000}"/>
    <cellStyle name="Note 3 2 8 6" xfId="15173" xr:uid="{00000000-0005-0000-0000-000048400000}"/>
    <cellStyle name="Note 3 2 8 6 2" xfId="32608" xr:uid="{00000000-0005-0000-0000-000049400000}"/>
    <cellStyle name="Note 3 2 8 6 3" xfId="47061" xr:uid="{00000000-0005-0000-0000-00004A400000}"/>
    <cellStyle name="Note 3 2 8 7" xfId="18454" xr:uid="{00000000-0005-0000-0000-00004B400000}"/>
    <cellStyle name="Note 3 2 8 8" xfId="20335" xr:uid="{00000000-0005-0000-0000-00004C400000}"/>
    <cellStyle name="Note 3 2 9" xfId="4105" xr:uid="{00000000-0005-0000-0000-00004D400000}"/>
    <cellStyle name="Note 3 2 9 2" xfId="13704" xr:uid="{00000000-0005-0000-0000-00004E400000}"/>
    <cellStyle name="Note 3 2 9 2 2" xfId="31139" xr:uid="{00000000-0005-0000-0000-00004F400000}"/>
    <cellStyle name="Note 3 2 9 2 3" xfId="45592" xr:uid="{00000000-0005-0000-0000-000050400000}"/>
    <cellStyle name="Note 3 2 9 3" xfId="16165" xr:uid="{00000000-0005-0000-0000-000051400000}"/>
    <cellStyle name="Note 3 2 9 3 2" xfId="33600" xr:uid="{00000000-0005-0000-0000-000052400000}"/>
    <cellStyle name="Note 3 2 9 3 3" xfId="48053" xr:uid="{00000000-0005-0000-0000-000053400000}"/>
    <cellStyle name="Note 3 2 9 4" xfId="21541" xr:uid="{00000000-0005-0000-0000-000054400000}"/>
    <cellStyle name="Note 3 2 9 5" xfId="35994" xr:uid="{00000000-0005-0000-0000-000055400000}"/>
    <cellStyle name="Note 3 20" xfId="1614" xr:uid="{00000000-0005-0000-0000-000056400000}"/>
    <cellStyle name="Note 3 20 10" xfId="18455" xr:uid="{00000000-0005-0000-0000-000057400000}"/>
    <cellStyle name="Note 3 20 2" xfId="1615" xr:uid="{00000000-0005-0000-0000-000058400000}"/>
    <cellStyle name="Note 3 20 2 10" xfId="9029" xr:uid="{00000000-0005-0000-0000-000059400000}"/>
    <cellStyle name="Note 3 20 2 10 2" xfId="26464" xr:uid="{00000000-0005-0000-0000-00005A400000}"/>
    <cellStyle name="Note 3 20 2 10 3" xfId="40917" xr:uid="{00000000-0005-0000-0000-00005B400000}"/>
    <cellStyle name="Note 3 20 2 11" xfId="11449" xr:uid="{00000000-0005-0000-0000-00005C400000}"/>
    <cellStyle name="Note 3 20 2 11 2" xfId="28884" xr:uid="{00000000-0005-0000-0000-00005D400000}"/>
    <cellStyle name="Note 3 20 2 11 3" xfId="43337" xr:uid="{00000000-0005-0000-0000-00005E400000}"/>
    <cellStyle name="Note 3 20 2 12" xfId="18456" xr:uid="{00000000-0005-0000-0000-00005F400000}"/>
    <cellStyle name="Note 3 20 2 2" xfId="1616" xr:uid="{00000000-0005-0000-0000-000060400000}"/>
    <cellStyle name="Note 3 20 2 2 2" xfId="1617" xr:uid="{00000000-0005-0000-0000-000061400000}"/>
    <cellStyle name="Note 3 20 2 2 2 2" xfId="4128" xr:uid="{00000000-0005-0000-0000-000062400000}"/>
    <cellStyle name="Note 3 20 2 2 2 2 2" xfId="13722" xr:uid="{00000000-0005-0000-0000-000063400000}"/>
    <cellStyle name="Note 3 20 2 2 2 2 2 2" xfId="31157" xr:uid="{00000000-0005-0000-0000-000064400000}"/>
    <cellStyle name="Note 3 20 2 2 2 2 2 3" xfId="45610" xr:uid="{00000000-0005-0000-0000-000065400000}"/>
    <cellStyle name="Note 3 20 2 2 2 2 3" xfId="16183" xr:uid="{00000000-0005-0000-0000-000066400000}"/>
    <cellStyle name="Note 3 20 2 2 2 2 3 2" xfId="33618" xr:uid="{00000000-0005-0000-0000-000067400000}"/>
    <cellStyle name="Note 3 20 2 2 2 2 3 3" xfId="48071" xr:uid="{00000000-0005-0000-0000-000068400000}"/>
    <cellStyle name="Note 3 20 2 2 2 2 4" xfId="21564" xr:uid="{00000000-0005-0000-0000-000069400000}"/>
    <cellStyle name="Note 3 20 2 2 2 2 5" xfId="36017" xr:uid="{00000000-0005-0000-0000-00006A400000}"/>
    <cellStyle name="Note 3 20 2 2 2 3" xfId="6590" xr:uid="{00000000-0005-0000-0000-00006B400000}"/>
    <cellStyle name="Note 3 20 2 2 2 3 2" xfId="24025" xr:uid="{00000000-0005-0000-0000-00006C400000}"/>
    <cellStyle name="Note 3 20 2 2 2 3 3" xfId="38478" xr:uid="{00000000-0005-0000-0000-00006D400000}"/>
    <cellStyle name="Note 3 20 2 2 2 4" xfId="9031" xr:uid="{00000000-0005-0000-0000-00006E400000}"/>
    <cellStyle name="Note 3 20 2 2 2 4 2" xfId="26466" xr:uid="{00000000-0005-0000-0000-00006F400000}"/>
    <cellStyle name="Note 3 20 2 2 2 4 3" xfId="40919" xr:uid="{00000000-0005-0000-0000-000070400000}"/>
    <cellStyle name="Note 3 20 2 2 2 5" xfId="11451" xr:uid="{00000000-0005-0000-0000-000071400000}"/>
    <cellStyle name="Note 3 20 2 2 2 5 2" xfId="28886" xr:uid="{00000000-0005-0000-0000-000072400000}"/>
    <cellStyle name="Note 3 20 2 2 2 5 3" xfId="43339" xr:uid="{00000000-0005-0000-0000-000073400000}"/>
    <cellStyle name="Note 3 20 2 2 2 6" xfId="18458" xr:uid="{00000000-0005-0000-0000-000074400000}"/>
    <cellStyle name="Note 3 20 2 2 3" xfId="1618" xr:uid="{00000000-0005-0000-0000-000075400000}"/>
    <cellStyle name="Note 3 20 2 2 3 2" xfId="4129" xr:uid="{00000000-0005-0000-0000-000076400000}"/>
    <cellStyle name="Note 3 20 2 2 3 2 2" xfId="13723" xr:uid="{00000000-0005-0000-0000-000077400000}"/>
    <cellStyle name="Note 3 20 2 2 3 2 2 2" xfId="31158" xr:uid="{00000000-0005-0000-0000-000078400000}"/>
    <cellStyle name="Note 3 20 2 2 3 2 2 3" xfId="45611" xr:uid="{00000000-0005-0000-0000-000079400000}"/>
    <cellStyle name="Note 3 20 2 2 3 2 3" xfId="16184" xr:uid="{00000000-0005-0000-0000-00007A400000}"/>
    <cellStyle name="Note 3 20 2 2 3 2 3 2" xfId="33619" xr:uid="{00000000-0005-0000-0000-00007B400000}"/>
    <cellStyle name="Note 3 20 2 2 3 2 3 3" xfId="48072" xr:uid="{00000000-0005-0000-0000-00007C400000}"/>
    <cellStyle name="Note 3 20 2 2 3 2 4" xfId="21565" xr:uid="{00000000-0005-0000-0000-00007D400000}"/>
    <cellStyle name="Note 3 20 2 2 3 2 5" xfId="36018" xr:uid="{00000000-0005-0000-0000-00007E400000}"/>
    <cellStyle name="Note 3 20 2 2 3 3" xfId="6591" xr:uid="{00000000-0005-0000-0000-00007F400000}"/>
    <cellStyle name="Note 3 20 2 2 3 3 2" xfId="24026" xr:uid="{00000000-0005-0000-0000-000080400000}"/>
    <cellStyle name="Note 3 20 2 2 3 3 3" xfId="38479" xr:uid="{00000000-0005-0000-0000-000081400000}"/>
    <cellStyle name="Note 3 20 2 2 3 4" xfId="9032" xr:uid="{00000000-0005-0000-0000-000082400000}"/>
    <cellStyle name="Note 3 20 2 2 3 4 2" xfId="26467" xr:uid="{00000000-0005-0000-0000-000083400000}"/>
    <cellStyle name="Note 3 20 2 2 3 4 3" xfId="40920" xr:uid="{00000000-0005-0000-0000-000084400000}"/>
    <cellStyle name="Note 3 20 2 2 3 5" xfId="11452" xr:uid="{00000000-0005-0000-0000-000085400000}"/>
    <cellStyle name="Note 3 20 2 2 3 5 2" xfId="28887" xr:uid="{00000000-0005-0000-0000-000086400000}"/>
    <cellStyle name="Note 3 20 2 2 3 5 3" xfId="43340" xr:uid="{00000000-0005-0000-0000-000087400000}"/>
    <cellStyle name="Note 3 20 2 2 3 6" xfId="18459" xr:uid="{00000000-0005-0000-0000-000088400000}"/>
    <cellStyle name="Note 3 20 2 2 4" xfId="1619" xr:uid="{00000000-0005-0000-0000-000089400000}"/>
    <cellStyle name="Note 3 20 2 2 4 2" xfId="4130" xr:uid="{00000000-0005-0000-0000-00008A400000}"/>
    <cellStyle name="Note 3 20 2 2 4 2 2" xfId="21566" xr:uid="{00000000-0005-0000-0000-00008B400000}"/>
    <cellStyle name="Note 3 20 2 2 4 2 3" xfId="36019" xr:uid="{00000000-0005-0000-0000-00008C400000}"/>
    <cellStyle name="Note 3 20 2 2 4 3" xfId="6592" xr:uid="{00000000-0005-0000-0000-00008D400000}"/>
    <cellStyle name="Note 3 20 2 2 4 3 2" xfId="24027" xr:uid="{00000000-0005-0000-0000-00008E400000}"/>
    <cellStyle name="Note 3 20 2 2 4 3 3" xfId="38480" xr:uid="{00000000-0005-0000-0000-00008F400000}"/>
    <cellStyle name="Note 3 20 2 2 4 4" xfId="9033" xr:uid="{00000000-0005-0000-0000-000090400000}"/>
    <cellStyle name="Note 3 20 2 2 4 4 2" xfId="26468" xr:uid="{00000000-0005-0000-0000-000091400000}"/>
    <cellStyle name="Note 3 20 2 2 4 4 3" xfId="40921" xr:uid="{00000000-0005-0000-0000-000092400000}"/>
    <cellStyle name="Note 3 20 2 2 4 5" xfId="11453" xr:uid="{00000000-0005-0000-0000-000093400000}"/>
    <cellStyle name="Note 3 20 2 2 4 5 2" xfId="28888" xr:uid="{00000000-0005-0000-0000-000094400000}"/>
    <cellStyle name="Note 3 20 2 2 4 5 3" xfId="43341" xr:uid="{00000000-0005-0000-0000-000095400000}"/>
    <cellStyle name="Note 3 20 2 2 4 6" xfId="15174" xr:uid="{00000000-0005-0000-0000-000096400000}"/>
    <cellStyle name="Note 3 20 2 2 4 6 2" xfId="32609" xr:uid="{00000000-0005-0000-0000-000097400000}"/>
    <cellStyle name="Note 3 20 2 2 4 6 3" xfId="47062" xr:uid="{00000000-0005-0000-0000-000098400000}"/>
    <cellStyle name="Note 3 20 2 2 4 7" xfId="18460" xr:uid="{00000000-0005-0000-0000-000099400000}"/>
    <cellStyle name="Note 3 20 2 2 4 8" xfId="20336" xr:uid="{00000000-0005-0000-0000-00009A400000}"/>
    <cellStyle name="Note 3 20 2 2 5" xfId="4127" xr:uid="{00000000-0005-0000-0000-00009B400000}"/>
    <cellStyle name="Note 3 20 2 2 5 2" xfId="13721" xr:uid="{00000000-0005-0000-0000-00009C400000}"/>
    <cellStyle name="Note 3 20 2 2 5 2 2" xfId="31156" xr:uid="{00000000-0005-0000-0000-00009D400000}"/>
    <cellStyle name="Note 3 20 2 2 5 2 3" xfId="45609" xr:uid="{00000000-0005-0000-0000-00009E400000}"/>
    <cellStyle name="Note 3 20 2 2 5 3" xfId="16182" xr:uid="{00000000-0005-0000-0000-00009F400000}"/>
    <cellStyle name="Note 3 20 2 2 5 3 2" xfId="33617" xr:uid="{00000000-0005-0000-0000-0000A0400000}"/>
    <cellStyle name="Note 3 20 2 2 5 3 3" xfId="48070" xr:uid="{00000000-0005-0000-0000-0000A1400000}"/>
    <cellStyle name="Note 3 20 2 2 5 4" xfId="21563" xr:uid="{00000000-0005-0000-0000-0000A2400000}"/>
    <cellStyle name="Note 3 20 2 2 5 5" xfId="36016" xr:uid="{00000000-0005-0000-0000-0000A3400000}"/>
    <cellStyle name="Note 3 20 2 2 6" xfId="6589" xr:uid="{00000000-0005-0000-0000-0000A4400000}"/>
    <cellStyle name="Note 3 20 2 2 6 2" xfId="24024" xr:uid="{00000000-0005-0000-0000-0000A5400000}"/>
    <cellStyle name="Note 3 20 2 2 6 3" xfId="38477" xr:uid="{00000000-0005-0000-0000-0000A6400000}"/>
    <cellStyle name="Note 3 20 2 2 7" xfId="9030" xr:uid="{00000000-0005-0000-0000-0000A7400000}"/>
    <cellStyle name="Note 3 20 2 2 7 2" xfId="26465" xr:uid="{00000000-0005-0000-0000-0000A8400000}"/>
    <cellStyle name="Note 3 20 2 2 7 3" xfId="40918" xr:uid="{00000000-0005-0000-0000-0000A9400000}"/>
    <cellStyle name="Note 3 20 2 2 8" xfId="11450" xr:uid="{00000000-0005-0000-0000-0000AA400000}"/>
    <cellStyle name="Note 3 20 2 2 8 2" xfId="28885" xr:uid="{00000000-0005-0000-0000-0000AB400000}"/>
    <cellStyle name="Note 3 20 2 2 8 3" xfId="43338" xr:uid="{00000000-0005-0000-0000-0000AC400000}"/>
    <cellStyle name="Note 3 20 2 2 9" xfId="18457" xr:uid="{00000000-0005-0000-0000-0000AD400000}"/>
    <cellStyle name="Note 3 20 2 3" xfId="1620" xr:uid="{00000000-0005-0000-0000-0000AE400000}"/>
    <cellStyle name="Note 3 20 2 3 2" xfId="1621" xr:uid="{00000000-0005-0000-0000-0000AF400000}"/>
    <cellStyle name="Note 3 20 2 3 2 2" xfId="4132" xr:uid="{00000000-0005-0000-0000-0000B0400000}"/>
    <cellStyle name="Note 3 20 2 3 2 2 2" xfId="13725" xr:uid="{00000000-0005-0000-0000-0000B1400000}"/>
    <cellStyle name="Note 3 20 2 3 2 2 2 2" xfId="31160" xr:uid="{00000000-0005-0000-0000-0000B2400000}"/>
    <cellStyle name="Note 3 20 2 3 2 2 2 3" xfId="45613" xr:uid="{00000000-0005-0000-0000-0000B3400000}"/>
    <cellStyle name="Note 3 20 2 3 2 2 3" xfId="16186" xr:uid="{00000000-0005-0000-0000-0000B4400000}"/>
    <cellStyle name="Note 3 20 2 3 2 2 3 2" xfId="33621" xr:uid="{00000000-0005-0000-0000-0000B5400000}"/>
    <cellStyle name="Note 3 20 2 3 2 2 3 3" xfId="48074" xr:uid="{00000000-0005-0000-0000-0000B6400000}"/>
    <cellStyle name="Note 3 20 2 3 2 2 4" xfId="21568" xr:uid="{00000000-0005-0000-0000-0000B7400000}"/>
    <cellStyle name="Note 3 20 2 3 2 2 5" xfId="36021" xr:uid="{00000000-0005-0000-0000-0000B8400000}"/>
    <cellStyle name="Note 3 20 2 3 2 3" xfId="6594" xr:uid="{00000000-0005-0000-0000-0000B9400000}"/>
    <cellStyle name="Note 3 20 2 3 2 3 2" xfId="24029" xr:uid="{00000000-0005-0000-0000-0000BA400000}"/>
    <cellStyle name="Note 3 20 2 3 2 3 3" xfId="38482" xr:uid="{00000000-0005-0000-0000-0000BB400000}"/>
    <cellStyle name="Note 3 20 2 3 2 4" xfId="9035" xr:uid="{00000000-0005-0000-0000-0000BC400000}"/>
    <cellStyle name="Note 3 20 2 3 2 4 2" xfId="26470" xr:uid="{00000000-0005-0000-0000-0000BD400000}"/>
    <cellStyle name="Note 3 20 2 3 2 4 3" xfId="40923" xr:uid="{00000000-0005-0000-0000-0000BE400000}"/>
    <cellStyle name="Note 3 20 2 3 2 5" xfId="11455" xr:uid="{00000000-0005-0000-0000-0000BF400000}"/>
    <cellStyle name="Note 3 20 2 3 2 5 2" xfId="28890" xr:uid="{00000000-0005-0000-0000-0000C0400000}"/>
    <cellStyle name="Note 3 20 2 3 2 5 3" xfId="43343" xr:uid="{00000000-0005-0000-0000-0000C1400000}"/>
    <cellStyle name="Note 3 20 2 3 2 6" xfId="18462" xr:uid="{00000000-0005-0000-0000-0000C2400000}"/>
    <cellStyle name="Note 3 20 2 3 3" xfId="1622" xr:uid="{00000000-0005-0000-0000-0000C3400000}"/>
    <cellStyle name="Note 3 20 2 3 3 2" xfId="4133" xr:uid="{00000000-0005-0000-0000-0000C4400000}"/>
    <cellStyle name="Note 3 20 2 3 3 2 2" xfId="13726" xr:uid="{00000000-0005-0000-0000-0000C5400000}"/>
    <cellStyle name="Note 3 20 2 3 3 2 2 2" xfId="31161" xr:uid="{00000000-0005-0000-0000-0000C6400000}"/>
    <cellStyle name="Note 3 20 2 3 3 2 2 3" xfId="45614" xr:uid="{00000000-0005-0000-0000-0000C7400000}"/>
    <cellStyle name="Note 3 20 2 3 3 2 3" xfId="16187" xr:uid="{00000000-0005-0000-0000-0000C8400000}"/>
    <cellStyle name="Note 3 20 2 3 3 2 3 2" xfId="33622" xr:uid="{00000000-0005-0000-0000-0000C9400000}"/>
    <cellStyle name="Note 3 20 2 3 3 2 3 3" xfId="48075" xr:uid="{00000000-0005-0000-0000-0000CA400000}"/>
    <cellStyle name="Note 3 20 2 3 3 2 4" xfId="21569" xr:uid="{00000000-0005-0000-0000-0000CB400000}"/>
    <cellStyle name="Note 3 20 2 3 3 2 5" xfId="36022" xr:uid="{00000000-0005-0000-0000-0000CC400000}"/>
    <cellStyle name="Note 3 20 2 3 3 3" xfId="6595" xr:uid="{00000000-0005-0000-0000-0000CD400000}"/>
    <cellStyle name="Note 3 20 2 3 3 3 2" xfId="24030" xr:uid="{00000000-0005-0000-0000-0000CE400000}"/>
    <cellStyle name="Note 3 20 2 3 3 3 3" xfId="38483" xr:uid="{00000000-0005-0000-0000-0000CF400000}"/>
    <cellStyle name="Note 3 20 2 3 3 4" xfId="9036" xr:uid="{00000000-0005-0000-0000-0000D0400000}"/>
    <cellStyle name="Note 3 20 2 3 3 4 2" xfId="26471" xr:uid="{00000000-0005-0000-0000-0000D1400000}"/>
    <cellStyle name="Note 3 20 2 3 3 4 3" xfId="40924" xr:uid="{00000000-0005-0000-0000-0000D2400000}"/>
    <cellStyle name="Note 3 20 2 3 3 5" xfId="11456" xr:uid="{00000000-0005-0000-0000-0000D3400000}"/>
    <cellStyle name="Note 3 20 2 3 3 5 2" xfId="28891" xr:uid="{00000000-0005-0000-0000-0000D4400000}"/>
    <cellStyle name="Note 3 20 2 3 3 5 3" xfId="43344" xr:uid="{00000000-0005-0000-0000-0000D5400000}"/>
    <cellStyle name="Note 3 20 2 3 3 6" xfId="18463" xr:uid="{00000000-0005-0000-0000-0000D6400000}"/>
    <cellStyle name="Note 3 20 2 3 4" xfId="1623" xr:uid="{00000000-0005-0000-0000-0000D7400000}"/>
    <cellStyle name="Note 3 20 2 3 4 2" xfId="4134" xr:uid="{00000000-0005-0000-0000-0000D8400000}"/>
    <cellStyle name="Note 3 20 2 3 4 2 2" xfId="21570" xr:uid="{00000000-0005-0000-0000-0000D9400000}"/>
    <cellStyle name="Note 3 20 2 3 4 2 3" xfId="36023" xr:uid="{00000000-0005-0000-0000-0000DA400000}"/>
    <cellStyle name="Note 3 20 2 3 4 3" xfId="6596" xr:uid="{00000000-0005-0000-0000-0000DB400000}"/>
    <cellStyle name="Note 3 20 2 3 4 3 2" xfId="24031" xr:uid="{00000000-0005-0000-0000-0000DC400000}"/>
    <cellStyle name="Note 3 20 2 3 4 3 3" xfId="38484" xr:uid="{00000000-0005-0000-0000-0000DD400000}"/>
    <cellStyle name="Note 3 20 2 3 4 4" xfId="9037" xr:uid="{00000000-0005-0000-0000-0000DE400000}"/>
    <cellStyle name="Note 3 20 2 3 4 4 2" xfId="26472" xr:uid="{00000000-0005-0000-0000-0000DF400000}"/>
    <cellStyle name="Note 3 20 2 3 4 4 3" xfId="40925" xr:uid="{00000000-0005-0000-0000-0000E0400000}"/>
    <cellStyle name="Note 3 20 2 3 4 5" xfId="11457" xr:uid="{00000000-0005-0000-0000-0000E1400000}"/>
    <cellStyle name="Note 3 20 2 3 4 5 2" xfId="28892" xr:uid="{00000000-0005-0000-0000-0000E2400000}"/>
    <cellStyle name="Note 3 20 2 3 4 5 3" xfId="43345" xr:uid="{00000000-0005-0000-0000-0000E3400000}"/>
    <cellStyle name="Note 3 20 2 3 4 6" xfId="15175" xr:uid="{00000000-0005-0000-0000-0000E4400000}"/>
    <cellStyle name="Note 3 20 2 3 4 6 2" xfId="32610" xr:uid="{00000000-0005-0000-0000-0000E5400000}"/>
    <cellStyle name="Note 3 20 2 3 4 6 3" xfId="47063" xr:uid="{00000000-0005-0000-0000-0000E6400000}"/>
    <cellStyle name="Note 3 20 2 3 4 7" xfId="18464" xr:uid="{00000000-0005-0000-0000-0000E7400000}"/>
    <cellStyle name="Note 3 20 2 3 4 8" xfId="20337" xr:uid="{00000000-0005-0000-0000-0000E8400000}"/>
    <cellStyle name="Note 3 20 2 3 5" xfId="4131" xr:uid="{00000000-0005-0000-0000-0000E9400000}"/>
    <cellStyle name="Note 3 20 2 3 5 2" xfId="13724" xr:uid="{00000000-0005-0000-0000-0000EA400000}"/>
    <cellStyle name="Note 3 20 2 3 5 2 2" xfId="31159" xr:uid="{00000000-0005-0000-0000-0000EB400000}"/>
    <cellStyle name="Note 3 20 2 3 5 2 3" xfId="45612" xr:uid="{00000000-0005-0000-0000-0000EC400000}"/>
    <cellStyle name="Note 3 20 2 3 5 3" xfId="16185" xr:uid="{00000000-0005-0000-0000-0000ED400000}"/>
    <cellStyle name="Note 3 20 2 3 5 3 2" xfId="33620" xr:uid="{00000000-0005-0000-0000-0000EE400000}"/>
    <cellStyle name="Note 3 20 2 3 5 3 3" xfId="48073" xr:uid="{00000000-0005-0000-0000-0000EF400000}"/>
    <cellStyle name="Note 3 20 2 3 5 4" xfId="21567" xr:uid="{00000000-0005-0000-0000-0000F0400000}"/>
    <cellStyle name="Note 3 20 2 3 5 5" xfId="36020" xr:uid="{00000000-0005-0000-0000-0000F1400000}"/>
    <cellStyle name="Note 3 20 2 3 6" xfId="6593" xr:uid="{00000000-0005-0000-0000-0000F2400000}"/>
    <cellStyle name="Note 3 20 2 3 6 2" xfId="24028" xr:uid="{00000000-0005-0000-0000-0000F3400000}"/>
    <cellStyle name="Note 3 20 2 3 6 3" xfId="38481" xr:uid="{00000000-0005-0000-0000-0000F4400000}"/>
    <cellStyle name="Note 3 20 2 3 7" xfId="9034" xr:uid="{00000000-0005-0000-0000-0000F5400000}"/>
    <cellStyle name="Note 3 20 2 3 7 2" xfId="26469" xr:uid="{00000000-0005-0000-0000-0000F6400000}"/>
    <cellStyle name="Note 3 20 2 3 7 3" xfId="40922" xr:uid="{00000000-0005-0000-0000-0000F7400000}"/>
    <cellStyle name="Note 3 20 2 3 8" xfId="11454" xr:uid="{00000000-0005-0000-0000-0000F8400000}"/>
    <cellStyle name="Note 3 20 2 3 8 2" xfId="28889" xr:uid="{00000000-0005-0000-0000-0000F9400000}"/>
    <cellStyle name="Note 3 20 2 3 8 3" xfId="43342" xr:uid="{00000000-0005-0000-0000-0000FA400000}"/>
    <cellStyle name="Note 3 20 2 3 9" xfId="18461" xr:uid="{00000000-0005-0000-0000-0000FB400000}"/>
    <cellStyle name="Note 3 20 2 4" xfId="1624" xr:uid="{00000000-0005-0000-0000-0000FC400000}"/>
    <cellStyle name="Note 3 20 2 4 2" xfId="1625" xr:uid="{00000000-0005-0000-0000-0000FD400000}"/>
    <cellStyle name="Note 3 20 2 4 2 2" xfId="4136" xr:uid="{00000000-0005-0000-0000-0000FE400000}"/>
    <cellStyle name="Note 3 20 2 4 2 2 2" xfId="13728" xr:uid="{00000000-0005-0000-0000-0000FF400000}"/>
    <cellStyle name="Note 3 20 2 4 2 2 2 2" xfId="31163" xr:uid="{00000000-0005-0000-0000-000000410000}"/>
    <cellStyle name="Note 3 20 2 4 2 2 2 3" xfId="45616" xr:uid="{00000000-0005-0000-0000-000001410000}"/>
    <cellStyle name="Note 3 20 2 4 2 2 3" xfId="16189" xr:uid="{00000000-0005-0000-0000-000002410000}"/>
    <cellStyle name="Note 3 20 2 4 2 2 3 2" xfId="33624" xr:uid="{00000000-0005-0000-0000-000003410000}"/>
    <cellStyle name="Note 3 20 2 4 2 2 3 3" xfId="48077" xr:uid="{00000000-0005-0000-0000-000004410000}"/>
    <cellStyle name="Note 3 20 2 4 2 2 4" xfId="21572" xr:uid="{00000000-0005-0000-0000-000005410000}"/>
    <cellStyle name="Note 3 20 2 4 2 2 5" xfId="36025" xr:uid="{00000000-0005-0000-0000-000006410000}"/>
    <cellStyle name="Note 3 20 2 4 2 3" xfId="6598" xr:uid="{00000000-0005-0000-0000-000007410000}"/>
    <cellStyle name="Note 3 20 2 4 2 3 2" xfId="24033" xr:uid="{00000000-0005-0000-0000-000008410000}"/>
    <cellStyle name="Note 3 20 2 4 2 3 3" xfId="38486" xr:uid="{00000000-0005-0000-0000-000009410000}"/>
    <cellStyle name="Note 3 20 2 4 2 4" xfId="9039" xr:uid="{00000000-0005-0000-0000-00000A410000}"/>
    <cellStyle name="Note 3 20 2 4 2 4 2" xfId="26474" xr:uid="{00000000-0005-0000-0000-00000B410000}"/>
    <cellStyle name="Note 3 20 2 4 2 4 3" xfId="40927" xr:uid="{00000000-0005-0000-0000-00000C410000}"/>
    <cellStyle name="Note 3 20 2 4 2 5" xfId="11459" xr:uid="{00000000-0005-0000-0000-00000D410000}"/>
    <cellStyle name="Note 3 20 2 4 2 5 2" xfId="28894" xr:uid="{00000000-0005-0000-0000-00000E410000}"/>
    <cellStyle name="Note 3 20 2 4 2 5 3" xfId="43347" xr:uid="{00000000-0005-0000-0000-00000F410000}"/>
    <cellStyle name="Note 3 20 2 4 2 6" xfId="18466" xr:uid="{00000000-0005-0000-0000-000010410000}"/>
    <cellStyle name="Note 3 20 2 4 3" xfId="1626" xr:uid="{00000000-0005-0000-0000-000011410000}"/>
    <cellStyle name="Note 3 20 2 4 3 2" xfId="4137" xr:uid="{00000000-0005-0000-0000-000012410000}"/>
    <cellStyle name="Note 3 20 2 4 3 2 2" xfId="13729" xr:uid="{00000000-0005-0000-0000-000013410000}"/>
    <cellStyle name="Note 3 20 2 4 3 2 2 2" xfId="31164" xr:uid="{00000000-0005-0000-0000-000014410000}"/>
    <cellStyle name="Note 3 20 2 4 3 2 2 3" xfId="45617" xr:uid="{00000000-0005-0000-0000-000015410000}"/>
    <cellStyle name="Note 3 20 2 4 3 2 3" xfId="16190" xr:uid="{00000000-0005-0000-0000-000016410000}"/>
    <cellStyle name="Note 3 20 2 4 3 2 3 2" xfId="33625" xr:uid="{00000000-0005-0000-0000-000017410000}"/>
    <cellStyle name="Note 3 20 2 4 3 2 3 3" xfId="48078" xr:uid="{00000000-0005-0000-0000-000018410000}"/>
    <cellStyle name="Note 3 20 2 4 3 2 4" xfId="21573" xr:uid="{00000000-0005-0000-0000-000019410000}"/>
    <cellStyle name="Note 3 20 2 4 3 2 5" xfId="36026" xr:uid="{00000000-0005-0000-0000-00001A410000}"/>
    <cellStyle name="Note 3 20 2 4 3 3" xfId="6599" xr:uid="{00000000-0005-0000-0000-00001B410000}"/>
    <cellStyle name="Note 3 20 2 4 3 3 2" xfId="24034" xr:uid="{00000000-0005-0000-0000-00001C410000}"/>
    <cellStyle name="Note 3 20 2 4 3 3 3" xfId="38487" xr:uid="{00000000-0005-0000-0000-00001D410000}"/>
    <cellStyle name="Note 3 20 2 4 3 4" xfId="9040" xr:uid="{00000000-0005-0000-0000-00001E410000}"/>
    <cellStyle name="Note 3 20 2 4 3 4 2" xfId="26475" xr:uid="{00000000-0005-0000-0000-00001F410000}"/>
    <cellStyle name="Note 3 20 2 4 3 4 3" xfId="40928" xr:uid="{00000000-0005-0000-0000-000020410000}"/>
    <cellStyle name="Note 3 20 2 4 3 5" xfId="11460" xr:uid="{00000000-0005-0000-0000-000021410000}"/>
    <cellStyle name="Note 3 20 2 4 3 5 2" xfId="28895" xr:uid="{00000000-0005-0000-0000-000022410000}"/>
    <cellStyle name="Note 3 20 2 4 3 5 3" xfId="43348" xr:uid="{00000000-0005-0000-0000-000023410000}"/>
    <cellStyle name="Note 3 20 2 4 3 6" xfId="18467" xr:uid="{00000000-0005-0000-0000-000024410000}"/>
    <cellStyle name="Note 3 20 2 4 4" xfId="1627" xr:uid="{00000000-0005-0000-0000-000025410000}"/>
    <cellStyle name="Note 3 20 2 4 4 2" xfId="4138" xr:uid="{00000000-0005-0000-0000-000026410000}"/>
    <cellStyle name="Note 3 20 2 4 4 2 2" xfId="21574" xr:uid="{00000000-0005-0000-0000-000027410000}"/>
    <cellStyle name="Note 3 20 2 4 4 2 3" xfId="36027" xr:uid="{00000000-0005-0000-0000-000028410000}"/>
    <cellStyle name="Note 3 20 2 4 4 3" xfId="6600" xr:uid="{00000000-0005-0000-0000-000029410000}"/>
    <cellStyle name="Note 3 20 2 4 4 3 2" xfId="24035" xr:uid="{00000000-0005-0000-0000-00002A410000}"/>
    <cellStyle name="Note 3 20 2 4 4 3 3" xfId="38488" xr:uid="{00000000-0005-0000-0000-00002B410000}"/>
    <cellStyle name="Note 3 20 2 4 4 4" xfId="9041" xr:uid="{00000000-0005-0000-0000-00002C410000}"/>
    <cellStyle name="Note 3 20 2 4 4 4 2" xfId="26476" xr:uid="{00000000-0005-0000-0000-00002D410000}"/>
    <cellStyle name="Note 3 20 2 4 4 4 3" xfId="40929" xr:uid="{00000000-0005-0000-0000-00002E410000}"/>
    <cellStyle name="Note 3 20 2 4 4 5" xfId="11461" xr:uid="{00000000-0005-0000-0000-00002F410000}"/>
    <cellStyle name="Note 3 20 2 4 4 5 2" xfId="28896" xr:uid="{00000000-0005-0000-0000-000030410000}"/>
    <cellStyle name="Note 3 20 2 4 4 5 3" xfId="43349" xr:uid="{00000000-0005-0000-0000-000031410000}"/>
    <cellStyle name="Note 3 20 2 4 4 6" xfId="15176" xr:uid="{00000000-0005-0000-0000-000032410000}"/>
    <cellStyle name="Note 3 20 2 4 4 6 2" xfId="32611" xr:uid="{00000000-0005-0000-0000-000033410000}"/>
    <cellStyle name="Note 3 20 2 4 4 6 3" xfId="47064" xr:uid="{00000000-0005-0000-0000-000034410000}"/>
    <cellStyle name="Note 3 20 2 4 4 7" xfId="18468" xr:uid="{00000000-0005-0000-0000-000035410000}"/>
    <cellStyle name="Note 3 20 2 4 4 8" xfId="20338" xr:uid="{00000000-0005-0000-0000-000036410000}"/>
    <cellStyle name="Note 3 20 2 4 5" xfId="4135" xr:uid="{00000000-0005-0000-0000-000037410000}"/>
    <cellStyle name="Note 3 20 2 4 5 2" xfId="13727" xr:uid="{00000000-0005-0000-0000-000038410000}"/>
    <cellStyle name="Note 3 20 2 4 5 2 2" xfId="31162" xr:uid="{00000000-0005-0000-0000-000039410000}"/>
    <cellStyle name="Note 3 20 2 4 5 2 3" xfId="45615" xr:uid="{00000000-0005-0000-0000-00003A410000}"/>
    <cellStyle name="Note 3 20 2 4 5 3" xfId="16188" xr:uid="{00000000-0005-0000-0000-00003B410000}"/>
    <cellStyle name="Note 3 20 2 4 5 3 2" xfId="33623" xr:uid="{00000000-0005-0000-0000-00003C410000}"/>
    <cellStyle name="Note 3 20 2 4 5 3 3" xfId="48076" xr:uid="{00000000-0005-0000-0000-00003D410000}"/>
    <cellStyle name="Note 3 20 2 4 5 4" xfId="21571" xr:uid="{00000000-0005-0000-0000-00003E410000}"/>
    <cellStyle name="Note 3 20 2 4 5 5" xfId="36024" xr:uid="{00000000-0005-0000-0000-00003F410000}"/>
    <cellStyle name="Note 3 20 2 4 6" xfId="6597" xr:uid="{00000000-0005-0000-0000-000040410000}"/>
    <cellStyle name="Note 3 20 2 4 6 2" xfId="24032" xr:uid="{00000000-0005-0000-0000-000041410000}"/>
    <cellStyle name="Note 3 20 2 4 6 3" xfId="38485" xr:uid="{00000000-0005-0000-0000-000042410000}"/>
    <cellStyle name="Note 3 20 2 4 7" xfId="9038" xr:uid="{00000000-0005-0000-0000-000043410000}"/>
    <cellStyle name="Note 3 20 2 4 7 2" xfId="26473" xr:uid="{00000000-0005-0000-0000-000044410000}"/>
    <cellStyle name="Note 3 20 2 4 7 3" xfId="40926" xr:uid="{00000000-0005-0000-0000-000045410000}"/>
    <cellStyle name="Note 3 20 2 4 8" xfId="11458" xr:uid="{00000000-0005-0000-0000-000046410000}"/>
    <cellStyle name="Note 3 20 2 4 8 2" xfId="28893" xr:uid="{00000000-0005-0000-0000-000047410000}"/>
    <cellStyle name="Note 3 20 2 4 8 3" xfId="43346" xr:uid="{00000000-0005-0000-0000-000048410000}"/>
    <cellStyle name="Note 3 20 2 4 9" xfId="18465" xr:uid="{00000000-0005-0000-0000-000049410000}"/>
    <cellStyle name="Note 3 20 2 5" xfId="1628" xr:uid="{00000000-0005-0000-0000-00004A410000}"/>
    <cellStyle name="Note 3 20 2 5 2" xfId="4139" xr:uid="{00000000-0005-0000-0000-00004B410000}"/>
    <cellStyle name="Note 3 20 2 5 2 2" xfId="13730" xr:uid="{00000000-0005-0000-0000-00004C410000}"/>
    <cellStyle name="Note 3 20 2 5 2 2 2" xfId="31165" xr:uid="{00000000-0005-0000-0000-00004D410000}"/>
    <cellStyle name="Note 3 20 2 5 2 2 3" xfId="45618" xr:uid="{00000000-0005-0000-0000-00004E410000}"/>
    <cellStyle name="Note 3 20 2 5 2 3" xfId="16191" xr:uid="{00000000-0005-0000-0000-00004F410000}"/>
    <cellStyle name="Note 3 20 2 5 2 3 2" xfId="33626" xr:uid="{00000000-0005-0000-0000-000050410000}"/>
    <cellStyle name="Note 3 20 2 5 2 3 3" xfId="48079" xr:uid="{00000000-0005-0000-0000-000051410000}"/>
    <cellStyle name="Note 3 20 2 5 2 4" xfId="21575" xr:uid="{00000000-0005-0000-0000-000052410000}"/>
    <cellStyle name="Note 3 20 2 5 2 5" xfId="36028" xr:uid="{00000000-0005-0000-0000-000053410000}"/>
    <cellStyle name="Note 3 20 2 5 3" xfId="6601" xr:uid="{00000000-0005-0000-0000-000054410000}"/>
    <cellStyle name="Note 3 20 2 5 3 2" xfId="24036" xr:uid="{00000000-0005-0000-0000-000055410000}"/>
    <cellStyle name="Note 3 20 2 5 3 3" xfId="38489" xr:uid="{00000000-0005-0000-0000-000056410000}"/>
    <cellStyle name="Note 3 20 2 5 4" xfId="9042" xr:uid="{00000000-0005-0000-0000-000057410000}"/>
    <cellStyle name="Note 3 20 2 5 4 2" xfId="26477" xr:uid="{00000000-0005-0000-0000-000058410000}"/>
    <cellStyle name="Note 3 20 2 5 4 3" xfId="40930" xr:uid="{00000000-0005-0000-0000-000059410000}"/>
    <cellStyle name="Note 3 20 2 5 5" xfId="11462" xr:uid="{00000000-0005-0000-0000-00005A410000}"/>
    <cellStyle name="Note 3 20 2 5 5 2" xfId="28897" xr:uid="{00000000-0005-0000-0000-00005B410000}"/>
    <cellStyle name="Note 3 20 2 5 5 3" xfId="43350" xr:uid="{00000000-0005-0000-0000-00005C410000}"/>
    <cellStyle name="Note 3 20 2 5 6" xfId="18469" xr:uid="{00000000-0005-0000-0000-00005D410000}"/>
    <cellStyle name="Note 3 20 2 6" xfId="1629" xr:uid="{00000000-0005-0000-0000-00005E410000}"/>
    <cellStyle name="Note 3 20 2 6 2" xfId="4140" xr:uid="{00000000-0005-0000-0000-00005F410000}"/>
    <cellStyle name="Note 3 20 2 6 2 2" xfId="13731" xr:uid="{00000000-0005-0000-0000-000060410000}"/>
    <cellStyle name="Note 3 20 2 6 2 2 2" xfId="31166" xr:uid="{00000000-0005-0000-0000-000061410000}"/>
    <cellStyle name="Note 3 20 2 6 2 2 3" xfId="45619" xr:uid="{00000000-0005-0000-0000-000062410000}"/>
    <cellStyle name="Note 3 20 2 6 2 3" xfId="16192" xr:uid="{00000000-0005-0000-0000-000063410000}"/>
    <cellStyle name="Note 3 20 2 6 2 3 2" xfId="33627" xr:uid="{00000000-0005-0000-0000-000064410000}"/>
    <cellStyle name="Note 3 20 2 6 2 3 3" xfId="48080" xr:uid="{00000000-0005-0000-0000-000065410000}"/>
    <cellStyle name="Note 3 20 2 6 2 4" xfId="21576" xr:uid="{00000000-0005-0000-0000-000066410000}"/>
    <cellStyle name="Note 3 20 2 6 2 5" xfId="36029" xr:uid="{00000000-0005-0000-0000-000067410000}"/>
    <cellStyle name="Note 3 20 2 6 3" xfId="6602" xr:uid="{00000000-0005-0000-0000-000068410000}"/>
    <cellStyle name="Note 3 20 2 6 3 2" xfId="24037" xr:uid="{00000000-0005-0000-0000-000069410000}"/>
    <cellStyle name="Note 3 20 2 6 3 3" xfId="38490" xr:uid="{00000000-0005-0000-0000-00006A410000}"/>
    <cellStyle name="Note 3 20 2 6 4" xfId="9043" xr:uid="{00000000-0005-0000-0000-00006B410000}"/>
    <cellStyle name="Note 3 20 2 6 4 2" xfId="26478" xr:uid="{00000000-0005-0000-0000-00006C410000}"/>
    <cellStyle name="Note 3 20 2 6 4 3" xfId="40931" xr:uid="{00000000-0005-0000-0000-00006D410000}"/>
    <cellStyle name="Note 3 20 2 6 5" xfId="11463" xr:uid="{00000000-0005-0000-0000-00006E410000}"/>
    <cellStyle name="Note 3 20 2 6 5 2" xfId="28898" xr:uid="{00000000-0005-0000-0000-00006F410000}"/>
    <cellStyle name="Note 3 20 2 6 5 3" xfId="43351" xr:uid="{00000000-0005-0000-0000-000070410000}"/>
    <cellStyle name="Note 3 20 2 6 6" xfId="18470" xr:uid="{00000000-0005-0000-0000-000071410000}"/>
    <cellStyle name="Note 3 20 2 7" xfId="1630" xr:uid="{00000000-0005-0000-0000-000072410000}"/>
    <cellStyle name="Note 3 20 2 7 2" xfId="4141" xr:uid="{00000000-0005-0000-0000-000073410000}"/>
    <cellStyle name="Note 3 20 2 7 2 2" xfId="21577" xr:uid="{00000000-0005-0000-0000-000074410000}"/>
    <cellStyle name="Note 3 20 2 7 2 3" xfId="36030" xr:uid="{00000000-0005-0000-0000-000075410000}"/>
    <cellStyle name="Note 3 20 2 7 3" xfId="6603" xr:uid="{00000000-0005-0000-0000-000076410000}"/>
    <cellStyle name="Note 3 20 2 7 3 2" xfId="24038" xr:uid="{00000000-0005-0000-0000-000077410000}"/>
    <cellStyle name="Note 3 20 2 7 3 3" xfId="38491" xr:uid="{00000000-0005-0000-0000-000078410000}"/>
    <cellStyle name="Note 3 20 2 7 4" xfId="9044" xr:uid="{00000000-0005-0000-0000-000079410000}"/>
    <cellStyle name="Note 3 20 2 7 4 2" xfId="26479" xr:uid="{00000000-0005-0000-0000-00007A410000}"/>
    <cellStyle name="Note 3 20 2 7 4 3" xfId="40932" xr:uid="{00000000-0005-0000-0000-00007B410000}"/>
    <cellStyle name="Note 3 20 2 7 5" xfId="11464" xr:uid="{00000000-0005-0000-0000-00007C410000}"/>
    <cellStyle name="Note 3 20 2 7 5 2" xfId="28899" xr:uid="{00000000-0005-0000-0000-00007D410000}"/>
    <cellStyle name="Note 3 20 2 7 5 3" xfId="43352" xr:uid="{00000000-0005-0000-0000-00007E410000}"/>
    <cellStyle name="Note 3 20 2 7 6" xfId="15177" xr:uid="{00000000-0005-0000-0000-00007F410000}"/>
    <cellStyle name="Note 3 20 2 7 6 2" xfId="32612" xr:uid="{00000000-0005-0000-0000-000080410000}"/>
    <cellStyle name="Note 3 20 2 7 6 3" xfId="47065" xr:uid="{00000000-0005-0000-0000-000081410000}"/>
    <cellStyle name="Note 3 20 2 7 7" xfId="18471" xr:uid="{00000000-0005-0000-0000-000082410000}"/>
    <cellStyle name="Note 3 20 2 7 8" xfId="20339" xr:uid="{00000000-0005-0000-0000-000083410000}"/>
    <cellStyle name="Note 3 20 2 8" xfId="4126" xr:uid="{00000000-0005-0000-0000-000084410000}"/>
    <cellStyle name="Note 3 20 2 8 2" xfId="13720" xr:uid="{00000000-0005-0000-0000-000085410000}"/>
    <cellStyle name="Note 3 20 2 8 2 2" xfId="31155" xr:uid="{00000000-0005-0000-0000-000086410000}"/>
    <cellStyle name="Note 3 20 2 8 2 3" xfId="45608" xr:uid="{00000000-0005-0000-0000-000087410000}"/>
    <cellStyle name="Note 3 20 2 8 3" xfId="16181" xr:uid="{00000000-0005-0000-0000-000088410000}"/>
    <cellStyle name="Note 3 20 2 8 3 2" xfId="33616" xr:uid="{00000000-0005-0000-0000-000089410000}"/>
    <cellStyle name="Note 3 20 2 8 3 3" xfId="48069" xr:uid="{00000000-0005-0000-0000-00008A410000}"/>
    <cellStyle name="Note 3 20 2 8 4" xfId="21562" xr:uid="{00000000-0005-0000-0000-00008B410000}"/>
    <cellStyle name="Note 3 20 2 8 5" xfId="36015" xr:uid="{00000000-0005-0000-0000-00008C410000}"/>
    <cellStyle name="Note 3 20 2 9" xfId="6588" xr:uid="{00000000-0005-0000-0000-00008D410000}"/>
    <cellStyle name="Note 3 20 2 9 2" xfId="24023" xr:uid="{00000000-0005-0000-0000-00008E410000}"/>
    <cellStyle name="Note 3 20 2 9 3" xfId="38476" xr:uid="{00000000-0005-0000-0000-00008F410000}"/>
    <cellStyle name="Note 3 20 3" xfId="1631" xr:uid="{00000000-0005-0000-0000-000090410000}"/>
    <cellStyle name="Note 3 20 3 2" xfId="4142" xr:uid="{00000000-0005-0000-0000-000091410000}"/>
    <cellStyle name="Note 3 20 3 2 2" xfId="13732" xr:uid="{00000000-0005-0000-0000-000092410000}"/>
    <cellStyle name="Note 3 20 3 2 2 2" xfId="31167" xr:uid="{00000000-0005-0000-0000-000093410000}"/>
    <cellStyle name="Note 3 20 3 2 2 3" xfId="45620" xr:uid="{00000000-0005-0000-0000-000094410000}"/>
    <cellStyle name="Note 3 20 3 2 3" xfId="16193" xr:uid="{00000000-0005-0000-0000-000095410000}"/>
    <cellStyle name="Note 3 20 3 2 3 2" xfId="33628" xr:uid="{00000000-0005-0000-0000-000096410000}"/>
    <cellStyle name="Note 3 20 3 2 3 3" xfId="48081" xr:uid="{00000000-0005-0000-0000-000097410000}"/>
    <cellStyle name="Note 3 20 3 2 4" xfId="21578" xr:uid="{00000000-0005-0000-0000-000098410000}"/>
    <cellStyle name="Note 3 20 3 2 5" xfId="36031" xr:uid="{00000000-0005-0000-0000-000099410000}"/>
    <cellStyle name="Note 3 20 3 3" xfId="6604" xr:uid="{00000000-0005-0000-0000-00009A410000}"/>
    <cellStyle name="Note 3 20 3 3 2" xfId="24039" xr:uid="{00000000-0005-0000-0000-00009B410000}"/>
    <cellStyle name="Note 3 20 3 3 3" xfId="38492" xr:uid="{00000000-0005-0000-0000-00009C410000}"/>
    <cellStyle name="Note 3 20 3 4" xfId="9045" xr:uid="{00000000-0005-0000-0000-00009D410000}"/>
    <cellStyle name="Note 3 20 3 4 2" xfId="26480" xr:uid="{00000000-0005-0000-0000-00009E410000}"/>
    <cellStyle name="Note 3 20 3 4 3" xfId="40933" xr:uid="{00000000-0005-0000-0000-00009F410000}"/>
    <cellStyle name="Note 3 20 3 5" xfId="11465" xr:uid="{00000000-0005-0000-0000-0000A0410000}"/>
    <cellStyle name="Note 3 20 3 5 2" xfId="28900" xr:uid="{00000000-0005-0000-0000-0000A1410000}"/>
    <cellStyle name="Note 3 20 3 5 3" xfId="43353" xr:uid="{00000000-0005-0000-0000-0000A2410000}"/>
    <cellStyle name="Note 3 20 3 6" xfId="18472" xr:uid="{00000000-0005-0000-0000-0000A3410000}"/>
    <cellStyle name="Note 3 20 4" xfId="1632" xr:uid="{00000000-0005-0000-0000-0000A4410000}"/>
    <cellStyle name="Note 3 20 4 2" xfId="4143" xr:uid="{00000000-0005-0000-0000-0000A5410000}"/>
    <cellStyle name="Note 3 20 4 2 2" xfId="13733" xr:uid="{00000000-0005-0000-0000-0000A6410000}"/>
    <cellStyle name="Note 3 20 4 2 2 2" xfId="31168" xr:uid="{00000000-0005-0000-0000-0000A7410000}"/>
    <cellStyle name="Note 3 20 4 2 2 3" xfId="45621" xr:uid="{00000000-0005-0000-0000-0000A8410000}"/>
    <cellStyle name="Note 3 20 4 2 3" xfId="16194" xr:uid="{00000000-0005-0000-0000-0000A9410000}"/>
    <cellStyle name="Note 3 20 4 2 3 2" xfId="33629" xr:uid="{00000000-0005-0000-0000-0000AA410000}"/>
    <cellStyle name="Note 3 20 4 2 3 3" xfId="48082" xr:uid="{00000000-0005-0000-0000-0000AB410000}"/>
    <cellStyle name="Note 3 20 4 2 4" xfId="21579" xr:uid="{00000000-0005-0000-0000-0000AC410000}"/>
    <cellStyle name="Note 3 20 4 2 5" xfId="36032" xr:uid="{00000000-0005-0000-0000-0000AD410000}"/>
    <cellStyle name="Note 3 20 4 3" xfId="6605" xr:uid="{00000000-0005-0000-0000-0000AE410000}"/>
    <cellStyle name="Note 3 20 4 3 2" xfId="24040" xr:uid="{00000000-0005-0000-0000-0000AF410000}"/>
    <cellStyle name="Note 3 20 4 3 3" xfId="38493" xr:uid="{00000000-0005-0000-0000-0000B0410000}"/>
    <cellStyle name="Note 3 20 4 4" xfId="9046" xr:uid="{00000000-0005-0000-0000-0000B1410000}"/>
    <cellStyle name="Note 3 20 4 4 2" xfId="26481" xr:uid="{00000000-0005-0000-0000-0000B2410000}"/>
    <cellStyle name="Note 3 20 4 4 3" xfId="40934" xr:uid="{00000000-0005-0000-0000-0000B3410000}"/>
    <cellStyle name="Note 3 20 4 5" xfId="11466" xr:uid="{00000000-0005-0000-0000-0000B4410000}"/>
    <cellStyle name="Note 3 20 4 5 2" xfId="28901" xr:uid="{00000000-0005-0000-0000-0000B5410000}"/>
    <cellStyle name="Note 3 20 4 5 3" xfId="43354" xr:uid="{00000000-0005-0000-0000-0000B6410000}"/>
    <cellStyle name="Note 3 20 4 6" xfId="18473" xr:uid="{00000000-0005-0000-0000-0000B7410000}"/>
    <cellStyle name="Note 3 20 5" xfId="1633" xr:uid="{00000000-0005-0000-0000-0000B8410000}"/>
    <cellStyle name="Note 3 20 5 2" xfId="4144" xr:uid="{00000000-0005-0000-0000-0000B9410000}"/>
    <cellStyle name="Note 3 20 5 2 2" xfId="21580" xr:uid="{00000000-0005-0000-0000-0000BA410000}"/>
    <cellStyle name="Note 3 20 5 2 3" xfId="36033" xr:uid="{00000000-0005-0000-0000-0000BB410000}"/>
    <cellStyle name="Note 3 20 5 3" xfId="6606" xr:uid="{00000000-0005-0000-0000-0000BC410000}"/>
    <cellStyle name="Note 3 20 5 3 2" xfId="24041" xr:uid="{00000000-0005-0000-0000-0000BD410000}"/>
    <cellStyle name="Note 3 20 5 3 3" xfId="38494" xr:uid="{00000000-0005-0000-0000-0000BE410000}"/>
    <cellStyle name="Note 3 20 5 4" xfId="9047" xr:uid="{00000000-0005-0000-0000-0000BF410000}"/>
    <cellStyle name="Note 3 20 5 4 2" xfId="26482" xr:uid="{00000000-0005-0000-0000-0000C0410000}"/>
    <cellStyle name="Note 3 20 5 4 3" xfId="40935" xr:uid="{00000000-0005-0000-0000-0000C1410000}"/>
    <cellStyle name="Note 3 20 5 5" xfId="11467" xr:uid="{00000000-0005-0000-0000-0000C2410000}"/>
    <cellStyle name="Note 3 20 5 5 2" xfId="28902" xr:uid="{00000000-0005-0000-0000-0000C3410000}"/>
    <cellStyle name="Note 3 20 5 5 3" xfId="43355" xr:uid="{00000000-0005-0000-0000-0000C4410000}"/>
    <cellStyle name="Note 3 20 5 6" xfId="15178" xr:uid="{00000000-0005-0000-0000-0000C5410000}"/>
    <cellStyle name="Note 3 20 5 6 2" xfId="32613" xr:uid="{00000000-0005-0000-0000-0000C6410000}"/>
    <cellStyle name="Note 3 20 5 6 3" xfId="47066" xr:uid="{00000000-0005-0000-0000-0000C7410000}"/>
    <cellStyle name="Note 3 20 5 7" xfId="18474" xr:uid="{00000000-0005-0000-0000-0000C8410000}"/>
    <cellStyle name="Note 3 20 5 8" xfId="20340" xr:uid="{00000000-0005-0000-0000-0000C9410000}"/>
    <cellStyle name="Note 3 20 6" xfId="4125" xr:uid="{00000000-0005-0000-0000-0000CA410000}"/>
    <cellStyle name="Note 3 20 6 2" xfId="13719" xr:uid="{00000000-0005-0000-0000-0000CB410000}"/>
    <cellStyle name="Note 3 20 6 2 2" xfId="31154" xr:uid="{00000000-0005-0000-0000-0000CC410000}"/>
    <cellStyle name="Note 3 20 6 2 3" xfId="45607" xr:uid="{00000000-0005-0000-0000-0000CD410000}"/>
    <cellStyle name="Note 3 20 6 3" xfId="16180" xr:uid="{00000000-0005-0000-0000-0000CE410000}"/>
    <cellStyle name="Note 3 20 6 3 2" xfId="33615" xr:uid="{00000000-0005-0000-0000-0000CF410000}"/>
    <cellStyle name="Note 3 20 6 3 3" xfId="48068" xr:uid="{00000000-0005-0000-0000-0000D0410000}"/>
    <cellStyle name="Note 3 20 6 4" xfId="21561" xr:uid="{00000000-0005-0000-0000-0000D1410000}"/>
    <cellStyle name="Note 3 20 6 5" xfId="36014" xr:uid="{00000000-0005-0000-0000-0000D2410000}"/>
    <cellStyle name="Note 3 20 7" xfId="6587" xr:uid="{00000000-0005-0000-0000-0000D3410000}"/>
    <cellStyle name="Note 3 20 7 2" xfId="24022" xr:uid="{00000000-0005-0000-0000-0000D4410000}"/>
    <cellStyle name="Note 3 20 7 3" xfId="38475" xr:uid="{00000000-0005-0000-0000-0000D5410000}"/>
    <cellStyle name="Note 3 20 8" xfId="9028" xr:uid="{00000000-0005-0000-0000-0000D6410000}"/>
    <cellStyle name="Note 3 20 8 2" xfId="26463" xr:uid="{00000000-0005-0000-0000-0000D7410000}"/>
    <cellStyle name="Note 3 20 8 3" xfId="40916" xr:uid="{00000000-0005-0000-0000-0000D8410000}"/>
    <cellStyle name="Note 3 20 9" xfId="11448" xr:uid="{00000000-0005-0000-0000-0000D9410000}"/>
    <cellStyle name="Note 3 20 9 2" xfId="28883" xr:uid="{00000000-0005-0000-0000-0000DA410000}"/>
    <cellStyle name="Note 3 20 9 3" xfId="43336" xr:uid="{00000000-0005-0000-0000-0000DB410000}"/>
    <cellStyle name="Note 3 21" xfId="1634" xr:uid="{00000000-0005-0000-0000-0000DC410000}"/>
    <cellStyle name="Note 3 21 10" xfId="9048" xr:uid="{00000000-0005-0000-0000-0000DD410000}"/>
    <cellStyle name="Note 3 21 10 2" xfId="26483" xr:uid="{00000000-0005-0000-0000-0000DE410000}"/>
    <cellStyle name="Note 3 21 10 3" xfId="40936" xr:uid="{00000000-0005-0000-0000-0000DF410000}"/>
    <cellStyle name="Note 3 21 11" xfId="11468" xr:uid="{00000000-0005-0000-0000-0000E0410000}"/>
    <cellStyle name="Note 3 21 11 2" xfId="28903" xr:uid="{00000000-0005-0000-0000-0000E1410000}"/>
    <cellStyle name="Note 3 21 11 3" xfId="43356" xr:uid="{00000000-0005-0000-0000-0000E2410000}"/>
    <cellStyle name="Note 3 21 12" xfId="18475" xr:uid="{00000000-0005-0000-0000-0000E3410000}"/>
    <cellStyle name="Note 3 21 2" xfId="1635" xr:uid="{00000000-0005-0000-0000-0000E4410000}"/>
    <cellStyle name="Note 3 21 2 2" xfId="1636" xr:uid="{00000000-0005-0000-0000-0000E5410000}"/>
    <cellStyle name="Note 3 21 2 2 2" xfId="4147" xr:uid="{00000000-0005-0000-0000-0000E6410000}"/>
    <cellStyle name="Note 3 21 2 2 2 2" xfId="13736" xr:uid="{00000000-0005-0000-0000-0000E7410000}"/>
    <cellStyle name="Note 3 21 2 2 2 2 2" xfId="31171" xr:uid="{00000000-0005-0000-0000-0000E8410000}"/>
    <cellStyle name="Note 3 21 2 2 2 2 3" xfId="45624" xr:uid="{00000000-0005-0000-0000-0000E9410000}"/>
    <cellStyle name="Note 3 21 2 2 2 3" xfId="16197" xr:uid="{00000000-0005-0000-0000-0000EA410000}"/>
    <cellStyle name="Note 3 21 2 2 2 3 2" xfId="33632" xr:uid="{00000000-0005-0000-0000-0000EB410000}"/>
    <cellStyle name="Note 3 21 2 2 2 3 3" xfId="48085" xr:uid="{00000000-0005-0000-0000-0000EC410000}"/>
    <cellStyle name="Note 3 21 2 2 2 4" xfId="21583" xr:uid="{00000000-0005-0000-0000-0000ED410000}"/>
    <cellStyle name="Note 3 21 2 2 2 5" xfId="36036" xr:uid="{00000000-0005-0000-0000-0000EE410000}"/>
    <cellStyle name="Note 3 21 2 2 3" xfId="6609" xr:uid="{00000000-0005-0000-0000-0000EF410000}"/>
    <cellStyle name="Note 3 21 2 2 3 2" xfId="24044" xr:uid="{00000000-0005-0000-0000-0000F0410000}"/>
    <cellStyle name="Note 3 21 2 2 3 3" xfId="38497" xr:uid="{00000000-0005-0000-0000-0000F1410000}"/>
    <cellStyle name="Note 3 21 2 2 4" xfId="9050" xr:uid="{00000000-0005-0000-0000-0000F2410000}"/>
    <cellStyle name="Note 3 21 2 2 4 2" xfId="26485" xr:uid="{00000000-0005-0000-0000-0000F3410000}"/>
    <cellStyle name="Note 3 21 2 2 4 3" xfId="40938" xr:uid="{00000000-0005-0000-0000-0000F4410000}"/>
    <cellStyle name="Note 3 21 2 2 5" xfId="11470" xr:uid="{00000000-0005-0000-0000-0000F5410000}"/>
    <cellStyle name="Note 3 21 2 2 5 2" xfId="28905" xr:uid="{00000000-0005-0000-0000-0000F6410000}"/>
    <cellStyle name="Note 3 21 2 2 5 3" xfId="43358" xr:uid="{00000000-0005-0000-0000-0000F7410000}"/>
    <cellStyle name="Note 3 21 2 2 6" xfId="18477" xr:uid="{00000000-0005-0000-0000-0000F8410000}"/>
    <cellStyle name="Note 3 21 2 3" xfId="1637" xr:uid="{00000000-0005-0000-0000-0000F9410000}"/>
    <cellStyle name="Note 3 21 2 3 2" xfId="4148" xr:uid="{00000000-0005-0000-0000-0000FA410000}"/>
    <cellStyle name="Note 3 21 2 3 2 2" xfId="13737" xr:uid="{00000000-0005-0000-0000-0000FB410000}"/>
    <cellStyle name="Note 3 21 2 3 2 2 2" xfId="31172" xr:uid="{00000000-0005-0000-0000-0000FC410000}"/>
    <cellStyle name="Note 3 21 2 3 2 2 3" xfId="45625" xr:uid="{00000000-0005-0000-0000-0000FD410000}"/>
    <cellStyle name="Note 3 21 2 3 2 3" xfId="16198" xr:uid="{00000000-0005-0000-0000-0000FE410000}"/>
    <cellStyle name="Note 3 21 2 3 2 3 2" xfId="33633" xr:uid="{00000000-0005-0000-0000-0000FF410000}"/>
    <cellStyle name="Note 3 21 2 3 2 3 3" xfId="48086" xr:uid="{00000000-0005-0000-0000-000000420000}"/>
    <cellStyle name="Note 3 21 2 3 2 4" xfId="21584" xr:uid="{00000000-0005-0000-0000-000001420000}"/>
    <cellStyle name="Note 3 21 2 3 2 5" xfId="36037" xr:uid="{00000000-0005-0000-0000-000002420000}"/>
    <cellStyle name="Note 3 21 2 3 3" xfId="6610" xr:uid="{00000000-0005-0000-0000-000003420000}"/>
    <cellStyle name="Note 3 21 2 3 3 2" xfId="24045" xr:uid="{00000000-0005-0000-0000-000004420000}"/>
    <cellStyle name="Note 3 21 2 3 3 3" xfId="38498" xr:uid="{00000000-0005-0000-0000-000005420000}"/>
    <cellStyle name="Note 3 21 2 3 4" xfId="9051" xr:uid="{00000000-0005-0000-0000-000006420000}"/>
    <cellStyle name="Note 3 21 2 3 4 2" xfId="26486" xr:uid="{00000000-0005-0000-0000-000007420000}"/>
    <cellStyle name="Note 3 21 2 3 4 3" xfId="40939" xr:uid="{00000000-0005-0000-0000-000008420000}"/>
    <cellStyle name="Note 3 21 2 3 5" xfId="11471" xr:uid="{00000000-0005-0000-0000-000009420000}"/>
    <cellStyle name="Note 3 21 2 3 5 2" xfId="28906" xr:uid="{00000000-0005-0000-0000-00000A420000}"/>
    <cellStyle name="Note 3 21 2 3 5 3" xfId="43359" xr:uid="{00000000-0005-0000-0000-00000B420000}"/>
    <cellStyle name="Note 3 21 2 3 6" xfId="18478" xr:uid="{00000000-0005-0000-0000-00000C420000}"/>
    <cellStyle name="Note 3 21 2 4" xfId="1638" xr:uid="{00000000-0005-0000-0000-00000D420000}"/>
    <cellStyle name="Note 3 21 2 4 2" xfId="4149" xr:uid="{00000000-0005-0000-0000-00000E420000}"/>
    <cellStyle name="Note 3 21 2 4 2 2" xfId="21585" xr:uid="{00000000-0005-0000-0000-00000F420000}"/>
    <cellStyle name="Note 3 21 2 4 2 3" xfId="36038" xr:uid="{00000000-0005-0000-0000-000010420000}"/>
    <cellStyle name="Note 3 21 2 4 3" xfId="6611" xr:uid="{00000000-0005-0000-0000-000011420000}"/>
    <cellStyle name="Note 3 21 2 4 3 2" xfId="24046" xr:uid="{00000000-0005-0000-0000-000012420000}"/>
    <cellStyle name="Note 3 21 2 4 3 3" xfId="38499" xr:uid="{00000000-0005-0000-0000-000013420000}"/>
    <cellStyle name="Note 3 21 2 4 4" xfId="9052" xr:uid="{00000000-0005-0000-0000-000014420000}"/>
    <cellStyle name="Note 3 21 2 4 4 2" xfId="26487" xr:uid="{00000000-0005-0000-0000-000015420000}"/>
    <cellStyle name="Note 3 21 2 4 4 3" xfId="40940" xr:uid="{00000000-0005-0000-0000-000016420000}"/>
    <cellStyle name="Note 3 21 2 4 5" xfId="11472" xr:uid="{00000000-0005-0000-0000-000017420000}"/>
    <cellStyle name="Note 3 21 2 4 5 2" xfId="28907" xr:uid="{00000000-0005-0000-0000-000018420000}"/>
    <cellStyle name="Note 3 21 2 4 5 3" xfId="43360" xr:uid="{00000000-0005-0000-0000-000019420000}"/>
    <cellStyle name="Note 3 21 2 4 6" xfId="15179" xr:uid="{00000000-0005-0000-0000-00001A420000}"/>
    <cellStyle name="Note 3 21 2 4 6 2" xfId="32614" xr:uid="{00000000-0005-0000-0000-00001B420000}"/>
    <cellStyle name="Note 3 21 2 4 6 3" xfId="47067" xr:uid="{00000000-0005-0000-0000-00001C420000}"/>
    <cellStyle name="Note 3 21 2 4 7" xfId="18479" xr:uid="{00000000-0005-0000-0000-00001D420000}"/>
    <cellStyle name="Note 3 21 2 4 8" xfId="20341" xr:uid="{00000000-0005-0000-0000-00001E420000}"/>
    <cellStyle name="Note 3 21 2 5" xfId="4146" xr:uid="{00000000-0005-0000-0000-00001F420000}"/>
    <cellStyle name="Note 3 21 2 5 2" xfId="13735" xr:uid="{00000000-0005-0000-0000-000020420000}"/>
    <cellStyle name="Note 3 21 2 5 2 2" xfId="31170" xr:uid="{00000000-0005-0000-0000-000021420000}"/>
    <cellStyle name="Note 3 21 2 5 2 3" xfId="45623" xr:uid="{00000000-0005-0000-0000-000022420000}"/>
    <cellStyle name="Note 3 21 2 5 3" xfId="16196" xr:uid="{00000000-0005-0000-0000-000023420000}"/>
    <cellStyle name="Note 3 21 2 5 3 2" xfId="33631" xr:uid="{00000000-0005-0000-0000-000024420000}"/>
    <cellStyle name="Note 3 21 2 5 3 3" xfId="48084" xr:uid="{00000000-0005-0000-0000-000025420000}"/>
    <cellStyle name="Note 3 21 2 5 4" xfId="21582" xr:uid="{00000000-0005-0000-0000-000026420000}"/>
    <cellStyle name="Note 3 21 2 5 5" xfId="36035" xr:uid="{00000000-0005-0000-0000-000027420000}"/>
    <cellStyle name="Note 3 21 2 6" xfId="6608" xr:uid="{00000000-0005-0000-0000-000028420000}"/>
    <cellStyle name="Note 3 21 2 6 2" xfId="24043" xr:uid="{00000000-0005-0000-0000-000029420000}"/>
    <cellStyle name="Note 3 21 2 6 3" xfId="38496" xr:uid="{00000000-0005-0000-0000-00002A420000}"/>
    <cellStyle name="Note 3 21 2 7" xfId="9049" xr:uid="{00000000-0005-0000-0000-00002B420000}"/>
    <cellStyle name="Note 3 21 2 7 2" xfId="26484" xr:uid="{00000000-0005-0000-0000-00002C420000}"/>
    <cellStyle name="Note 3 21 2 7 3" xfId="40937" xr:uid="{00000000-0005-0000-0000-00002D420000}"/>
    <cellStyle name="Note 3 21 2 8" xfId="11469" xr:uid="{00000000-0005-0000-0000-00002E420000}"/>
    <cellStyle name="Note 3 21 2 8 2" xfId="28904" xr:uid="{00000000-0005-0000-0000-00002F420000}"/>
    <cellStyle name="Note 3 21 2 8 3" xfId="43357" xr:uid="{00000000-0005-0000-0000-000030420000}"/>
    <cellStyle name="Note 3 21 2 9" xfId="18476" xr:uid="{00000000-0005-0000-0000-000031420000}"/>
    <cellStyle name="Note 3 21 3" xfId="1639" xr:uid="{00000000-0005-0000-0000-000032420000}"/>
    <cellStyle name="Note 3 21 3 2" xfId="1640" xr:uid="{00000000-0005-0000-0000-000033420000}"/>
    <cellStyle name="Note 3 21 3 2 2" xfId="4151" xr:uid="{00000000-0005-0000-0000-000034420000}"/>
    <cellStyle name="Note 3 21 3 2 2 2" xfId="13739" xr:uid="{00000000-0005-0000-0000-000035420000}"/>
    <cellStyle name="Note 3 21 3 2 2 2 2" xfId="31174" xr:uid="{00000000-0005-0000-0000-000036420000}"/>
    <cellStyle name="Note 3 21 3 2 2 2 3" xfId="45627" xr:uid="{00000000-0005-0000-0000-000037420000}"/>
    <cellStyle name="Note 3 21 3 2 2 3" xfId="16200" xr:uid="{00000000-0005-0000-0000-000038420000}"/>
    <cellStyle name="Note 3 21 3 2 2 3 2" xfId="33635" xr:uid="{00000000-0005-0000-0000-000039420000}"/>
    <cellStyle name="Note 3 21 3 2 2 3 3" xfId="48088" xr:uid="{00000000-0005-0000-0000-00003A420000}"/>
    <cellStyle name="Note 3 21 3 2 2 4" xfId="21587" xr:uid="{00000000-0005-0000-0000-00003B420000}"/>
    <cellStyle name="Note 3 21 3 2 2 5" xfId="36040" xr:uid="{00000000-0005-0000-0000-00003C420000}"/>
    <cellStyle name="Note 3 21 3 2 3" xfId="6613" xr:uid="{00000000-0005-0000-0000-00003D420000}"/>
    <cellStyle name="Note 3 21 3 2 3 2" xfId="24048" xr:uid="{00000000-0005-0000-0000-00003E420000}"/>
    <cellStyle name="Note 3 21 3 2 3 3" xfId="38501" xr:uid="{00000000-0005-0000-0000-00003F420000}"/>
    <cellStyle name="Note 3 21 3 2 4" xfId="9054" xr:uid="{00000000-0005-0000-0000-000040420000}"/>
    <cellStyle name="Note 3 21 3 2 4 2" xfId="26489" xr:uid="{00000000-0005-0000-0000-000041420000}"/>
    <cellStyle name="Note 3 21 3 2 4 3" xfId="40942" xr:uid="{00000000-0005-0000-0000-000042420000}"/>
    <cellStyle name="Note 3 21 3 2 5" xfId="11474" xr:uid="{00000000-0005-0000-0000-000043420000}"/>
    <cellStyle name="Note 3 21 3 2 5 2" xfId="28909" xr:uid="{00000000-0005-0000-0000-000044420000}"/>
    <cellStyle name="Note 3 21 3 2 5 3" xfId="43362" xr:uid="{00000000-0005-0000-0000-000045420000}"/>
    <cellStyle name="Note 3 21 3 2 6" xfId="18481" xr:uid="{00000000-0005-0000-0000-000046420000}"/>
    <cellStyle name="Note 3 21 3 3" xfId="1641" xr:uid="{00000000-0005-0000-0000-000047420000}"/>
    <cellStyle name="Note 3 21 3 3 2" xfId="4152" xr:uid="{00000000-0005-0000-0000-000048420000}"/>
    <cellStyle name="Note 3 21 3 3 2 2" xfId="13740" xr:uid="{00000000-0005-0000-0000-000049420000}"/>
    <cellStyle name="Note 3 21 3 3 2 2 2" xfId="31175" xr:uid="{00000000-0005-0000-0000-00004A420000}"/>
    <cellStyle name="Note 3 21 3 3 2 2 3" xfId="45628" xr:uid="{00000000-0005-0000-0000-00004B420000}"/>
    <cellStyle name="Note 3 21 3 3 2 3" xfId="16201" xr:uid="{00000000-0005-0000-0000-00004C420000}"/>
    <cellStyle name="Note 3 21 3 3 2 3 2" xfId="33636" xr:uid="{00000000-0005-0000-0000-00004D420000}"/>
    <cellStyle name="Note 3 21 3 3 2 3 3" xfId="48089" xr:uid="{00000000-0005-0000-0000-00004E420000}"/>
    <cellStyle name="Note 3 21 3 3 2 4" xfId="21588" xr:uid="{00000000-0005-0000-0000-00004F420000}"/>
    <cellStyle name="Note 3 21 3 3 2 5" xfId="36041" xr:uid="{00000000-0005-0000-0000-000050420000}"/>
    <cellStyle name="Note 3 21 3 3 3" xfId="6614" xr:uid="{00000000-0005-0000-0000-000051420000}"/>
    <cellStyle name="Note 3 21 3 3 3 2" xfId="24049" xr:uid="{00000000-0005-0000-0000-000052420000}"/>
    <cellStyle name="Note 3 21 3 3 3 3" xfId="38502" xr:uid="{00000000-0005-0000-0000-000053420000}"/>
    <cellStyle name="Note 3 21 3 3 4" xfId="9055" xr:uid="{00000000-0005-0000-0000-000054420000}"/>
    <cellStyle name="Note 3 21 3 3 4 2" xfId="26490" xr:uid="{00000000-0005-0000-0000-000055420000}"/>
    <cellStyle name="Note 3 21 3 3 4 3" xfId="40943" xr:uid="{00000000-0005-0000-0000-000056420000}"/>
    <cellStyle name="Note 3 21 3 3 5" xfId="11475" xr:uid="{00000000-0005-0000-0000-000057420000}"/>
    <cellStyle name="Note 3 21 3 3 5 2" xfId="28910" xr:uid="{00000000-0005-0000-0000-000058420000}"/>
    <cellStyle name="Note 3 21 3 3 5 3" xfId="43363" xr:uid="{00000000-0005-0000-0000-000059420000}"/>
    <cellStyle name="Note 3 21 3 3 6" xfId="18482" xr:uid="{00000000-0005-0000-0000-00005A420000}"/>
    <cellStyle name="Note 3 21 3 4" xfId="1642" xr:uid="{00000000-0005-0000-0000-00005B420000}"/>
    <cellStyle name="Note 3 21 3 4 2" xfId="4153" xr:uid="{00000000-0005-0000-0000-00005C420000}"/>
    <cellStyle name="Note 3 21 3 4 2 2" xfId="21589" xr:uid="{00000000-0005-0000-0000-00005D420000}"/>
    <cellStyle name="Note 3 21 3 4 2 3" xfId="36042" xr:uid="{00000000-0005-0000-0000-00005E420000}"/>
    <cellStyle name="Note 3 21 3 4 3" xfId="6615" xr:uid="{00000000-0005-0000-0000-00005F420000}"/>
    <cellStyle name="Note 3 21 3 4 3 2" xfId="24050" xr:uid="{00000000-0005-0000-0000-000060420000}"/>
    <cellStyle name="Note 3 21 3 4 3 3" xfId="38503" xr:uid="{00000000-0005-0000-0000-000061420000}"/>
    <cellStyle name="Note 3 21 3 4 4" xfId="9056" xr:uid="{00000000-0005-0000-0000-000062420000}"/>
    <cellStyle name="Note 3 21 3 4 4 2" xfId="26491" xr:uid="{00000000-0005-0000-0000-000063420000}"/>
    <cellStyle name="Note 3 21 3 4 4 3" xfId="40944" xr:uid="{00000000-0005-0000-0000-000064420000}"/>
    <cellStyle name="Note 3 21 3 4 5" xfId="11476" xr:uid="{00000000-0005-0000-0000-000065420000}"/>
    <cellStyle name="Note 3 21 3 4 5 2" xfId="28911" xr:uid="{00000000-0005-0000-0000-000066420000}"/>
    <cellStyle name="Note 3 21 3 4 5 3" xfId="43364" xr:uid="{00000000-0005-0000-0000-000067420000}"/>
    <cellStyle name="Note 3 21 3 4 6" xfId="15180" xr:uid="{00000000-0005-0000-0000-000068420000}"/>
    <cellStyle name="Note 3 21 3 4 6 2" xfId="32615" xr:uid="{00000000-0005-0000-0000-000069420000}"/>
    <cellStyle name="Note 3 21 3 4 6 3" xfId="47068" xr:uid="{00000000-0005-0000-0000-00006A420000}"/>
    <cellStyle name="Note 3 21 3 4 7" xfId="18483" xr:uid="{00000000-0005-0000-0000-00006B420000}"/>
    <cellStyle name="Note 3 21 3 4 8" xfId="20342" xr:uid="{00000000-0005-0000-0000-00006C420000}"/>
    <cellStyle name="Note 3 21 3 5" xfId="4150" xr:uid="{00000000-0005-0000-0000-00006D420000}"/>
    <cellStyle name="Note 3 21 3 5 2" xfId="13738" xr:uid="{00000000-0005-0000-0000-00006E420000}"/>
    <cellStyle name="Note 3 21 3 5 2 2" xfId="31173" xr:uid="{00000000-0005-0000-0000-00006F420000}"/>
    <cellStyle name="Note 3 21 3 5 2 3" xfId="45626" xr:uid="{00000000-0005-0000-0000-000070420000}"/>
    <cellStyle name="Note 3 21 3 5 3" xfId="16199" xr:uid="{00000000-0005-0000-0000-000071420000}"/>
    <cellStyle name="Note 3 21 3 5 3 2" xfId="33634" xr:uid="{00000000-0005-0000-0000-000072420000}"/>
    <cellStyle name="Note 3 21 3 5 3 3" xfId="48087" xr:uid="{00000000-0005-0000-0000-000073420000}"/>
    <cellStyle name="Note 3 21 3 5 4" xfId="21586" xr:uid="{00000000-0005-0000-0000-000074420000}"/>
    <cellStyle name="Note 3 21 3 5 5" xfId="36039" xr:uid="{00000000-0005-0000-0000-000075420000}"/>
    <cellStyle name="Note 3 21 3 6" xfId="6612" xr:uid="{00000000-0005-0000-0000-000076420000}"/>
    <cellStyle name="Note 3 21 3 6 2" xfId="24047" xr:uid="{00000000-0005-0000-0000-000077420000}"/>
    <cellStyle name="Note 3 21 3 6 3" xfId="38500" xr:uid="{00000000-0005-0000-0000-000078420000}"/>
    <cellStyle name="Note 3 21 3 7" xfId="9053" xr:uid="{00000000-0005-0000-0000-000079420000}"/>
    <cellStyle name="Note 3 21 3 7 2" xfId="26488" xr:uid="{00000000-0005-0000-0000-00007A420000}"/>
    <cellStyle name="Note 3 21 3 7 3" xfId="40941" xr:uid="{00000000-0005-0000-0000-00007B420000}"/>
    <cellStyle name="Note 3 21 3 8" xfId="11473" xr:uid="{00000000-0005-0000-0000-00007C420000}"/>
    <cellStyle name="Note 3 21 3 8 2" xfId="28908" xr:uid="{00000000-0005-0000-0000-00007D420000}"/>
    <cellStyle name="Note 3 21 3 8 3" xfId="43361" xr:uid="{00000000-0005-0000-0000-00007E420000}"/>
    <cellStyle name="Note 3 21 3 9" xfId="18480" xr:uid="{00000000-0005-0000-0000-00007F420000}"/>
    <cellStyle name="Note 3 21 4" xfId="1643" xr:uid="{00000000-0005-0000-0000-000080420000}"/>
    <cellStyle name="Note 3 21 4 2" xfId="1644" xr:uid="{00000000-0005-0000-0000-000081420000}"/>
    <cellStyle name="Note 3 21 4 2 2" xfId="4155" xr:uid="{00000000-0005-0000-0000-000082420000}"/>
    <cellStyle name="Note 3 21 4 2 2 2" xfId="13742" xr:uid="{00000000-0005-0000-0000-000083420000}"/>
    <cellStyle name="Note 3 21 4 2 2 2 2" xfId="31177" xr:uid="{00000000-0005-0000-0000-000084420000}"/>
    <cellStyle name="Note 3 21 4 2 2 2 3" xfId="45630" xr:uid="{00000000-0005-0000-0000-000085420000}"/>
    <cellStyle name="Note 3 21 4 2 2 3" xfId="16203" xr:uid="{00000000-0005-0000-0000-000086420000}"/>
    <cellStyle name="Note 3 21 4 2 2 3 2" xfId="33638" xr:uid="{00000000-0005-0000-0000-000087420000}"/>
    <cellStyle name="Note 3 21 4 2 2 3 3" xfId="48091" xr:uid="{00000000-0005-0000-0000-000088420000}"/>
    <cellStyle name="Note 3 21 4 2 2 4" xfId="21591" xr:uid="{00000000-0005-0000-0000-000089420000}"/>
    <cellStyle name="Note 3 21 4 2 2 5" xfId="36044" xr:uid="{00000000-0005-0000-0000-00008A420000}"/>
    <cellStyle name="Note 3 21 4 2 3" xfId="6617" xr:uid="{00000000-0005-0000-0000-00008B420000}"/>
    <cellStyle name="Note 3 21 4 2 3 2" xfId="24052" xr:uid="{00000000-0005-0000-0000-00008C420000}"/>
    <cellStyle name="Note 3 21 4 2 3 3" xfId="38505" xr:uid="{00000000-0005-0000-0000-00008D420000}"/>
    <cellStyle name="Note 3 21 4 2 4" xfId="9058" xr:uid="{00000000-0005-0000-0000-00008E420000}"/>
    <cellStyle name="Note 3 21 4 2 4 2" xfId="26493" xr:uid="{00000000-0005-0000-0000-00008F420000}"/>
    <cellStyle name="Note 3 21 4 2 4 3" xfId="40946" xr:uid="{00000000-0005-0000-0000-000090420000}"/>
    <cellStyle name="Note 3 21 4 2 5" xfId="11478" xr:uid="{00000000-0005-0000-0000-000091420000}"/>
    <cellStyle name="Note 3 21 4 2 5 2" xfId="28913" xr:uid="{00000000-0005-0000-0000-000092420000}"/>
    <cellStyle name="Note 3 21 4 2 5 3" xfId="43366" xr:uid="{00000000-0005-0000-0000-000093420000}"/>
    <cellStyle name="Note 3 21 4 2 6" xfId="18485" xr:uid="{00000000-0005-0000-0000-000094420000}"/>
    <cellStyle name="Note 3 21 4 3" xfId="1645" xr:uid="{00000000-0005-0000-0000-000095420000}"/>
    <cellStyle name="Note 3 21 4 3 2" xfId="4156" xr:uid="{00000000-0005-0000-0000-000096420000}"/>
    <cellStyle name="Note 3 21 4 3 2 2" xfId="13743" xr:uid="{00000000-0005-0000-0000-000097420000}"/>
    <cellStyle name="Note 3 21 4 3 2 2 2" xfId="31178" xr:uid="{00000000-0005-0000-0000-000098420000}"/>
    <cellStyle name="Note 3 21 4 3 2 2 3" xfId="45631" xr:uid="{00000000-0005-0000-0000-000099420000}"/>
    <cellStyle name="Note 3 21 4 3 2 3" xfId="16204" xr:uid="{00000000-0005-0000-0000-00009A420000}"/>
    <cellStyle name="Note 3 21 4 3 2 3 2" xfId="33639" xr:uid="{00000000-0005-0000-0000-00009B420000}"/>
    <cellStyle name="Note 3 21 4 3 2 3 3" xfId="48092" xr:uid="{00000000-0005-0000-0000-00009C420000}"/>
    <cellStyle name="Note 3 21 4 3 2 4" xfId="21592" xr:uid="{00000000-0005-0000-0000-00009D420000}"/>
    <cellStyle name="Note 3 21 4 3 2 5" xfId="36045" xr:uid="{00000000-0005-0000-0000-00009E420000}"/>
    <cellStyle name="Note 3 21 4 3 3" xfId="6618" xr:uid="{00000000-0005-0000-0000-00009F420000}"/>
    <cellStyle name="Note 3 21 4 3 3 2" xfId="24053" xr:uid="{00000000-0005-0000-0000-0000A0420000}"/>
    <cellStyle name="Note 3 21 4 3 3 3" xfId="38506" xr:uid="{00000000-0005-0000-0000-0000A1420000}"/>
    <cellStyle name="Note 3 21 4 3 4" xfId="9059" xr:uid="{00000000-0005-0000-0000-0000A2420000}"/>
    <cellStyle name="Note 3 21 4 3 4 2" xfId="26494" xr:uid="{00000000-0005-0000-0000-0000A3420000}"/>
    <cellStyle name="Note 3 21 4 3 4 3" xfId="40947" xr:uid="{00000000-0005-0000-0000-0000A4420000}"/>
    <cellStyle name="Note 3 21 4 3 5" xfId="11479" xr:uid="{00000000-0005-0000-0000-0000A5420000}"/>
    <cellStyle name="Note 3 21 4 3 5 2" xfId="28914" xr:uid="{00000000-0005-0000-0000-0000A6420000}"/>
    <cellStyle name="Note 3 21 4 3 5 3" xfId="43367" xr:uid="{00000000-0005-0000-0000-0000A7420000}"/>
    <cellStyle name="Note 3 21 4 3 6" xfId="18486" xr:uid="{00000000-0005-0000-0000-0000A8420000}"/>
    <cellStyle name="Note 3 21 4 4" xfId="1646" xr:uid="{00000000-0005-0000-0000-0000A9420000}"/>
    <cellStyle name="Note 3 21 4 4 2" xfId="4157" xr:uid="{00000000-0005-0000-0000-0000AA420000}"/>
    <cellStyle name="Note 3 21 4 4 2 2" xfId="21593" xr:uid="{00000000-0005-0000-0000-0000AB420000}"/>
    <cellStyle name="Note 3 21 4 4 2 3" xfId="36046" xr:uid="{00000000-0005-0000-0000-0000AC420000}"/>
    <cellStyle name="Note 3 21 4 4 3" xfId="6619" xr:uid="{00000000-0005-0000-0000-0000AD420000}"/>
    <cellStyle name="Note 3 21 4 4 3 2" xfId="24054" xr:uid="{00000000-0005-0000-0000-0000AE420000}"/>
    <cellStyle name="Note 3 21 4 4 3 3" xfId="38507" xr:uid="{00000000-0005-0000-0000-0000AF420000}"/>
    <cellStyle name="Note 3 21 4 4 4" xfId="9060" xr:uid="{00000000-0005-0000-0000-0000B0420000}"/>
    <cellStyle name="Note 3 21 4 4 4 2" xfId="26495" xr:uid="{00000000-0005-0000-0000-0000B1420000}"/>
    <cellStyle name="Note 3 21 4 4 4 3" xfId="40948" xr:uid="{00000000-0005-0000-0000-0000B2420000}"/>
    <cellStyle name="Note 3 21 4 4 5" xfId="11480" xr:uid="{00000000-0005-0000-0000-0000B3420000}"/>
    <cellStyle name="Note 3 21 4 4 5 2" xfId="28915" xr:uid="{00000000-0005-0000-0000-0000B4420000}"/>
    <cellStyle name="Note 3 21 4 4 5 3" xfId="43368" xr:uid="{00000000-0005-0000-0000-0000B5420000}"/>
    <cellStyle name="Note 3 21 4 4 6" xfId="15181" xr:uid="{00000000-0005-0000-0000-0000B6420000}"/>
    <cellStyle name="Note 3 21 4 4 6 2" xfId="32616" xr:uid="{00000000-0005-0000-0000-0000B7420000}"/>
    <cellStyle name="Note 3 21 4 4 6 3" xfId="47069" xr:uid="{00000000-0005-0000-0000-0000B8420000}"/>
    <cellStyle name="Note 3 21 4 4 7" xfId="18487" xr:uid="{00000000-0005-0000-0000-0000B9420000}"/>
    <cellStyle name="Note 3 21 4 4 8" xfId="20343" xr:uid="{00000000-0005-0000-0000-0000BA420000}"/>
    <cellStyle name="Note 3 21 4 5" xfId="4154" xr:uid="{00000000-0005-0000-0000-0000BB420000}"/>
    <cellStyle name="Note 3 21 4 5 2" xfId="13741" xr:uid="{00000000-0005-0000-0000-0000BC420000}"/>
    <cellStyle name="Note 3 21 4 5 2 2" xfId="31176" xr:uid="{00000000-0005-0000-0000-0000BD420000}"/>
    <cellStyle name="Note 3 21 4 5 2 3" xfId="45629" xr:uid="{00000000-0005-0000-0000-0000BE420000}"/>
    <cellStyle name="Note 3 21 4 5 3" xfId="16202" xr:uid="{00000000-0005-0000-0000-0000BF420000}"/>
    <cellStyle name="Note 3 21 4 5 3 2" xfId="33637" xr:uid="{00000000-0005-0000-0000-0000C0420000}"/>
    <cellStyle name="Note 3 21 4 5 3 3" xfId="48090" xr:uid="{00000000-0005-0000-0000-0000C1420000}"/>
    <cellStyle name="Note 3 21 4 5 4" xfId="21590" xr:uid="{00000000-0005-0000-0000-0000C2420000}"/>
    <cellStyle name="Note 3 21 4 5 5" xfId="36043" xr:uid="{00000000-0005-0000-0000-0000C3420000}"/>
    <cellStyle name="Note 3 21 4 6" xfId="6616" xr:uid="{00000000-0005-0000-0000-0000C4420000}"/>
    <cellStyle name="Note 3 21 4 6 2" xfId="24051" xr:uid="{00000000-0005-0000-0000-0000C5420000}"/>
    <cellStyle name="Note 3 21 4 6 3" xfId="38504" xr:uid="{00000000-0005-0000-0000-0000C6420000}"/>
    <cellStyle name="Note 3 21 4 7" xfId="9057" xr:uid="{00000000-0005-0000-0000-0000C7420000}"/>
    <cellStyle name="Note 3 21 4 7 2" xfId="26492" xr:uid="{00000000-0005-0000-0000-0000C8420000}"/>
    <cellStyle name="Note 3 21 4 7 3" xfId="40945" xr:uid="{00000000-0005-0000-0000-0000C9420000}"/>
    <cellStyle name="Note 3 21 4 8" xfId="11477" xr:uid="{00000000-0005-0000-0000-0000CA420000}"/>
    <cellStyle name="Note 3 21 4 8 2" xfId="28912" xr:uid="{00000000-0005-0000-0000-0000CB420000}"/>
    <cellStyle name="Note 3 21 4 8 3" xfId="43365" xr:uid="{00000000-0005-0000-0000-0000CC420000}"/>
    <cellStyle name="Note 3 21 4 9" xfId="18484" xr:uid="{00000000-0005-0000-0000-0000CD420000}"/>
    <cellStyle name="Note 3 21 5" xfId="1647" xr:uid="{00000000-0005-0000-0000-0000CE420000}"/>
    <cellStyle name="Note 3 21 5 2" xfId="4158" xr:uid="{00000000-0005-0000-0000-0000CF420000}"/>
    <cellStyle name="Note 3 21 5 2 2" xfId="13744" xr:uid="{00000000-0005-0000-0000-0000D0420000}"/>
    <cellStyle name="Note 3 21 5 2 2 2" xfId="31179" xr:uid="{00000000-0005-0000-0000-0000D1420000}"/>
    <cellStyle name="Note 3 21 5 2 2 3" xfId="45632" xr:uid="{00000000-0005-0000-0000-0000D2420000}"/>
    <cellStyle name="Note 3 21 5 2 3" xfId="16205" xr:uid="{00000000-0005-0000-0000-0000D3420000}"/>
    <cellStyle name="Note 3 21 5 2 3 2" xfId="33640" xr:uid="{00000000-0005-0000-0000-0000D4420000}"/>
    <cellStyle name="Note 3 21 5 2 3 3" xfId="48093" xr:uid="{00000000-0005-0000-0000-0000D5420000}"/>
    <cellStyle name="Note 3 21 5 2 4" xfId="21594" xr:uid="{00000000-0005-0000-0000-0000D6420000}"/>
    <cellStyle name="Note 3 21 5 2 5" xfId="36047" xr:uid="{00000000-0005-0000-0000-0000D7420000}"/>
    <cellStyle name="Note 3 21 5 3" xfId="6620" xr:uid="{00000000-0005-0000-0000-0000D8420000}"/>
    <cellStyle name="Note 3 21 5 3 2" xfId="24055" xr:uid="{00000000-0005-0000-0000-0000D9420000}"/>
    <cellStyle name="Note 3 21 5 3 3" xfId="38508" xr:uid="{00000000-0005-0000-0000-0000DA420000}"/>
    <cellStyle name="Note 3 21 5 4" xfId="9061" xr:uid="{00000000-0005-0000-0000-0000DB420000}"/>
    <cellStyle name="Note 3 21 5 4 2" xfId="26496" xr:uid="{00000000-0005-0000-0000-0000DC420000}"/>
    <cellStyle name="Note 3 21 5 4 3" xfId="40949" xr:uid="{00000000-0005-0000-0000-0000DD420000}"/>
    <cellStyle name="Note 3 21 5 5" xfId="11481" xr:uid="{00000000-0005-0000-0000-0000DE420000}"/>
    <cellStyle name="Note 3 21 5 5 2" xfId="28916" xr:uid="{00000000-0005-0000-0000-0000DF420000}"/>
    <cellStyle name="Note 3 21 5 5 3" xfId="43369" xr:uid="{00000000-0005-0000-0000-0000E0420000}"/>
    <cellStyle name="Note 3 21 5 6" xfId="18488" xr:uid="{00000000-0005-0000-0000-0000E1420000}"/>
    <cellStyle name="Note 3 21 6" xfId="1648" xr:uid="{00000000-0005-0000-0000-0000E2420000}"/>
    <cellStyle name="Note 3 21 6 2" xfId="4159" xr:uid="{00000000-0005-0000-0000-0000E3420000}"/>
    <cellStyle name="Note 3 21 6 2 2" xfId="13745" xr:uid="{00000000-0005-0000-0000-0000E4420000}"/>
    <cellStyle name="Note 3 21 6 2 2 2" xfId="31180" xr:uid="{00000000-0005-0000-0000-0000E5420000}"/>
    <cellStyle name="Note 3 21 6 2 2 3" xfId="45633" xr:uid="{00000000-0005-0000-0000-0000E6420000}"/>
    <cellStyle name="Note 3 21 6 2 3" xfId="16206" xr:uid="{00000000-0005-0000-0000-0000E7420000}"/>
    <cellStyle name="Note 3 21 6 2 3 2" xfId="33641" xr:uid="{00000000-0005-0000-0000-0000E8420000}"/>
    <cellStyle name="Note 3 21 6 2 3 3" xfId="48094" xr:uid="{00000000-0005-0000-0000-0000E9420000}"/>
    <cellStyle name="Note 3 21 6 2 4" xfId="21595" xr:uid="{00000000-0005-0000-0000-0000EA420000}"/>
    <cellStyle name="Note 3 21 6 2 5" xfId="36048" xr:uid="{00000000-0005-0000-0000-0000EB420000}"/>
    <cellStyle name="Note 3 21 6 3" xfId="6621" xr:uid="{00000000-0005-0000-0000-0000EC420000}"/>
    <cellStyle name="Note 3 21 6 3 2" xfId="24056" xr:uid="{00000000-0005-0000-0000-0000ED420000}"/>
    <cellStyle name="Note 3 21 6 3 3" xfId="38509" xr:uid="{00000000-0005-0000-0000-0000EE420000}"/>
    <cellStyle name="Note 3 21 6 4" xfId="9062" xr:uid="{00000000-0005-0000-0000-0000EF420000}"/>
    <cellStyle name="Note 3 21 6 4 2" xfId="26497" xr:uid="{00000000-0005-0000-0000-0000F0420000}"/>
    <cellStyle name="Note 3 21 6 4 3" xfId="40950" xr:uid="{00000000-0005-0000-0000-0000F1420000}"/>
    <cellStyle name="Note 3 21 6 5" xfId="11482" xr:uid="{00000000-0005-0000-0000-0000F2420000}"/>
    <cellStyle name="Note 3 21 6 5 2" xfId="28917" xr:uid="{00000000-0005-0000-0000-0000F3420000}"/>
    <cellStyle name="Note 3 21 6 5 3" xfId="43370" xr:uid="{00000000-0005-0000-0000-0000F4420000}"/>
    <cellStyle name="Note 3 21 6 6" xfId="18489" xr:uid="{00000000-0005-0000-0000-0000F5420000}"/>
    <cellStyle name="Note 3 21 7" xfId="1649" xr:uid="{00000000-0005-0000-0000-0000F6420000}"/>
    <cellStyle name="Note 3 21 7 2" xfId="4160" xr:uid="{00000000-0005-0000-0000-0000F7420000}"/>
    <cellStyle name="Note 3 21 7 2 2" xfId="21596" xr:uid="{00000000-0005-0000-0000-0000F8420000}"/>
    <cellStyle name="Note 3 21 7 2 3" xfId="36049" xr:uid="{00000000-0005-0000-0000-0000F9420000}"/>
    <cellStyle name="Note 3 21 7 3" xfId="6622" xr:uid="{00000000-0005-0000-0000-0000FA420000}"/>
    <cellStyle name="Note 3 21 7 3 2" xfId="24057" xr:uid="{00000000-0005-0000-0000-0000FB420000}"/>
    <cellStyle name="Note 3 21 7 3 3" xfId="38510" xr:uid="{00000000-0005-0000-0000-0000FC420000}"/>
    <cellStyle name="Note 3 21 7 4" xfId="9063" xr:uid="{00000000-0005-0000-0000-0000FD420000}"/>
    <cellStyle name="Note 3 21 7 4 2" xfId="26498" xr:uid="{00000000-0005-0000-0000-0000FE420000}"/>
    <cellStyle name="Note 3 21 7 4 3" xfId="40951" xr:uid="{00000000-0005-0000-0000-0000FF420000}"/>
    <cellStyle name="Note 3 21 7 5" xfId="11483" xr:uid="{00000000-0005-0000-0000-000000430000}"/>
    <cellStyle name="Note 3 21 7 5 2" xfId="28918" xr:uid="{00000000-0005-0000-0000-000001430000}"/>
    <cellStyle name="Note 3 21 7 5 3" xfId="43371" xr:uid="{00000000-0005-0000-0000-000002430000}"/>
    <cellStyle name="Note 3 21 7 6" xfId="15182" xr:uid="{00000000-0005-0000-0000-000003430000}"/>
    <cellStyle name="Note 3 21 7 6 2" xfId="32617" xr:uid="{00000000-0005-0000-0000-000004430000}"/>
    <cellStyle name="Note 3 21 7 6 3" xfId="47070" xr:uid="{00000000-0005-0000-0000-000005430000}"/>
    <cellStyle name="Note 3 21 7 7" xfId="18490" xr:uid="{00000000-0005-0000-0000-000006430000}"/>
    <cellStyle name="Note 3 21 7 8" xfId="20344" xr:uid="{00000000-0005-0000-0000-000007430000}"/>
    <cellStyle name="Note 3 21 8" xfId="4145" xr:uid="{00000000-0005-0000-0000-000008430000}"/>
    <cellStyle name="Note 3 21 8 2" xfId="13734" xr:uid="{00000000-0005-0000-0000-000009430000}"/>
    <cellStyle name="Note 3 21 8 2 2" xfId="31169" xr:uid="{00000000-0005-0000-0000-00000A430000}"/>
    <cellStyle name="Note 3 21 8 2 3" xfId="45622" xr:uid="{00000000-0005-0000-0000-00000B430000}"/>
    <cellStyle name="Note 3 21 8 3" xfId="16195" xr:uid="{00000000-0005-0000-0000-00000C430000}"/>
    <cellStyle name="Note 3 21 8 3 2" xfId="33630" xr:uid="{00000000-0005-0000-0000-00000D430000}"/>
    <cellStyle name="Note 3 21 8 3 3" xfId="48083" xr:uid="{00000000-0005-0000-0000-00000E430000}"/>
    <cellStyle name="Note 3 21 8 4" xfId="21581" xr:uid="{00000000-0005-0000-0000-00000F430000}"/>
    <cellStyle name="Note 3 21 8 5" xfId="36034" xr:uid="{00000000-0005-0000-0000-000010430000}"/>
    <cellStyle name="Note 3 21 9" xfId="6607" xr:uid="{00000000-0005-0000-0000-000011430000}"/>
    <cellStyle name="Note 3 21 9 2" xfId="24042" xr:uid="{00000000-0005-0000-0000-000012430000}"/>
    <cellStyle name="Note 3 21 9 3" xfId="38495" xr:uid="{00000000-0005-0000-0000-000013430000}"/>
    <cellStyle name="Note 3 22" xfId="1650" xr:uid="{00000000-0005-0000-0000-000014430000}"/>
    <cellStyle name="Note 3 22 10" xfId="9064" xr:uid="{00000000-0005-0000-0000-000015430000}"/>
    <cellStyle name="Note 3 22 10 2" xfId="26499" xr:uid="{00000000-0005-0000-0000-000016430000}"/>
    <cellStyle name="Note 3 22 10 3" xfId="40952" xr:uid="{00000000-0005-0000-0000-000017430000}"/>
    <cellStyle name="Note 3 22 11" xfId="11484" xr:uid="{00000000-0005-0000-0000-000018430000}"/>
    <cellStyle name="Note 3 22 11 2" xfId="28919" xr:uid="{00000000-0005-0000-0000-000019430000}"/>
    <cellStyle name="Note 3 22 11 3" xfId="43372" xr:uid="{00000000-0005-0000-0000-00001A430000}"/>
    <cellStyle name="Note 3 22 12" xfId="18491" xr:uid="{00000000-0005-0000-0000-00001B430000}"/>
    <cellStyle name="Note 3 22 2" xfId="1651" xr:uid="{00000000-0005-0000-0000-00001C430000}"/>
    <cellStyle name="Note 3 22 2 2" xfId="1652" xr:uid="{00000000-0005-0000-0000-00001D430000}"/>
    <cellStyle name="Note 3 22 2 2 2" xfId="4163" xr:uid="{00000000-0005-0000-0000-00001E430000}"/>
    <cellStyle name="Note 3 22 2 2 2 2" xfId="13748" xr:uid="{00000000-0005-0000-0000-00001F430000}"/>
    <cellStyle name="Note 3 22 2 2 2 2 2" xfId="31183" xr:uid="{00000000-0005-0000-0000-000020430000}"/>
    <cellStyle name="Note 3 22 2 2 2 2 3" xfId="45636" xr:uid="{00000000-0005-0000-0000-000021430000}"/>
    <cellStyle name="Note 3 22 2 2 2 3" xfId="16209" xr:uid="{00000000-0005-0000-0000-000022430000}"/>
    <cellStyle name="Note 3 22 2 2 2 3 2" xfId="33644" xr:uid="{00000000-0005-0000-0000-000023430000}"/>
    <cellStyle name="Note 3 22 2 2 2 3 3" xfId="48097" xr:uid="{00000000-0005-0000-0000-000024430000}"/>
    <cellStyle name="Note 3 22 2 2 2 4" xfId="21599" xr:uid="{00000000-0005-0000-0000-000025430000}"/>
    <cellStyle name="Note 3 22 2 2 2 5" xfId="36052" xr:uid="{00000000-0005-0000-0000-000026430000}"/>
    <cellStyle name="Note 3 22 2 2 3" xfId="6625" xr:uid="{00000000-0005-0000-0000-000027430000}"/>
    <cellStyle name="Note 3 22 2 2 3 2" xfId="24060" xr:uid="{00000000-0005-0000-0000-000028430000}"/>
    <cellStyle name="Note 3 22 2 2 3 3" xfId="38513" xr:uid="{00000000-0005-0000-0000-000029430000}"/>
    <cellStyle name="Note 3 22 2 2 4" xfId="9066" xr:uid="{00000000-0005-0000-0000-00002A430000}"/>
    <cellStyle name="Note 3 22 2 2 4 2" xfId="26501" xr:uid="{00000000-0005-0000-0000-00002B430000}"/>
    <cellStyle name="Note 3 22 2 2 4 3" xfId="40954" xr:uid="{00000000-0005-0000-0000-00002C430000}"/>
    <cellStyle name="Note 3 22 2 2 5" xfId="11486" xr:uid="{00000000-0005-0000-0000-00002D430000}"/>
    <cellStyle name="Note 3 22 2 2 5 2" xfId="28921" xr:uid="{00000000-0005-0000-0000-00002E430000}"/>
    <cellStyle name="Note 3 22 2 2 5 3" xfId="43374" xr:uid="{00000000-0005-0000-0000-00002F430000}"/>
    <cellStyle name="Note 3 22 2 2 6" xfId="18493" xr:uid="{00000000-0005-0000-0000-000030430000}"/>
    <cellStyle name="Note 3 22 2 3" xfId="1653" xr:uid="{00000000-0005-0000-0000-000031430000}"/>
    <cellStyle name="Note 3 22 2 3 2" xfId="4164" xr:uid="{00000000-0005-0000-0000-000032430000}"/>
    <cellStyle name="Note 3 22 2 3 2 2" xfId="13749" xr:uid="{00000000-0005-0000-0000-000033430000}"/>
    <cellStyle name="Note 3 22 2 3 2 2 2" xfId="31184" xr:uid="{00000000-0005-0000-0000-000034430000}"/>
    <cellStyle name="Note 3 22 2 3 2 2 3" xfId="45637" xr:uid="{00000000-0005-0000-0000-000035430000}"/>
    <cellStyle name="Note 3 22 2 3 2 3" xfId="16210" xr:uid="{00000000-0005-0000-0000-000036430000}"/>
    <cellStyle name="Note 3 22 2 3 2 3 2" xfId="33645" xr:uid="{00000000-0005-0000-0000-000037430000}"/>
    <cellStyle name="Note 3 22 2 3 2 3 3" xfId="48098" xr:uid="{00000000-0005-0000-0000-000038430000}"/>
    <cellStyle name="Note 3 22 2 3 2 4" xfId="21600" xr:uid="{00000000-0005-0000-0000-000039430000}"/>
    <cellStyle name="Note 3 22 2 3 2 5" xfId="36053" xr:uid="{00000000-0005-0000-0000-00003A430000}"/>
    <cellStyle name="Note 3 22 2 3 3" xfId="6626" xr:uid="{00000000-0005-0000-0000-00003B430000}"/>
    <cellStyle name="Note 3 22 2 3 3 2" xfId="24061" xr:uid="{00000000-0005-0000-0000-00003C430000}"/>
    <cellStyle name="Note 3 22 2 3 3 3" xfId="38514" xr:uid="{00000000-0005-0000-0000-00003D430000}"/>
    <cellStyle name="Note 3 22 2 3 4" xfId="9067" xr:uid="{00000000-0005-0000-0000-00003E430000}"/>
    <cellStyle name="Note 3 22 2 3 4 2" xfId="26502" xr:uid="{00000000-0005-0000-0000-00003F430000}"/>
    <cellStyle name="Note 3 22 2 3 4 3" xfId="40955" xr:uid="{00000000-0005-0000-0000-000040430000}"/>
    <cellStyle name="Note 3 22 2 3 5" xfId="11487" xr:uid="{00000000-0005-0000-0000-000041430000}"/>
    <cellStyle name="Note 3 22 2 3 5 2" xfId="28922" xr:uid="{00000000-0005-0000-0000-000042430000}"/>
    <cellStyle name="Note 3 22 2 3 5 3" xfId="43375" xr:uid="{00000000-0005-0000-0000-000043430000}"/>
    <cellStyle name="Note 3 22 2 3 6" xfId="18494" xr:uid="{00000000-0005-0000-0000-000044430000}"/>
    <cellStyle name="Note 3 22 2 4" xfId="1654" xr:uid="{00000000-0005-0000-0000-000045430000}"/>
    <cellStyle name="Note 3 22 2 4 2" xfId="4165" xr:uid="{00000000-0005-0000-0000-000046430000}"/>
    <cellStyle name="Note 3 22 2 4 2 2" xfId="21601" xr:uid="{00000000-0005-0000-0000-000047430000}"/>
    <cellStyle name="Note 3 22 2 4 2 3" xfId="36054" xr:uid="{00000000-0005-0000-0000-000048430000}"/>
    <cellStyle name="Note 3 22 2 4 3" xfId="6627" xr:uid="{00000000-0005-0000-0000-000049430000}"/>
    <cellStyle name="Note 3 22 2 4 3 2" xfId="24062" xr:uid="{00000000-0005-0000-0000-00004A430000}"/>
    <cellStyle name="Note 3 22 2 4 3 3" xfId="38515" xr:uid="{00000000-0005-0000-0000-00004B430000}"/>
    <cellStyle name="Note 3 22 2 4 4" xfId="9068" xr:uid="{00000000-0005-0000-0000-00004C430000}"/>
    <cellStyle name="Note 3 22 2 4 4 2" xfId="26503" xr:uid="{00000000-0005-0000-0000-00004D430000}"/>
    <cellStyle name="Note 3 22 2 4 4 3" xfId="40956" xr:uid="{00000000-0005-0000-0000-00004E430000}"/>
    <cellStyle name="Note 3 22 2 4 5" xfId="11488" xr:uid="{00000000-0005-0000-0000-00004F430000}"/>
    <cellStyle name="Note 3 22 2 4 5 2" xfId="28923" xr:uid="{00000000-0005-0000-0000-000050430000}"/>
    <cellStyle name="Note 3 22 2 4 5 3" xfId="43376" xr:uid="{00000000-0005-0000-0000-000051430000}"/>
    <cellStyle name="Note 3 22 2 4 6" xfId="15183" xr:uid="{00000000-0005-0000-0000-000052430000}"/>
    <cellStyle name="Note 3 22 2 4 6 2" xfId="32618" xr:uid="{00000000-0005-0000-0000-000053430000}"/>
    <cellStyle name="Note 3 22 2 4 6 3" xfId="47071" xr:uid="{00000000-0005-0000-0000-000054430000}"/>
    <cellStyle name="Note 3 22 2 4 7" xfId="18495" xr:uid="{00000000-0005-0000-0000-000055430000}"/>
    <cellStyle name="Note 3 22 2 4 8" xfId="20345" xr:uid="{00000000-0005-0000-0000-000056430000}"/>
    <cellStyle name="Note 3 22 2 5" xfId="4162" xr:uid="{00000000-0005-0000-0000-000057430000}"/>
    <cellStyle name="Note 3 22 2 5 2" xfId="13747" xr:uid="{00000000-0005-0000-0000-000058430000}"/>
    <cellStyle name="Note 3 22 2 5 2 2" xfId="31182" xr:uid="{00000000-0005-0000-0000-000059430000}"/>
    <cellStyle name="Note 3 22 2 5 2 3" xfId="45635" xr:uid="{00000000-0005-0000-0000-00005A430000}"/>
    <cellStyle name="Note 3 22 2 5 3" xfId="16208" xr:uid="{00000000-0005-0000-0000-00005B430000}"/>
    <cellStyle name="Note 3 22 2 5 3 2" xfId="33643" xr:uid="{00000000-0005-0000-0000-00005C430000}"/>
    <cellStyle name="Note 3 22 2 5 3 3" xfId="48096" xr:uid="{00000000-0005-0000-0000-00005D430000}"/>
    <cellStyle name="Note 3 22 2 5 4" xfId="21598" xr:uid="{00000000-0005-0000-0000-00005E430000}"/>
    <cellStyle name="Note 3 22 2 5 5" xfId="36051" xr:uid="{00000000-0005-0000-0000-00005F430000}"/>
    <cellStyle name="Note 3 22 2 6" xfId="6624" xr:uid="{00000000-0005-0000-0000-000060430000}"/>
    <cellStyle name="Note 3 22 2 6 2" xfId="24059" xr:uid="{00000000-0005-0000-0000-000061430000}"/>
    <cellStyle name="Note 3 22 2 6 3" xfId="38512" xr:uid="{00000000-0005-0000-0000-000062430000}"/>
    <cellStyle name="Note 3 22 2 7" xfId="9065" xr:uid="{00000000-0005-0000-0000-000063430000}"/>
    <cellStyle name="Note 3 22 2 7 2" xfId="26500" xr:uid="{00000000-0005-0000-0000-000064430000}"/>
    <cellStyle name="Note 3 22 2 7 3" xfId="40953" xr:uid="{00000000-0005-0000-0000-000065430000}"/>
    <cellStyle name="Note 3 22 2 8" xfId="11485" xr:uid="{00000000-0005-0000-0000-000066430000}"/>
    <cellStyle name="Note 3 22 2 8 2" xfId="28920" xr:uid="{00000000-0005-0000-0000-000067430000}"/>
    <cellStyle name="Note 3 22 2 8 3" xfId="43373" xr:uid="{00000000-0005-0000-0000-000068430000}"/>
    <cellStyle name="Note 3 22 2 9" xfId="18492" xr:uid="{00000000-0005-0000-0000-000069430000}"/>
    <cellStyle name="Note 3 22 3" xfId="1655" xr:uid="{00000000-0005-0000-0000-00006A430000}"/>
    <cellStyle name="Note 3 22 3 2" xfId="1656" xr:uid="{00000000-0005-0000-0000-00006B430000}"/>
    <cellStyle name="Note 3 22 3 2 2" xfId="4167" xr:uid="{00000000-0005-0000-0000-00006C430000}"/>
    <cellStyle name="Note 3 22 3 2 2 2" xfId="13751" xr:uid="{00000000-0005-0000-0000-00006D430000}"/>
    <cellStyle name="Note 3 22 3 2 2 2 2" xfId="31186" xr:uid="{00000000-0005-0000-0000-00006E430000}"/>
    <cellStyle name="Note 3 22 3 2 2 2 3" xfId="45639" xr:uid="{00000000-0005-0000-0000-00006F430000}"/>
    <cellStyle name="Note 3 22 3 2 2 3" xfId="16212" xr:uid="{00000000-0005-0000-0000-000070430000}"/>
    <cellStyle name="Note 3 22 3 2 2 3 2" xfId="33647" xr:uid="{00000000-0005-0000-0000-000071430000}"/>
    <cellStyle name="Note 3 22 3 2 2 3 3" xfId="48100" xr:uid="{00000000-0005-0000-0000-000072430000}"/>
    <cellStyle name="Note 3 22 3 2 2 4" xfId="21603" xr:uid="{00000000-0005-0000-0000-000073430000}"/>
    <cellStyle name="Note 3 22 3 2 2 5" xfId="36056" xr:uid="{00000000-0005-0000-0000-000074430000}"/>
    <cellStyle name="Note 3 22 3 2 3" xfId="6629" xr:uid="{00000000-0005-0000-0000-000075430000}"/>
    <cellStyle name="Note 3 22 3 2 3 2" xfId="24064" xr:uid="{00000000-0005-0000-0000-000076430000}"/>
    <cellStyle name="Note 3 22 3 2 3 3" xfId="38517" xr:uid="{00000000-0005-0000-0000-000077430000}"/>
    <cellStyle name="Note 3 22 3 2 4" xfId="9070" xr:uid="{00000000-0005-0000-0000-000078430000}"/>
    <cellStyle name="Note 3 22 3 2 4 2" xfId="26505" xr:uid="{00000000-0005-0000-0000-000079430000}"/>
    <cellStyle name="Note 3 22 3 2 4 3" xfId="40958" xr:uid="{00000000-0005-0000-0000-00007A430000}"/>
    <cellStyle name="Note 3 22 3 2 5" xfId="11490" xr:uid="{00000000-0005-0000-0000-00007B430000}"/>
    <cellStyle name="Note 3 22 3 2 5 2" xfId="28925" xr:uid="{00000000-0005-0000-0000-00007C430000}"/>
    <cellStyle name="Note 3 22 3 2 5 3" xfId="43378" xr:uid="{00000000-0005-0000-0000-00007D430000}"/>
    <cellStyle name="Note 3 22 3 2 6" xfId="18497" xr:uid="{00000000-0005-0000-0000-00007E430000}"/>
    <cellStyle name="Note 3 22 3 3" xfId="1657" xr:uid="{00000000-0005-0000-0000-00007F430000}"/>
    <cellStyle name="Note 3 22 3 3 2" xfId="4168" xr:uid="{00000000-0005-0000-0000-000080430000}"/>
    <cellStyle name="Note 3 22 3 3 2 2" xfId="13752" xr:uid="{00000000-0005-0000-0000-000081430000}"/>
    <cellStyle name="Note 3 22 3 3 2 2 2" xfId="31187" xr:uid="{00000000-0005-0000-0000-000082430000}"/>
    <cellStyle name="Note 3 22 3 3 2 2 3" xfId="45640" xr:uid="{00000000-0005-0000-0000-000083430000}"/>
    <cellStyle name="Note 3 22 3 3 2 3" xfId="16213" xr:uid="{00000000-0005-0000-0000-000084430000}"/>
    <cellStyle name="Note 3 22 3 3 2 3 2" xfId="33648" xr:uid="{00000000-0005-0000-0000-000085430000}"/>
    <cellStyle name="Note 3 22 3 3 2 3 3" xfId="48101" xr:uid="{00000000-0005-0000-0000-000086430000}"/>
    <cellStyle name="Note 3 22 3 3 2 4" xfId="21604" xr:uid="{00000000-0005-0000-0000-000087430000}"/>
    <cellStyle name="Note 3 22 3 3 2 5" xfId="36057" xr:uid="{00000000-0005-0000-0000-000088430000}"/>
    <cellStyle name="Note 3 22 3 3 3" xfId="6630" xr:uid="{00000000-0005-0000-0000-000089430000}"/>
    <cellStyle name="Note 3 22 3 3 3 2" xfId="24065" xr:uid="{00000000-0005-0000-0000-00008A430000}"/>
    <cellStyle name="Note 3 22 3 3 3 3" xfId="38518" xr:uid="{00000000-0005-0000-0000-00008B430000}"/>
    <cellStyle name="Note 3 22 3 3 4" xfId="9071" xr:uid="{00000000-0005-0000-0000-00008C430000}"/>
    <cellStyle name="Note 3 22 3 3 4 2" xfId="26506" xr:uid="{00000000-0005-0000-0000-00008D430000}"/>
    <cellStyle name="Note 3 22 3 3 4 3" xfId="40959" xr:uid="{00000000-0005-0000-0000-00008E430000}"/>
    <cellStyle name="Note 3 22 3 3 5" xfId="11491" xr:uid="{00000000-0005-0000-0000-00008F430000}"/>
    <cellStyle name="Note 3 22 3 3 5 2" xfId="28926" xr:uid="{00000000-0005-0000-0000-000090430000}"/>
    <cellStyle name="Note 3 22 3 3 5 3" xfId="43379" xr:uid="{00000000-0005-0000-0000-000091430000}"/>
    <cellStyle name="Note 3 22 3 3 6" xfId="18498" xr:uid="{00000000-0005-0000-0000-000092430000}"/>
    <cellStyle name="Note 3 22 3 4" xfId="1658" xr:uid="{00000000-0005-0000-0000-000093430000}"/>
    <cellStyle name="Note 3 22 3 4 2" xfId="4169" xr:uid="{00000000-0005-0000-0000-000094430000}"/>
    <cellStyle name="Note 3 22 3 4 2 2" xfId="21605" xr:uid="{00000000-0005-0000-0000-000095430000}"/>
    <cellStyle name="Note 3 22 3 4 2 3" xfId="36058" xr:uid="{00000000-0005-0000-0000-000096430000}"/>
    <cellStyle name="Note 3 22 3 4 3" xfId="6631" xr:uid="{00000000-0005-0000-0000-000097430000}"/>
    <cellStyle name="Note 3 22 3 4 3 2" xfId="24066" xr:uid="{00000000-0005-0000-0000-000098430000}"/>
    <cellStyle name="Note 3 22 3 4 3 3" xfId="38519" xr:uid="{00000000-0005-0000-0000-000099430000}"/>
    <cellStyle name="Note 3 22 3 4 4" xfId="9072" xr:uid="{00000000-0005-0000-0000-00009A430000}"/>
    <cellStyle name="Note 3 22 3 4 4 2" xfId="26507" xr:uid="{00000000-0005-0000-0000-00009B430000}"/>
    <cellStyle name="Note 3 22 3 4 4 3" xfId="40960" xr:uid="{00000000-0005-0000-0000-00009C430000}"/>
    <cellStyle name="Note 3 22 3 4 5" xfId="11492" xr:uid="{00000000-0005-0000-0000-00009D430000}"/>
    <cellStyle name="Note 3 22 3 4 5 2" xfId="28927" xr:uid="{00000000-0005-0000-0000-00009E430000}"/>
    <cellStyle name="Note 3 22 3 4 5 3" xfId="43380" xr:uid="{00000000-0005-0000-0000-00009F430000}"/>
    <cellStyle name="Note 3 22 3 4 6" xfId="15184" xr:uid="{00000000-0005-0000-0000-0000A0430000}"/>
    <cellStyle name="Note 3 22 3 4 6 2" xfId="32619" xr:uid="{00000000-0005-0000-0000-0000A1430000}"/>
    <cellStyle name="Note 3 22 3 4 6 3" xfId="47072" xr:uid="{00000000-0005-0000-0000-0000A2430000}"/>
    <cellStyle name="Note 3 22 3 4 7" xfId="18499" xr:uid="{00000000-0005-0000-0000-0000A3430000}"/>
    <cellStyle name="Note 3 22 3 4 8" xfId="20346" xr:uid="{00000000-0005-0000-0000-0000A4430000}"/>
    <cellStyle name="Note 3 22 3 5" xfId="4166" xr:uid="{00000000-0005-0000-0000-0000A5430000}"/>
    <cellStyle name="Note 3 22 3 5 2" xfId="13750" xr:uid="{00000000-0005-0000-0000-0000A6430000}"/>
    <cellStyle name="Note 3 22 3 5 2 2" xfId="31185" xr:uid="{00000000-0005-0000-0000-0000A7430000}"/>
    <cellStyle name="Note 3 22 3 5 2 3" xfId="45638" xr:uid="{00000000-0005-0000-0000-0000A8430000}"/>
    <cellStyle name="Note 3 22 3 5 3" xfId="16211" xr:uid="{00000000-0005-0000-0000-0000A9430000}"/>
    <cellStyle name="Note 3 22 3 5 3 2" xfId="33646" xr:uid="{00000000-0005-0000-0000-0000AA430000}"/>
    <cellStyle name="Note 3 22 3 5 3 3" xfId="48099" xr:uid="{00000000-0005-0000-0000-0000AB430000}"/>
    <cellStyle name="Note 3 22 3 5 4" xfId="21602" xr:uid="{00000000-0005-0000-0000-0000AC430000}"/>
    <cellStyle name="Note 3 22 3 5 5" xfId="36055" xr:uid="{00000000-0005-0000-0000-0000AD430000}"/>
    <cellStyle name="Note 3 22 3 6" xfId="6628" xr:uid="{00000000-0005-0000-0000-0000AE430000}"/>
    <cellStyle name="Note 3 22 3 6 2" xfId="24063" xr:uid="{00000000-0005-0000-0000-0000AF430000}"/>
    <cellStyle name="Note 3 22 3 6 3" xfId="38516" xr:uid="{00000000-0005-0000-0000-0000B0430000}"/>
    <cellStyle name="Note 3 22 3 7" xfId="9069" xr:uid="{00000000-0005-0000-0000-0000B1430000}"/>
    <cellStyle name="Note 3 22 3 7 2" xfId="26504" xr:uid="{00000000-0005-0000-0000-0000B2430000}"/>
    <cellStyle name="Note 3 22 3 7 3" xfId="40957" xr:uid="{00000000-0005-0000-0000-0000B3430000}"/>
    <cellStyle name="Note 3 22 3 8" xfId="11489" xr:uid="{00000000-0005-0000-0000-0000B4430000}"/>
    <cellStyle name="Note 3 22 3 8 2" xfId="28924" xr:uid="{00000000-0005-0000-0000-0000B5430000}"/>
    <cellStyle name="Note 3 22 3 8 3" xfId="43377" xr:uid="{00000000-0005-0000-0000-0000B6430000}"/>
    <cellStyle name="Note 3 22 3 9" xfId="18496" xr:uid="{00000000-0005-0000-0000-0000B7430000}"/>
    <cellStyle name="Note 3 22 4" xfId="1659" xr:uid="{00000000-0005-0000-0000-0000B8430000}"/>
    <cellStyle name="Note 3 22 4 2" xfId="1660" xr:uid="{00000000-0005-0000-0000-0000B9430000}"/>
    <cellStyle name="Note 3 22 4 2 2" xfId="4171" xr:uid="{00000000-0005-0000-0000-0000BA430000}"/>
    <cellStyle name="Note 3 22 4 2 2 2" xfId="13754" xr:uid="{00000000-0005-0000-0000-0000BB430000}"/>
    <cellStyle name="Note 3 22 4 2 2 2 2" xfId="31189" xr:uid="{00000000-0005-0000-0000-0000BC430000}"/>
    <cellStyle name="Note 3 22 4 2 2 2 3" xfId="45642" xr:uid="{00000000-0005-0000-0000-0000BD430000}"/>
    <cellStyle name="Note 3 22 4 2 2 3" xfId="16215" xr:uid="{00000000-0005-0000-0000-0000BE430000}"/>
    <cellStyle name="Note 3 22 4 2 2 3 2" xfId="33650" xr:uid="{00000000-0005-0000-0000-0000BF430000}"/>
    <cellStyle name="Note 3 22 4 2 2 3 3" xfId="48103" xr:uid="{00000000-0005-0000-0000-0000C0430000}"/>
    <cellStyle name="Note 3 22 4 2 2 4" xfId="21607" xr:uid="{00000000-0005-0000-0000-0000C1430000}"/>
    <cellStyle name="Note 3 22 4 2 2 5" xfId="36060" xr:uid="{00000000-0005-0000-0000-0000C2430000}"/>
    <cellStyle name="Note 3 22 4 2 3" xfId="6633" xr:uid="{00000000-0005-0000-0000-0000C3430000}"/>
    <cellStyle name="Note 3 22 4 2 3 2" xfId="24068" xr:uid="{00000000-0005-0000-0000-0000C4430000}"/>
    <cellStyle name="Note 3 22 4 2 3 3" xfId="38521" xr:uid="{00000000-0005-0000-0000-0000C5430000}"/>
    <cellStyle name="Note 3 22 4 2 4" xfId="9074" xr:uid="{00000000-0005-0000-0000-0000C6430000}"/>
    <cellStyle name="Note 3 22 4 2 4 2" xfId="26509" xr:uid="{00000000-0005-0000-0000-0000C7430000}"/>
    <cellStyle name="Note 3 22 4 2 4 3" xfId="40962" xr:uid="{00000000-0005-0000-0000-0000C8430000}"/>
    <cellStyle name="Note 3 22 4 2 5" xfId="11494" xr:uid="{00000000-0005-0000-0000-0000C9430000}"/>
    <cellStyle name="Note 3 22 4 2 5 2" xfId="28929" xr:uid="{00000000-0005-0000-0000-0000CA430000}"/>
    <cellStyle name="Note 3 22 4 2 5 3" xfId="43382" xr:uid="{00000000-0005-0000-0000-0000CB430000}"/>
    <cellStyle name="Note 3 22 4 2 6" xfId="18501" xr:uid="{00000000-0005-0000-0000-0000CC430000}"/>
    <cellStyle name="Note 3 22 4 3" xfId="1661" xr:uid="{00000000-0005-0000-0000-0000CD430000}"/>
    <cellStyle name="Note 3 22 4 3 2" xfId="4172" xr:uid="{00000000-0005-0000-0000-0000CE430000}"/>
    <cellStyle name="Note 3 22 4 3 2 2" xfId="13755" xr:uid="{00000000-0005-0000-0000-0000CF430000}"/>
    <cellStyle name="Note 3 22 4 3 2 2 2" xfId="31190" xr:uid="{00000000-0005-0000-0000-0000D0430000}"/>
    <cellStyle name="Note 3 22 4 3 2 2 3" xfId="45643" xr:uid="{00000000-0005-0000-0000-0000D1430000}"/>
    <cellStyle name="Note 3 22 4 3 2 3" xfId="16216" xr:uid="{00000000-0005-0000-0000-0000D2430000}"/>
    <cellStyle name="Note 3 22 4 3 2 3 2" xfId="33651" xr:uid="{00000000-0005-0000-0000-0000D3430000}"/>
    <cellStyle name="Note 3 22 4 3 2 3 3" xfId="48104" xr:uid="{00000000-0005-0000-0000-0000D4430000}"/>
    <cellStyle name="Note 3 22 4 3 2 4" xfId="21608" xr:uid="{00000000-0005-0000-0000-0000D5430000}"/>
    <cellStyle name="Note 3 22 4 3 2 5" xfId="36061" xr:uid="{00000000-0005-0000-0000-0000D6430000}"/>
    <cellStyle name="Note 3 22 4 3 3" xfId="6634" xr:uid="{00000000-0005-0000-0000-0000D7430000}"/>
    <cellStyle name="Note 3 22 4 3 3 2" xfId="24069" xr:uid="{00000000-0005-0000-0000-0000D8430000}"/>
    <cellStyle name="Note 3 22 4 3 3 3" xfId="38522" xr:uid="{00000000-0005-0000-0000-0000D9430000}"/>
    <cellStyle name="Note 3 22 4 3 4" xfId="9075" xr:uid="{00000000-0005-0000-0000-0000DA430000}"/>
    <cellStyle name="Note 3 22 4 3 4 2" xfId="26510" xr:uid="{00000000-0005-0000-0000-0000DB430000}"/>
    <cellStyle name="Note 3 22 4 3 4 3" xfId="40963" xr:uid="{00000000-0005-0000-0000-0000DC430000}"/>
    <cellStyle name="Note 3 22 4 3 5" xfId="11495" xr:uid="{00000000-0005-0000-0000-0000DD430000}"/>
    <cellStyle name="Note 3 22 4 3 5 2" xfId="28930" xr:uid="{00000000-0005-0000-0000-0000DE430000}"/>
    <cellStyle name="Note 3 22 4 3 5 3" xfId="43383" xr:uid="{00000000-0005-0000-0000-0000DF430000}"/>
    <cellStyle name="Note 3 22 4 3 6" xfId="18502" xr:uid="{00000000-0005-0000-0000-0000E0430000}"/>
    <cellStyle name="Note 3 22 4 4" xfId="1662" xr:uid="{00000000-0005-0000-0000-0000E1430000}"/>
    <cellStyle name="Note 3 22 4 4 2" xfId="4173" xr:uid="{00000000-0005-0000-0000-0000E2430000}"/>
    <cellStyle name="Note 3 22 4 4 2 2" xfId="21609" xr:uid="{00000000-0005-0000-0000-0000E3430000}"/>
    <cellStyle name="Note 3 22 4 4 2 3" xfId="36062" xr:uid="{00000000-0005-0000-0000-0000E4430000}"/>
    <cellStyle name="Note 3 22 4 4 3" xfId="6635" xr:uid="{00000000-0005-0000-0000-0000E5430000}"/>
    <cellStyle name="Note 3 22 4 4 3 2" xfId="24070" xr:uid="{00000000-0005-0000-0000-0000E6430000}"/>
    <cellStyle name="Note 3 22 4 4 3 3" xfId="38523" xr:uid="{00000000-0005-0000-0000-0000E7430000}"/>
    <cellStyle name="Note 3 22 4 4 4" xfId="9076" xr:uid="{00000000-0005-0000-0000-0000E8430000}"/>
    <cellStyle name="Note 3 22 4 4 4 2" xfId="26511" xr:uid="{00000000-0005-0000-0000-0000E9430000}"/>
    <cellStyle name="Note 3 22 4 4 4 3" xfId="40964" xr:uid="{00000000-0005-0000-0000-0000EA430000}"/>
    <cellStyle name="Note 3 22 4 4 5" xfId="11496" xr:uid="{00000000-0005-0000-0000-0000EB430000}"/>
    <cellStyle name="Note 3 22 4 4 5 2" xfId="28931" xr:uid="{00000000-0005-0000-0000-0000EC430000}"/>
    <cellStyle name="Note 3 22 4 4 5 3" xfId="43384" xr:uid="{00000000-0005-0000-0000-0000ED430000}"/>
    <cellStyle name="Note 3 22 4 4 6" xfId="15185" xr:uid="{00000000-0005-0000-0000-0000EE430000}"/>
    <cellStyle name="Note 3 22 4 4 6 2" xfId="32620" xr:uid="{00000000-0005-0000-0000-0000EF430000}"/>
    <cellStyle name="Note 3 22 4 4 6 3" xfId="47073" xr:uid="{00000000-0005-0000-0000-0000F0430000}"/>
    <cellStyle name="Note 3 22 4 4 7" xfId="18503" xr:uid="{00000000-0005-0000-0000-0000F1430000}"/>
    <cellStyle name="Note 3 22 4 4 8" xfId="20347" xr:uid="{00000000-0005-0000-0000-0000F2430000}"/>
    <cellStyle name="Note 3 22 4 5" xfId="4170" xr:uid="{00000000-0005-0000-0000-0000F3430000}"/>
    <cellStyle name="Note 3 22 4 5 2" xfId="13753" xr:uid="{00000000-0005-0000-0000-0000F4430000}"/>
    <cellStyle name="Note 3 22 4 5 2 2" xfId="31188" xr:uid="{00000000-0005-0000-0000-0000F5430000}"/>
    <cellStyle name="Note 3 22 4 5 2 3" xfId="45641" xr:uid="{00000000-0005-0000-0000-0000F6430000}"/>
    <cellStyle name="Note 3 22 4 5 3" xfId="16214" xr:uid="{00000000-0005-0000-0000-0000F7430000}"/>
    <cellStyle name="Note 3 22 4 5 3 2" xfId="33649" xr:uid="{00000000-0005-0000-0000-0000F8430000}"/>
    <cellStyle name="Note 3 22 4 5 3 3" xfId="48102" xr:uid="{00000000-0005-0000-0000-0000F9430000}"/>
    <cellStyle name="Note 3 22 4 5 4" xfId="21606" xr:uid="{00000000-0005-0000-0000-0000FA430000}"/>
    <cellStyle name="Note 3 22 4 5 5" xfId="36059" xr:uid="{00000000-0005-0000-0000-0000FB430000}"/>
    <cellStyle name="Note 3 22 4 6" xfId="6632" xr:uid="{00000000-0005-0000-0000-0000FC430000}"/>
    <cellStyle name="Note 3 22 4 6 2" xfId="24067" xr:uid="{00000000-0005-0000-0000-0000FD430000}"/>
    <cellStyle name="Note 3 22 4 6 3" xfId="38520" xr:uid="{00000000-0005-0000-0000-0000FE430000}"/>
    <cellStyle name="Note 3 22 4 7" xfId="9073" xr:uid="{00000000-0005-0000-0000-0000FF430000}"/>
    <cellStyle name="Note 3 22 4 7 2" xfId="26508" xr:uid="{00000000-0005-0000-0000-000000440000}"/>
    <cellStyle name="Note 3 22 4 7 3" xfId="40961" xr:uid="{00000000-0005-0000-0000-000001440000}"/>
    <cellStyle name="Note 3 22 4 8" xfId="11493" xr:uid="{00000000-0005-0000-0000-000002440000}"/>
    <cellStyle name="Note 3 22 4 8 2" xfId="28928" xr:uid="{00000000-0005-0000-0000-000003440000}"/>
    <cellStyle name="Note 3 22 4 8 3" xfId="43381" xr:uid="{00000000-0005-0000-0000-000004440000}"/>
    <cellStyle name="Note 3 22 4 9" xfId="18500" xr:uid="{00000000-0005-0000-0000-000005440000}"/>
    <cellStyle name="Note 3 22 5" xfId="1663" xr:uid="{00000000-0005-0000-0000-000006440000}"/>
    <cellStyle name="Note 3 22 5 2" xfId="4174" xr:uid="{00000000-0005-0000-0000-000007440000}"/>
    <cellStyle name="Note 3 22 5 2 2" xfId="13756" xr:uid="{00000000-0005-0000-0000-000008440000}"/>
    <cellStyle name="Note 3 22 5 2 2 2" xfId="31191" xr:uid="{00000000-0005-0000-0000-000009440000}"/>
    <cellStyle name="Note 3 22 5 2 2 3" xfId="45644" xr:uid="{00000000-0005-0000-0000-00000A440000}"/>
    <cellStyle name="Note 3 22 5 2 3" xfId="16217" xr:uid="{00000000-0005-0000-0000-00000B440000}"/>
    <cellStyle name="Note 3 22 5 2 3 2" xfId="33652" xr:uid="{00000000-0005-0000-0000-00000C440000}"/>
    <cellStyle name="Note 3 22 5 2 3 3" xfId="48105" xr:uid="{00000000-0005-0000-0000-00000D440000}"/>
    <cellStyle name="Note 3 22 5 2 4" xfId="21610" xr:uid="{00000000-0005-0000-0000-00000E440000}"/>
    <cellStyle name="Note 3 22 5 2 5" xfId="36063" xr:uid="{00000000-0005-0000-0000-00000F440000}"/>
    <cellStyle name="Note 3 22 5 3" xfId="6636" xr:uid="{00000000-0005-0000-0000-000010440000}"/>
    <cellStyle name="Note 3 22 5 3 2" xfId="24071" xr:uid="{00000000-0005-0000-0000-000011440000}"/>
    <cellStyle name="Note 3 22 5 3 3" xfId="38524" xr:uid="{00000000-0005-0000-0000-000012440000}"/>
    <cellStyle name="Note 3 22 5 4" xfId="9077" xr:uid="{00000000-0005-0000-0000-000013440000}"/>
    <cellStyle name="Note 3 22 5 4 2" xfId="26512" xr:uid="{00000000-0005-0000-0000-000014440000}"/>
    <cellStyle name="Note 3 22 5 4 3" xfId="40965" xr:uid="{00000000-0005-0000-0000-000015440000}"/>
    <cellStyle name="Note 3 22 5 5" xfId="11497" xr:uid="{00000000-0005-0000-0000-000016440000}"/>
    <cellStyle name="Note 3 22 5 5 2" xfId="28932" xr:uid="{00000000-0005-0000-0000-000017440000}"/>
    <cellStyle name="Note 3 22 5 5 3" xfId="43385" xr:uid="{00000000-0005-0000-0000-000018440000}"/>
    <cellStyle name="Note 3 22 5 6" xfId="18504" xr:uid="{00000000-0005-0000-0000-000019440000}"/>
    <cellStyle name="Note 3 22 6" xfId="1664" xr:uid="{00000000-0005-0000-0000-00001A440000}"/>
    <cellStyle name="Note 3 22 6 2" xfId="4175" xr:uid="{00000000-0005-0000-0000-00001B440000}"/>
    <cellStyle name="Note 3 22 6 2 2" xfId="13757" xr:uid="{00000000-0005-0000-0000-00001C440000}"/>
    <cellStyle name="Note 3 22 6 2 2 2" xfId="31192" xr:uid="{00000000-0005-0000-0000-00001D440000}"/>
    <cellStyle name="Note 3 22 6 2 2 3" xfId="45645" xr:uid="{00000000-0005-0000-0000-00001E440000}"/>
    <cellStyle name="Note 3 22 6 2 3" xfId="16218" xr:uid="{00000000-0005-0000-0000-00001F440000}"/>
    <cellStyle name="Note 3 22 6 2 3 2" xfId="33653" xr:uid="{00000000-0005-0000-0000-000020440000}"/>
    <cellStyle name="Note 3 22 6 2 3 3" xfId="48106" xr:uid="{00000000-0005-0000-0000-000021440000}"/>
    <cellStyle name="Note 3 22 6 2 4" xfId="21611" xr:uid="{00000000-0005-0000-0000-000022440000}"/>
    <cellStyle name="Note 3 22 6 2 5" xfId="36064" xr:uid="{00000000-0005-0000-0000-000023440000}"/>
    <cellStyle name="Note 3 22 6 3" xfId="6637" xr:uid="{00000000-0005-0000-0000-000024440000}"/>
    <cellStyle name="Note 3 22 6 3 2" xfId="24072" xr:uid="{00000000-0005-0000-0000-000025440000}"/>
    <cellStyle name="Note 3 22 6 3 3" xfId="38525" xr:uid="{00000000-0005-0000-0000-000026440000}"/>
    <cellStyle name="Note 3 22 6 4" xfId="9078" xr:uid="{00000000-0005-0000-0000-000027440000}"/>
    <cellStyle name="Note 3 22 6 4 2" xfId="26513" xr:uid="{00000000-0005-0000-0000-000028440000}"/>
    <cellStyle name="Note 3 22 6 4 3" xfId="40966" xr:uid="{00000000-0005-0000-0000-000029440000}"/>
    <cellStyle name="Note 3 22 6 5" xfId="11498" xr:uid="{00000000-0005-0000-0000-00002A440000}"/>
    <cellStyle name="Note 3 22 6 5 2" xfId="28933" xr:uid="{00000000-0005-0000-0000-00002B440000}"/>
    <cellStyle name="Note 3 22 6 5 3" xfId="43386" xr:uid="{00000000-0005-0000-0000-00002C440000}"/>
    <cellStyle name="Note 3 22 6 6" xfId="18505" xr:uid="{00000000-0005-0000-0000-00002D440000}"/>
    <cellStyle name="Note 3 22 7" xfId="1665" xr:uid="{00000000-0005-0000-0000-00002E440000}"/>
    <cellStyle name="Note 3 22 7 2" xfId="4176" xr:uid="{00000000-0005-0000-0000-00002F440000}"/>
    <cellStyle name="Note 3 22 7 2 2" xfId="21612" xr:uid="{00000000-0005-0000-0000-000030440000}"/>
    <cellStyle name="Note 3 22 7 2 3" xfId="36065" xr:uid="{00000000-0005-0000-0000-000031440000}"/>
    <cellStyle name="Note 3 22 7 3" xfId="6638" xr:uid="{00000000-0005-0000-0000-000032440000}"/>
    <cellStyle name="Note 3 22 7 3 2" xfId="24073" xr:uid="{00000000-0005-0000-0000-000033440000}"/>
    <cellStyle name="Note 3 22 7 3 3" xfId="38526" xr:uid="{00000000-0005-0000-0000-000034440000}"/>
    <cellStyle name="Note 3 22 7 4" xfId="9079" xr:uid="{00000000-0005-0000-0000-000035440000}"/>
    <cellStyle name="Note 3 22 7 4 2" xfId="26514" xr:uid="{00000000-0005-0000-0000-000036440000}"/>
    <cellStyle name="Note 3 22 7 4 3" xfId="40967" xr:uid="{00000000-0005-0000-0000-000037440000}"/>
    <cellStyle name="Note 3 22 7 5" xfId="11499" xr:uid="{00000000-0005-0000-0000-000038440000}"/>
    <cellStyle name="Note 3 22 7 5 2" xfId="28934" xr:uid="{00000000-0005-0000-0000-000039440000}"/>
    <cellStyle name="Note 3 22 7 5 3" xfId="43387" xr:uid="{00000000-0005-0000-0000-00003A440000}"/>
    <cellStyle name="Note 3 22 7 6" xfId="15186" xr:uid="{00000000-0005-0000-0000-00003B440000}"/>
    <cellStyle name="Note 3 22 7 6 2" xfId="32621" xr:uid="{00000000-0005-0000-0000-00003C440000}"/>
    <cellStyle name="Note 3 22 7 6 3" xfId="47074" xr:uid="{00000000-0005-0000-0000-00003D440000}"/>
    <cellStyle name="Note 3 22 7 7" xfId="18506" xr:uid="{00000000-0005-0000-0000-00003E440000}"/>
    <cellStyle name="Note 3 22 7 8" xfId="20348" xr:uid="{00000000-0005-0000-0000-00003F440000}"/>
    <cellStyle name="Note 3 22 8" xfId="4161" xr:uid="{00000000-0005-0000-0000-000040440000}"/>
    <cellStyle name="Note 3 22 8 2" xfId="13746" xr:uid="{00000000-0005-0000-0000-000041440000}"/>
    <cellStyle name="Note 3 22 8 2 2" xfId="31181" xr:uid="{00000000-0005-0000-0000-000042440000}"/>
    <cellStyle name="Note 3 22 8 2 3" xfId="45634" xr:uid="{00000000-0005-0000-0000-000043440000}"/>
    <cellStyle name="Note 3 22 8 3" xfId="16207" xr:uid="{00000000-0005-0000-0000-000044440000}"/>
    <cellStyle name="Note 3 22 8 3 2" xfId="33642" xr:uid="{00000000-0005-0000-0000-000045440000}"/>
    <cellStyle name="Note 3 22 8 3 3" xfId="48095" xr:uid="{00000000-0005-0000-0000-000046440000}"/>
    <cellStyle name="Note 3 22 8 4" xfId="21597" xr:uid="{00000000-0005-0000-0000-000047440000}"/>
    <cellStyle name="Note 3 22 8 5" xfId="36050" xr:uid="{00000000-0005-0000-0000-000048440000}"/>
    <cellStyle name="Note 3 22 9" xfId="6623" xr:uid="{00000000-0005-0000-0000-000049440000}"/>
    <cellStyle name="Note 3 22 9 2" xfId="24058" xr:uid="{00000000-0005-0000-0000-00004A440000}"/>
    <cellStyle name="Note 3 22 9 3" xfId="38511" xr:uid="{00000000-0005-0000-0000-00004B440000}"/>
    <cellStyle name="Note 3 23" xfId="1666" xr:uid="{00000000-0005-0000-0000-00004C440000}"/>
    <cellStyle name="Note 3 23 10" xfId="9080" xr:uid="{00000000-0005-0000-0000-00004D440000}"/>
    <cellStyle name="Note 3 23 10 2" xfId="26515" xr:uid="{00000000-0005-0000-0000-00004E440000}"/>
    <cellStyle name="Note 3 23 10 3" xfId="40968" xr:uid="{00000000-0005-0000-0000-00004F440000}"/>
    <cellStyle name="Note 3 23 11" xfId="11500" xr:uid="{00000000-0005-0000-0000-000050440000}"/>
    <cellStyle name="Note 3 23 11 2" xfId="28935" xr:uid="{00000000-0005-0000-0000-000051440000}"/>
    <cellStyle name="Note 3 23 11 3" xfId="43388" xr:uid="{00000000-0005-0000-0000-000052440000}"/>
    <cellStyle name="Note 3 23 12" xfId="18507" xr:uid="{00000000-0005-0000-0000-000053440000}"/>
    <cellStyle name="Note 3 23 2" xfId="1667" xr:uid="{00000000-0005-0000-0000-000054440000}"/>
    <cellStyle name="Note 3 23 2 2" xfId="1668" xr:uid="{00000000-0005-0000-0000-000055440000}"/>
    <cellStyle name="Note 3 23 2 2 2" xfId="4179" xr:uid="{00000000-0005-0000-0000-000056440000}"/>
    <cellStyle name="Note 3 23 2 2 2 2" xfId="13760" xr:uid="{00000000-0005-0000-0000-000057440000}"/>
    <cellStyle name="Note 3 23 2 2 2 2 2" xfId="31195" xr:uid="{00000000-0005-0000-0000-000058440000}"/>
    <cellStyle name="Note 3 23 2 2 2 2 3" xfId="45648" xr:uid="{00000000-0005-0000-0000-000059440000}"/>
    <cellStyle name="Note 3 23 2 2 2 3" xfId="16221" xr:uid="{00000000-0005-0000-0000-00005A440000}"/>
    <cellStyle name="Note 3 23 2 2 2 3 2" xfId="33656" xr:uid="{00000000-0005-0000-0000-00005B440000}"/>
    <cellStyle name="Note 3 23 2 2 2 3 3" xfId="48109" xr:uid="{00000000-0005-0000-0000-00005C440000}"/>
    <cellStyle name="Note 3 23 2 2 2 4" xfId="21615" xr:uid="{00000000-0005-0000-0000-00005D440000}"/>
    <cellStyle name="Note 3 23 2 2 2 5" xfId="36068" xr:uid="{00000000-0005-0000-0000-00005E440000}"/>
    <cellStyle name="Note 3 23 2 2 3" xfId="6641" xr:uid="{00000000-0005-0000-0000-00005F440000}"/>
    <cellStyle name="Note 3 23 2 2 3 2" xfId="24076" xr:uid="{00000000-0005-0000-0000-000060440000}"/>
    <cellStyle name="Note 3 23 2 2 3 3" xfId="38529" xr:uid="{00000000-0005-0000-0000-000061440000}"/>
    <cellStyle name="Note 3 23 2 2 4" xfId="9082" xr:uid="{00000000-0005-0000-0000-000062440000}"/>
    <cellStyle name="Note 3 23 2 2 4 2" xfId="26517" xr:uid="{00000000-0005-0000-0000-000063440000}"/>
    <cellStyle name="Note 3 23 2 2 4 3" xfId="40970" xr:uid="{00000000-0005-0000-0000-000064440000}"/>
    <cellStyle name="Note 3 23 2 2 5" xfId="11502" xr:uid="{00000000-0005-0000-0000-000065440000}"/>
    <cellStyle name="Note 3 23 2 2 5 2" xfId="28937" xr:uid="{00000000-0005-0000-0000-000066440000}"/>
    <cellStyle name="Note 3 23 2 2 5 3" xfId="43390" xr:uid="{00000000-0005-0000-0000-000067440000}"/>
    <cellStyle name="Note 3 23 2 2 6" xfId="18509" xr:uid="{00000000-0005-0000-0000-000068440000}"/>
    <cellStyle name="Note 3 23 2 3" xfId="1669" xr:uid="{00000000-0005-0000-0000-000069440000}"/>
    <cellStyle name="Note 3 23 2 3 2" xfId="4180" xr:uid="{00000000-0005-0000-0000-00006A440000}"/>
    <cellStyle name="Note 3 23 2 3 2 2" xfId="13761" xr:uid="{00000000-0005-0000-0000-00006B440000}"/>
    <cellStyle name="Note 3 23 2 3 2 2 2" xfId="31196" xr:uid="{00000000-0005-0000-0000-00006C440000}"/>
    <cellStyle name="Note 3 23 2 3 2 2 3" xfId="45649" xr:uid="{00000000-0005-0000-0000-00006D440000}"/>
    <cellStyle name="Note 3 23 2 3 2 3" xfId="16222" xr:uid="{00000000-0005-0000-0000-00006E440000}"/>
    <cellStyle name="Note 3 23 2 3 2 3 2" xfId="33657" xr:uid="{00000000-0005-0000-0000-00006F440000}"/>
    <cellStyle name="Note 3 23 2 3 2 3 3" xfId="48110" xr:uid="{00000000-0005-0000-0000-000070440000}"/>
    <cellStyle name="Note 3 23 2 3 2 4" xfId="21616" xr:uid="{00000000-0005-0000-0000-000071440000}"/>
    <cellStyle name="Note 3 23 2 3 2 5" xfId="36069" xr:uid="{00000000-0005-0000-0000-000072440000}"/>
    <cellStyle name="Note 3 23 2 3 3" xfId="6642" xr:uid="{00000000-0005-0000-0000-000073440000}"/>
    <cellStyle name="Note 3 23 2 3 3 2" xfId="24077" xr:uid="{00000000-0005-0000-0000-000074440000}"/>
    <cellStyle name="Note 3 23 2 3 3 3" xfId="38530" xr:uid="{00000000-0005-0000-0000-000075440000}"/>
    <cellStyle name="Note 3 23 2 3 4" xfId="9083" xr:uid="{00000000-0005-0000-0000-000076440000}"/>
    <cellStyle name="Note 3 23 2 3 4 2" xfId="26518" xr:uid="{00000000-0005-0000-0000-000077440000}"/>
    <cellStyle name="Note 3 23 2 3 4 3" xfId="40971" xr:uid="{00000000-0005-0000-0000-000078440000}"/>
    <cellStyle name="Note 3 23 2 3 5" xfId="11503" xr:uid="{00000000-0005-0000-0000-000079440000}"/>
    <cellStyle name="Note 3 23 2 3 5 2" xfId="28938" xr:uid="{00000000-0005-0000-0000-00007A440000}"/>
    <cellStyle name="Note 3 23 2 3 5 3" xfId="43391" xr:uid="{00000000-0005-0000-0000-00007B440000}"/>
    <cellStyle name="Note 3 23 2 3 6" xfId="18510" xr:uid="{00000000-0005-0000-0000-00007C440000}"/>
    <cellStyle name="Note 3 23 2 4" xfId="1670" xr:uid="{00000000-0005-0000-0000-00007D440000}"/>
    <cellStyle name="Note 3 23 2 4 2" xfId="4181" xr:uid="{00000000-0005-0000-0000-00007E440000}"/>
    <cellStyle name="Note 3 23 2 4 2 2" xfId="21617" xr:uid="{00000000-0005-0000-0000-00007F440000}"/>
    <cellStyle name="Note 3 23 2 4 2 3" xfId="36070" xr:uid="{00000000-0005-0000-0000-000080440000}"/>
    <cellStyle name="Note 3 23 2 4 3" xfId="6643" xr:uid="{00000000-0005-0000-0000-000081440000}"/>
    <cellStyle name="Note 3 23 2 4 3 2" xfId="24078" xr:uid="{00000000-0005-0000-0000-000082440000}"/>
    <cellStyle name="Note 3 23 2 4 3 3" xfId="38531" xr:uid="{00000000-0005-0000-0000-000083440000}"/>
    <cellStyle name="Note 3 23 2 4 4" xfId="9084" xr:uid="{00000000-0005-0000-0000-000084440000}"/>
    <cellStyle name="Note 3 23 2 4 4 2" xfId="26519" xr:uid="{00000000-0005-0000-0000-000085440000}"/>
    <cellStyle name="Note 3 23 2 4 4 3" xfId="40972" xr:uid="{00000000-0005-0000-0000-000086440000}"/>
    <cellStyle name="Note 3 23 2 4 5" xfId="11504" xr:uid="{00000000-0005-0000-0000-000087440000}"/>
    <cellStyle name="Note 3 23 2 4 5 2" xfId="28939" xr:uid="{00000000-0005-0000-0000-000088440000}"/>
    <cellStyle name="Note 3 23 2 4 5 3" xfId="43392" xr:uid="{00000000-0005-0000-0000-000089440000}"/>
    <cellStyle name="Note 3 23 2 4 6" xfId="15187" xr:uid="{00000000-0005-0000-0000-00008A440000}"/>
    <cellStyle name="Note 3 23 2 4 6 2" xfId="32622" xr:uid="{00000000-0005-0000-0000-00008B440000}"/>
    <cellStyle name="Note 3 23 2 4 6 3" xfId="47075" xr:uid="{00000000-0005-0000-0000-00008C440000}"/>
    <cellStyle name="Note 3 23 2 4 7" xfId="18511" xr:uid="{00000000-0005-0000-0000-00008D440000}"/>
    <cellStyle name="Note 3 23 2 4 8" xfId="20349" xr:uid="{00000000-0005-0000-0000-00008E440000}"/>
    <cellStyle name="Note 3 23 2 5" xfId="4178" xr:uid="{00000000-0005-0000-0000-00008F440000}"/>
    <cellStyle name="Note 3 23 2 5 2" xfId="13759" xr:uid="{00000000-0005-0000-0000-000090440000}"/>
    <cellStyle name="Note 3 23 2 5 2 2" xfId="31194" xr:uid="{00000000-0005-0000-0000-000091440000}"/>
    <cellStyle name="Note 3 23 2 5 2 3" xfId="45647" xr:uid="{00000000-0005-0000-0000-000092440000}"/>
    <cellStyle name="Note 3 23 2 5 3" xfId="16220" xr:uid="{00000000-0005-0000-0000-000093440000}"/>
    <cellStyle name="Note 3 23 2 5 3 2" xfId="33655" xr:uid="{00000000-0005-0000-0000-000094440000}"/>
    <cellStyle name="Note 3 23 2 5 3 3" xfId="48108" xr:uid="{00000000-0005-0000-0000-000095440000}"/>
    <cellStyle name="Note 3 23 2 5 4" xfId="21614" xr:uid="{00000000-0005-0000-0000-000096440000}"/>
    <cellStyle name="Note 3 23 2 5 5" xfId="36067" xr:uid="{00000000-0005-0000-0000-000097440000}"/>
    <cellStyle name="Note 3 23 2 6" xfId="6640" xr:uid="{00000000-0005-0000-0000-000098440000}"/>
    <cellStyle name="Note 3 23 2 6 2" xfId="24075" xr:uid="{00000000-0005-0000-0000-000099440000}"/>
    <cellStyle name="Note 3 23 2 6 3" xfId="38528" xr:uid="{00000000-0005-0000-0000-00009A440000}"/>
    <cellStyle name="Note 3 23 2 7" xfId="9081" xr:uid="{00000000-0005-0000-0000-00009B440000}"/>
    <cellStyle name="Note 3 23 2 7 2" xfId="26516" xr:uid="{00000000-0005-0000-0000-00009C440000}"/>
    <cellStyle name="Note 3 23 2 7 3" xfId="40969" xr:uid="{00000000-0005-0000-0000-00009D440000}"/>
    <cellStyle name="Note 3 23 2 8" xfId="11501" xr:uid="{00000000-0005-0000-0000-00009E440000}"/>
    <cellStyle name="Note 3 23 2 8 2" xfId="28936" xr:uid="{00000000-0005-0000-0000-00009F440000}"/>
    <cellStyle name="Note 3 23 2 8 3" xfId="43389" xr:uid="{00000000-0005-0000-0000-0000A0440000}"/>
    <cellStyle name="Note 3 23 2 9" xfId="18508" xr:uid="{00000000-0005-0000-0000-0000A1440000}"/>
    <cellStyle name="Note 3 23 3" xfId="1671" xr:uid="{00000000-0005-0000-0000-0000A2440000}"/>
    <cellStyle name="Note 3 23 3 2" xfId="1672" xr:uid="{00000000-0005-0000-0000-0000A3440000}"/>
    <cellStyle name="Note 3 23 3 2 2" xfId="4183" xr:uid="{00000000-0005-0000-0000-0000A4440000}"/>
    <cellStyle name="Note 3 23 3 2 2 2" xfId="13763" xr:uid="{00000000-0005-0000-0000-0000A5440000}"/>
    <cellStyle name="Note 3 23 3 2 2 2 2" xfId="31198" xr:uid="{00000000-0005-0000-0000-0000A6440000}"/>
    <cellStyle name="Note 3 23 3 2 2 2 3" xfId="45651" xr:uid="{00000000-0005-0000-0000-0000A7440000}"/>
    <cellStyle name="Note 3 23 3 2 2 3" xfId="16224" xr:uid="{00000000-0005-0000-0000-0000A8440000}"/>
    <cellStyle name="Note 3 23 3 2 2 3 2" xfId="33659" xr:uid="{00000000-0005-0000-0000-0000A9440000}"/>
    <cellStyle name="Note 3 23 3 2 2 3 3" xfId="48112" xr:uid="{00000000-0005-0000-0000-0000AA440000}"/>
    <cellStyle name="Note 3 23 3 2 2 4" xfId="21619" xr:uid="{00000000-0005-0000-0000-0000AB440000}"/>
    <cellStyle name="Note 3 23 3 2 2 5" xfId="36072" xr:uid="{00000000-0005-0000-0000-0000AC440000}"/>
    <cellStyle name="Note 3 23 3 2 3" xfId="6645" xr:uid="{00000000-0005-0000-0000-0000AD440000}"/>
    <cellStyle name="Note 3 23 3 2 3 2" xfId="24080" xr:uid="{00000000-0005-0000-0000-0000AE440000}"/>
    <cellStyle name="Note 3 23 3 2 3 3" xfId="38533" xr:uid="{00000000-0005-0000-0000-0000AF440000}"/>
    <cellStyle name="Note 3 23 3 2 4" xfId="9086" xr:uid="{00000000-0005-0000-0000-0000B0440000}"/>
    <cellStyle name="Note 3 23 3 2 4 2" xfId="26521" xr:uid="{00000000-0005-0000-0000-0000B1440000}"/>
    <cellStyle name="Note 3 23 3 2 4 3" xfId="40974" xr:uid="{00000000-0005-0000-0000-0000B2440000}"/>
    <cellStyle name="Note 3 23 3 2 5" xfId="11506" xr:uid="{00000000-0005-0000-0000-0000B3440000}"/>
    <cellStyle name="Note 3 23 3 2 5 2" xfId="28941" xr:uid="{00000000-0005-0000-0000-0000B4440000}"/>
    <cellStyle name="Note 3 23 3 2 5 3" xfId="43394" xr:uid="{00000000-0005-0000-0000-0000B5440000}"/>
    <cellStyle name="Note 3 23 3 2 6" xfId="18513" xr:uid="{00000000-0005-0000-0000-0000B6440000}"/>
    <cellStyle name="Note 3 23 3 3" xfId="1673" xr:uid="{00000000-0005-0000-0000-0000B7440000}"/>
    <cellStyle name="Note 3 23 3 3 2" xfId="4184" xr:uid="{00000000-0005-0000-0000-0000B8440000}"/>
    <cellStyle name="Note 3 23 3 3 2 2" xfId="13764" xr:uid="{00000000-0005-0000-0000-0000B9440000}"/>
    <cellStyle name="Note 3 23 3 3 2 2 2" xfId="31199" xr:uid="{00000000-0005-0000-0000-0000BA440000}"/>
    <cellStyle name="Note 3 23 3 3 2 2 3" xfId="45652" xr:uid="{00000000-0005-0000-0000-0000BB440000}"/>
    <cellStyle name="Note 3 23 3 3 2 3" xfId="16225" xr:uid="{00000000-0005-0000-0000-0000BC440000}"/>
    <cellStyle name="Note 3 23 3 3 2 3 2" xfId="33660" xr:uid="{00000000-0005-0000-0000-0000BD440000}"/>
    <cellStyle name="Note 3 23 3 3 2 3 3" xfId="48113" xr:uid="{00000000-0005-0000-0000-0000BE440000}"/>
    <cellStyle name="Note 3 23 3 3 2 4" xfId="21620" xr:uid="{00000000-0005-0000-0000-0000BF440000}"/>
    <cellStyle name="Note 3 23 3 3 2 5" xfId="36073" xr:uid="{00000000-0005-0000-0000-0000C0440000}"/>
    <cellStyle name="Note 3 23 3 3 3" xfId="6646" xr:uid="{00000000-0005-0000-0000-0000C1440000}"/>
    <cellStyle name="Note 3 23 3 3 3 2" xfId="24081" xr:uid="{00000000-0005-0000-0000-0000C2440000}"/>
    <cellStyle name="Note 3 23 3 3 3 3" xfId="38534" xr:uid="{00000000-0005-0000-0000-0000C3440000}"/>
    <cellStyle name="Note 3 23 3 3 4" xfId="9087" xr:uid="{00000000-0005-0000-0000-0000C4440000}"/>
    <cellStyle name="Note 3 23 3 3 4 2" xfId="26522" xr:uid="{00000000-0005-0000-0000-0000C5440000}"/>
    <cellStyle name="Note 3 23 3 3 4 3" xfId="40975" xr:uid="{00000000-0005-0000-0000-0000C6440000}"/>
    <cellStyle name="Note 3 23 3 3 5" xfId="11507" xr:uid="{00000000-0005-0000-0000-0000C7440000}"/>
    <cellStyle name="Note 3 23 3 3 5 2" xfId="28942" xr:uid="{00000000-0005-0000-0000-0000C8440000}"/>
    <cellStyle name="Note 3 23 3 3 5 3" xfId="43395" xr:uid="{00000000-0005-0000-0000-0000C9440000}"/>
    <cellStyle name="Note 3 23 3 3 6" xfId="18514" xr:uid="{00000000-0005-0000-0000-0000CA440000}"/>
    <cellStyle name="Note 3 23 3 4" xfId="1674" xr:uid="{00000000-0005-0000-0000-0000CB440000}"/>
    <cellStyle name="Note 3 23 3 4 2" xfId="4185" xr:uid="{00000000-0005-0000-0000-0000CC440000}"/>
    <cellStyle name="Note 3 23 3 4 2 2" xfId="21621" xr:uid="{00000000-0005-0000-0000-0000CD440000}"/>
    <cellStyle name="Note 3 23 3 4 2 3" xfId="36074" xr:uid="{00000000-0005-0000-0000-0000CE440000}"/>
    <cellStyle name="Note 3 23 3 4 3" xfId="6647" xr:uid="{00000000-0005-0000-0000-0000CF440000}"/>
    <cellStyle name="Note 3 23 3 4 3 2" xfId="24082" xr:uid="{00000000-0005-0000-0000-0000D0440000}"/>
    <cellStyle name="Note 3 23 3 4 3 3" xfId="38535" xr:uid="{00000000-0005-0000-0000-0000D1440000}"/>
    <cellStyle name="Note 3 23 3 4 4" xfId="9088" xr:uid="{00000000-0005-0000-0000-0000D2440000}"/>
    <cellStyle name="Note 3 23 3 4 4 2" xfId="26523" xr:uid="{00000000-0005-0000-0000-0000D3440000}"/>
    <cellStyle name="Note 3 23 3 4 4 3" xfId="40976" xr:uid="{00000000-0005-0000-0000-0000D4440000}"/>
    <cellStyle name="Note 3 23 3 4 5" xfId="11508" xr:uid="{00000000-0005-0000-0000-0000D5440000}"/>
    <cellStyle name="Note 3 23 3 4 5 2" xfId="28943" xr:uid="{00000000-0005-0000-0000-0000D6440000}"/>
    <cellStyle name="Note 3 23 3 4 5 3" xfId="43396" xr:uid="{00000000-0005-0000-0000-0000D7440000}"/>
    <cellStyle name="Note 3 23 3 4 6" xfId="15188" xr:uid="{00000000-0005-0000-0000-0000D8440000}"/>
    <cellStyle name="Note 3 23 3 4 6 2" xfId="32623" xr:uid="{00000000-0005-0000-0000-0000D9440000}"/>
    <cellStyle name="Note 3 23 3 4 6 3" xfId="47076" xr:uid="{00000000-0005-0000-0000-0000DA440000}"/>
    <cellStyle name="Note 3 23 3 4 7" xfId="18515" xr:uid="{00000000-0005-0000-0000-0000DB440000}"/>
    <cellStyle name="Note 3 23 3 4 8" xfId="20350" xr:uid="{00000000-0005-0000-0000-0000DC440000}"/>
    <cellStyle name="Note 3 23 3 5" xfId="4182" xr:uid="{00000000-0005-0000-0000-0000DD440000}"/>
    <cellStyle name="Note 3 23 3 5 2" xfId="13762" xr:uid="{00000000-0005-0000-0000-0000DE440000}"/>
    <cellStyle name="Note 3 23 3 5 2 2" xfId="31197" xr:uid="{00000000-0005-0000-0000-0000DF440000}"/>
    <cellStyle name="Note 3 23 3 5 2 3" xfId="45650" xr:uid="{00000000-0005-0000-0000-0000E0440000}"/>
    <cellStyle name="Note 3 23 3 5 3" xfId="16223" xr:uid="{00000000-0005-0000-0000-0000E1440000}"/>
    <cellStyle name="Note 3 23 3 5 3 2" xfId="33658" xr:uid="{00000000-0005-0000-0000-0000E2440000}"/>
    <cellStyle name="Note 3 23 3 5 3 3" xfId="48111" xr:uid="{00000000-0005-0000-0000-0000E3440000}"/>
    <cellStyle name="Note 3 23 3 5 4" xfId="21618" xr:uid="{00000000-0005-0000-0000-0000E4440000}"/>
    <cellStyle name="Note 3 23 3 5 5" xfId="36071" xr:uid="{00000000-0005-0000-0000-0000E5440000}"/>
    <cellStyle name="Note 3 23 3 6" xfId="6644" xr:uid="{00000000-0005-0000-0000-0000E6440000}"/>
    <cellStyle name="Note 3 23 3 6 2" xfId="24079" xr:uid="{00000000-0005-0000-0000-0000E7440000}"/>
    <cellStyle name="Note 3 23 3 6 3" xfId="38532" xr:uid="{00000000-0005-0000-0000-0000E8440000}"/>
    <cellStyle name="Note 3 23 3 7" xfId="9085" xr:uid="{00000000-0005-0000-0000-0000E9440000}"/>
    <cellStyle name="Note 3 23 3 7 2" xfId="26520" xr:uid="{00000000-0005-0000-0000-0000EA440000}"/>
    <cellStyle name="Note 3 23 3 7 3" xfId="40973" xr:uid="{00000000-0005-0000-0000-0000EB440000}"/>
    <cellStyle name="Note 3 23 3 8" xfId="11505" xr:uid="{00000000-0005-0000-0000-0000EC440000}"/>
    <cellStyle name="Note 3 23 3 8 2" xfId="28940" xr:uid="{00000000-0005-0000-0000-0000ED440000}"/>
    <cellStyle name="Note 3 23 3 8 3" xfId="43393" xr:uid="{00000000-0005-0000-0000-0000EE440000}"/>
    <cellStyle name="Note 3 23 3 9" xfId="18512" xr:uid="{00000000-0005-0000-0000-0000EF440000}"/>
    <cellStyle name="Note 3 23 4" xfId="1675" xr:uid="{00000000-0005-0000-0000-0000F0440000}"/>
    <cellStyle name="Note 3 23 4 2" xfId="1676" xr:uid="{00000000-0005-0000-0000-0000F1440000}"/>
    <cellStyle name="Note 3 23 4 2 2" xfId="4187" xr:uid="{00000000-0005-0000-0000-0000F2440000}"/>
    <cellStyle name="Note 3 23 4 2 2 2" xfId="13766" xr:uid="{00000000-0005-0000-0000-0000F3440000}"/>
    <cellStyle name="Note 3 23 4 2 2 2 2" xfId="31201" xr:uid="{00000000-0005-0000-0000-0000F4440000}"/>
    <cellStyle name="Note 3 23 4 2 2 2 3" xfId="45654" xr:uid="{00000000-0005-0000-0000-0000F5440000}"/>
    <cellStyle name="Note 3 23 4 2 2 3" xfId="16227" xr:uid="{00000000-0005-0000-0000-0000F6440000}"/>
    <cellStyle name="Note 3 23 4 2 2 3 2" xfId="33662" xr:uid="{00000000-0005-0000-0000-0000F7440000}"/>
    <cellStyle name="Note 3 23 4 2 2 3 3" xfId="48115" xr:uid="{00000000-0005-0000-0000-0000F8440000}"/>
    <cellStyle name="Note 3 23 4 2 2 4" xfId="21623" xr:uid="{00000000-0005-0000-0000-0000F9440000}"/>
    <cellStyle name="Note 3 23 4 2 2 5" xfId="36076" xr:uid="{00000000-0005-0000-0000-0000FA440000}"/>
    <cellStyle name="Note 3 23 4 2 3" xfId="6649" xr:uid="{00000000-0005-0000-0000-0000FB440000}"/>
    <cellStyle name="Note 3 23 4 2 3 2" xfId="24084" xr:uid="{00000000-0005-0000-0000-0000FC440000}"/>
    <cellStyle name="Note 3 23 4 2 3 3" xfId="38537" xr:uid="{00000000-0005-0000-0000-0000FD440000}"/>
    <cellStyle name="Note 3 23 4 2 4" xfId="9090" xr:uid="{00000000-0005-0000-0000-0000FE440000}"/>
    <cellStyle name="Note 3 23 4 2 4 2" xfId="26525" xr:uid="{00000000-0005-0000-0000-0000FF440000}"/>
    <cellStyle name="Note 3 23 4 2 4 3" xfId="40978" xr:uid="{00000000-0005-0000-0000-000000450000}"/>
    <cellStyle name="Note 3 23 4 2 5" xfId="11510" xr:uid="{00000000-0005-0000-0000-000001450000}"/>
    <cellStyle name="Note 3 23 4 2 5 2" xfId="28945" xr:uid="{00000000-0005-0000-0000-000002450000}"/>
    <cellStyle name="Note 3 23 4 2 5 3" xfId="43398" xr:uid="{00000000-0005-0000-0000-000003450000}"/>
    <cellStyle name="Note 3 23 4 2 6" xfId="18517" xr:uid="{00000000-0005-0000-0000-000004450000}"/>
    <cellStyle name="Note 3 23 4 3" xfId="1677" xr:uid="{00000000-0005-0000-0000-000005450000}"/>
    <cellStyle name="Note 3 23 4 3 2" xfId="4188" xr:uid="{00000000-0005-0000-0000-000006450000}"/>
    <cellStyle name="Note 3 23 4 3 2 2" xfId="13767" xr:uid="{00000000-0005-0000-0000-000007450000}"/>
    <cellStyle name="Note 3 23 4 3 2 2 2" xfId="31202" xr:uid="{00000000-0005-0000-0000-000008450000}"/>
    <cellStyle name="Note 3 23 4 3 2 2 3" xfId="45655" xr:uid="{00000000-0005-0000-0000-000009450000}"/>
    <cellStyle name="Note 3 23 4 3 2 3" xfId="16228" xr:uid="{00000000-0005-0000-0000-00000A450000}"/>
    <cellStyle name="Note 3 23 4 3 2 3 2" xfId="33663" xr:uid="{00000000-0005-0000-0000-00000B450000}"/>
    <cellStyle name="Note 3 23 4 3 2 3 3" xfId="48116" xr:uid="{00000000-0005-0000-0000-00000C450000}"/>
    <cellStyle name="Note 3 23 4 3 2 4" xfId="21624" xr:uid="{00000000-0005-0000-0000-00000D450000}"/>
    <cellStyle name="Note 3 23 4 3 2 5" xfId="36077" xr:uid="{00000000-0005-0000-0000-00000E450000}"/>
    <cellStyle name="Note 3 23 4 3 3" xfId="6650" xr:uid="{00000000-0005-0000-0000-00000F450000}"/>
    <cellStyle name="Note 3 23 4 3 3 2" xfId="24085" xr:uid="{00000000-0005-0000-0000-000010450000}"/>
    <cellStyle name="Note 3 23 4 3 3 3" xfId="38538" xr:uid="{00000000-0005-0000-0000-000011450000}"/>
    <cellStyle name="Note 3 23 4 3 4" xfId="9091" xr:uid="{00000000-0005-0000-0000-000012450000}"/>
    <cellStyle name="Note 3 23 4 3 4 2" xfId="26526" xr:uid="{00000000-0005-0000-0000-000013450000}"/>
    <cellStyle name="Note 3 23 4 3 4 3" xfId="40979" xr:uid="{00000000-0005-0000-0000-000014450000}"/>
    <cellStyle name="Note 3 23 4 3 5" xfId="11511" xr:uid="{00000000-0005-0000-0000-000015450000}"/>
    <cellStyle name="Note 3 23 4 3 5 2" xfId="28946" xr:uid="{00000000-0005-0000-0000-000016450000}"/>
    <cellStyle name="Note 3 23 4 3 5 3" xfId="43399" xr:uid="{00000000-0005-0000-0000-000017450000}"/>
    <cellStyle name="Note 3 23 4 3 6" xfId="18518" xr:uid="{00000000-0005-0000-0000-000018450000}"/>
    <cellStyle name="Note 3 23 4 4" xfId="1678" xr:uid="{00000000-0005-0000-0000-000019450000}"/>
    <cellStyle name="Note 3 23 4 4 2" xfId="4189" xr:uid="{00000000-0005-0000-0000-00001A450000}"/>
    <cellStyle name="Note 3 23 4 4 2 2" xfId="21625" xr:uid="{00000000-0005-0000-0000-00001B450000}"/>
    <cellStyle name="Note 3 23 4 4 2 3" xfId="36078" xr:uid="{00000000-0005-0000-0000-00001C450000}"/>
    <cellStyle name="Note 3 23 4 4 3" xfId="6651" xr:uid="{00000000-0005-0000-0000-00001D450000}"/>
    <cellStyle name="Note 3 23 4 4 3 2" xfId="24086" xr:uid="{00000000-0005-0000-0000-00001E450000}"/>
    <cellStyle name="Note 3 23 4 4 3 3" xfId="38539" xr:uid="{00000000-0005-0000-0000-00001F450000}"/>
    <cellStyle name="Note 3 23 4 4 4" xfId="9092" xr:uid="{00000000-0005-0000-0000-000020450000}"/>
    <cellStyle name="Note 3 23 4 4 4 2" xfId="26527" xr:uid="{00000000-0005-0000-0000-000021450000}"/>
    <cellStyle name="Note 3 23 4 4 4 3" xfId="40980" xr:uid="{00000000-0005-0000-0000-000022450000}"/>
    <cellStyle name="Note 3 23 4 4 5" xfId="11512" xr:uid="{00000000-0005-0000-0000-000023450000}"/>
    <cellStyle name="Note 3 23 4 4 5 2" xfId="28947" xr:uid="{00000000-0005-0000-0000-000024450000}"/>
    <cellStyle name="Note 3 23 4 4 5 3" xfId="43400" xr:uid="{00000000-0005-0000-0000-000025450000}"/>
    <cellStyle name="Note 3 23 4 4 6" xfId="15189" xr:uid="{00000000-0005-0000-0000-000026450000}"/>
    <cellStyle name="Note 3 23 4 4 6 2" xfId="32624" xr:uid="{00000000-0005-0000-0000-000027450000}"/>
    <cellStyle name="Note 3 23 4 4 6 3" xfId="47077" xr:uid="{00000000-0005-0000-0000-000028450000}"/>
    <cellStyle name="Note 3 23 4 4 7" xfId="18519" xr:uid="{00000000-0005-0000-0000-000029450000}"/>
    <cellStyle name="Note 3 23 4 4 8" xfId="20351" xr:uid="{00000000-0005-0000-0000-00002A450000}"/>
    <cellStyle name="Note 3 23 4 5" xfId="4186" xr:uid="{00000000-0005-0000-0000-00002B450000}"/>
    <cellStyle name="Note 3 23 4 5 2" xfId="13765" xr:uid="{00000000-0005-0000-0000-00002C450000}"/>
    <cellStyle name="Note 3 23 4 5 2 2" xfId="31200" xr:uid="{00000000-0005-0000-0000-00002D450000}"/>
    <cellStyle name="Note 3 23 4 5 2 3" xfId="45653" xr:uid="{00000000-0005-0000-0000-00002E450000}"/>
    <cellStyle name="Note 3 23 4 5 3" xfId="16226" xr:uid="{00000000-0005-0000-0000-00002F450000}"/>
    <cellStyle name="Note 3 23 4 5 3 2" xfId="33661" xr:uid="{00000000-0005-0000-0000-000030450000}"/>
    <cellStyle name="Note 3 23 4 5 3 3" xfId="48114" xr:uid="{00000000-0005-0000-0000-000031450000}"/>
    <cellStyle name="Note 3 23 4 5 4" xfId="21622" xr:uid="{00000000-0005-0000-0000-000032450000}"/>
    <cellStyle name="Note 3 23 4 5 5" xfId="36075" xr:uid="{00000000-0005-0000-0000-000033450000}"/>
    <cellStyle name="Note 3 23 4 6" xfId="6648" xr:uid="{00000000-0005-0000-0000-000034450000}"/>
    <cellStyle name="Note 3 23 4 6 2" xfId="24083" xr:uid="{00000000-0005-0000-0000-000035450000}"/>
    <cellStyle name="Note 3 23 4 6 3" xfId="38536" xr:uid="{00000000-0005-0000-0000-000036450000}"/>
    <cellStyle name="Note 3 23 4 7" xfId="9089" xr:uid="{00000000-0005-0000-0000-000037450000}"/>
    <cellStyle name="Note 3 23 4 7 2" xfId="26524" xr:uid="{00000000-0005-0000-0000-000038450000}"/>
    <cellStyle name="Note 3 23 4 7 3" xfId="40977" xr:uid="{00000000-0005-0000-0000-000039450000}"/>
    <cellStyle name="Note 3 23 4 8" xfId="11509" xr:uid="{00000000-0005-0000-0000-00003A450000}"/>
    <cellStyle name="Note 3 23 4 8 2" xfId="28944" xr:uid="{00000000-0005-0000-0000-00003B450000}"/>
    <cellStyle name="Note 3 23 4 8 3" xfId="43397" xr:uid="{00000000-0005-0000-0000-00003C450000}"/>
    <cellStyle name="Note 3 23 4 9" xfId="18516" xr:uid="{00000000-0005-0000-0000-00003D450000}"/>
    <cellStyle name="Note 3 23 5" xfId="1679" xr:uid="{00000000-0005-0000-0000-00003E450000}"/>
    <cellStyle name="Note 3 23 5 2" xfId="4190" xr:uid="{00000000-0005-0000-0000-00003F450000}"/>
    <cellStyle name="Note 3 23 5 2 2" xfId="13768" xr:uid="{00000000-0005-0000-0000-000040450000}"/>
    <cellStyle name="Note 3 23 5 2 2 2" xfId="31203" xr:uid="{00000000-0005-0000-0000-000041450000}"/>
    <cellStyle name="Note 3 23 5 2 2 3" xfId="45656" xr:uid="{00000000-0005-0000-0000-000042450000}"/>
    <cellStyle name="Note 3 23 5 2 3" xfId="16229" xr:uid="{00000000-0005-0000-0000-000043450000}"/>
    <cellStyle name="Note 3 23 5 2 3 2" xfId="33664" xr:uid="{00000000-0005-0000-0000-000044450000}"/>
    <cellStyle name="Note 3 23 5 2 3 3" xfId="48117" xr:uid="{00000000-0005-0000-0000-000045450000}"/>
    <cellStyle name="Note 3 23 5 2 4" xfId="21626" xr:uid="{00000000-0005-0000-0000-000046450000}"/>
    <cellStyle name="Note 3 23 5 2 5" xfId="36079" xr:uid="{00000000-0005-0000-0000-000047450000}"/>
    <cellStyle name="Note 3 23 5 3" xfId="6652" xr:uid="{00000000-0005-0000-0000-000048450000}"/>
    <cellStyle name="Note 3 23 5 3 2" xfId="24087" xr:uid="{00000000-0005-0000-0000-000049450000}"/>
    <cellStyle name="Note 3 23 5 3 3" xfId="38540" xr:uid="{00000000-0005-0000-0000-00004A450000}"/>
    <cellStyle name="Note 3 23 5 4" xfId="9093" xr:uid="{00000000-0005-0000-0000-00004B450000}"/>
    <cellStyle name="Note 3 23 5 4 2" xfId="26528" xr:uid="{00000000-0005-0000-0000-00004C450000}"/>
    <cellStyle name="Note 3 23 5 4 3" xfId="40981" xr:uid="{00000000-0005-0000-0000-00004D450000}"/>
    <cellStyle name="Note 3 23 5 5" xfId="11513" xr:uid="{00000000-0005-0000-0000-00004E450000}"/>
    <cellStyle name="Note 3 23 5 5 2" xfId="28948" xr:uid="{00000000-0005-0000-0000-00004F450000}"/>
    <cellStyle name="Note 3 23 5 5 3" xfId="43401" xr:uid="{00000000-0005-0000-0000-000050450000}"/>
    <cellStyle name="Note 3 23 5 6" xfId="18520" xr:uid="{00000000-0005-0000-0000-000051450000}"/>
    <cellStyle name="Note 3 23 6" xfId="1680" xr:uid="{00000000-0005-0000-0000-000052450000}"/>
    <cellStyle name="Note 3 23 6 2" xfId="4191" xr:uid="{00000000-0005-0000-0000-000053450000}"/>
    <cellStyle name="Note 3 23 6 2 2" xfId="13769" xr:uid="{00000000-0005-0000-0000-000054450000}"/>
    <cellStyle name="Note 3 23 6 2 2 2" xfId="31204" xr:uid="{00000000-0005-0000-0000-000055450000}"/>
    <cellStyle name="Note 3 23 6 2 2 3" xfId="45657" xr:uid="{00000000-0005-0000-0000-000056450000}"/>
    <cellStyle name="Note 3 23 6 2 3" xfId="16230" xr:uid="{00000000-0005-0000-0000-000057450000}"/>
    <cellStyle name="Note 3 23 6 2 3 2" xfId="33665" xr:uid="{00000000-0005-0000-0000-000058450000}"/>
    <cellStyle name="Note 3 23 6 2 3 3" xfId="48118" xr:uid="{00000000-0005-0000-0000-000059450000}"/>
    <cellStyle name="Note 3 23 6 2 4" xfId="21627" xr:uid="{00000000-0005-0000-0000-00005A450000}"/>
    <cellStyle name="Note 3 23 6 2 5" xfId="36080" xr:uid="{00000000-0005-0000-0000-00005B450000}"/>
    <cellStyle name="Note 3 23 6 3" xfId="6653" xr:uid="{00000000-0005-0000-0000-00005C450000}"/>
    <cellStyle name="Note 3 23 6 3 2" xfId="24088" xr:uid="{00000000-0005-0000-0000-00005D450000}"/>
    <cellStyle name="Note 3 23 6 3 3" xfId="38541" xr:uid="{00000000-0005-0000-0000-00005E450000}"/>
    <cellStyle name="Note 3 23 6 4" xfId="9094" xr:uid="{00000000-0005-0000-0000-00005F450000}"/>
    <cellStyle name="Note 3 23 6 4 2" xfId="26529" xr:uid="{00000000-0005-0000-0000-000060450000}"/>
    <cellStyle name="Note 3 23 6 4 3" xfId="40982" xr:uid="{00000000-0005-0000-0000-000061450000}"/>
    <cellStyle name="Note 3 23 6 5" xfId="11514" xr:uid="{00000000-0005-0000-0000-000062450000}"/>
    <cellStyle name="Note 3 23 6 5 2" xfId="28949" xr:uid="{00000000-0005-0000-0000-000063450000}"/>
    <cellStyle name="Note 3 23 6 5 3" xfId="43402" xr:uid="{00000000-0005-0000-0000-000064450000}"/>
    <cellStyle name="Note 3 23 6 6" xfId="18521" xr:uid="{00000000-0005-0000-0000-000065450000}"/>
    <cellStyle name="Note 3 23 7" xfId="1681" xr:uid="{00000000-0005-0000-0000-000066450000}"/>
    <cellStyle name="Note 3 23 7 2" xfId="4192" xr:uid="{00000000-0005-0000-0000-000067450000}"/>
    <cellStyle name="Note 3 23 7 2 2" xfId="21628" xr:uid="{00000000-0005-0000-0000-000068450000}"/>
    <cellStyle name="Note 3 23 7 2 3" xfId="36081" xr:uid="{00000000-0005-0000-0000-000069450000}"/>
    <cellStyle name="Note 3 23 7 3" xfId="6654" xr:uid="{00000000-0005-0000-0000-00006A450000}"/>
    <cellStyle name="Note 3 23 7 3 2" xfId="24089" xr:uid="{00000000-0005-0000-0000-00006B450000}"/>
    <cellStyle name="Note 3 23 7 3 3" xfId="38542" xr:uid="{00000000-0005-0000-0000-00006C450000}"/>
    <cellStyle name="Note 3 23 7 4" xfId="9095" xr:uid="{00000000-0005-0000-0000-00006D450000}"/>
    <cellStyle name="Note 3 23 7 4 2" xfId="26530" xr:uid="{00000000-0005-0000-0000-00006E450000}"/>
    <cellStyle name="Note 3 23 7 4 3" xfId="40983" xr:uid="{00000000-0005-0000-0000-00006F450000}"/>
    <cellStyle name="Note 3 23 7 5" xfId="11515" xr:uid="{00000000-0005-0000-0000-000070450000}"/>
    <cellStyle name="Note 3 23 7 5 2" xfId="28950" xr:uid="{00000000-0005-0000-0000-000071450000}"/>
    <cellStyle name="Note 3 23 7 5 3" xfId="43403" xr:uid="{00000000-0005-0000-0000-000072450000}"/>
    <cellStyle name="Note 3 23 7 6" xfId="15190" xr:uid="{00000000-0005-0000-0000-000073450000}"/>
    <cellStyle name="Note 3 23 7 6 2" xfId="32625" xr:uid="{00000000-0005-0000-0000-000074450000}"/>
    <cellStyle name="Note 3 23 7 6 3" xfId="47078" xr:uid="{00000000-0005-0000-0000-000075450000}"/>
    <cellStyle name="Note 3 23 7 7" xfId="18522" xr:uid="{00000000-0005-0000-0000-000076450000}"/>
    <cellStyle name="Note 3 23 7 8" xfId="20352" xr:uid="{00000000-0005-0000-0000-000077450000}"/>
    <cellStyle name="Note 3 23 8" xfId="4177" xr:uid="{00000000-0005-0000-0000-000078450000}"/>
    <cellStyle name="Note 3 23 8 2" xfId="13758" xr:uid="{00000000-0005-0000-0000-000079450000}"/>
    <cellStyle name="Note 3 23 8 2 2" xfId="31193" xr:uid="{00000000-0005-0000-0000-00007A450000}"/>
    <cellStyle name="Note 3 23 8 2 3" xfId="45646" xr:uid="{00000000-0005-0000-0000-00007B450000}"/>
    <cellStyle name="Note 3 23 8 3" xfId="16219" xr:uid="{00000000-0005-0000-0000-00007C450000}"/>
    <cellStyle name="Note 3 23 8 3 2" xfId="33654" xr:uid="{00000000-0005-0000-0000-00007D450000}"/>
    <cellStyle name="Note 3 23 8 3 3" xfId="48107" xr:uid="{00000000-0005-0000-0000-00007E450000}"/>
    <cellStyle name="Note 3 23 8 4" xfId="21613" xr:uid="{00000000-0005-0000-0000-00007F450000}"/>
    <cellStyle name="Note 3 23 8 5" xfId="36066" xr:uid="{00000000-0005-0000-0000-000080450000}"/>
    <cellStyle name="Note 3 23 9" xfId="6639" xr:uid="{00000000-0005-0000-0000-000081450000}"/>
    <cellStyle name="Note 3 23 9 2" xfId="24074" xr:uid="{00000000-0005-0000-0000-000082450000}"/>
    <cellStyle name="Note 3 23 9 3" xfId="38527" xr:uid="{00000000-0005-0000-0000-000083450000}"/>
    <cellStyle name="Note 3 24" xfId="1682" xr:uid="{00000000-0005-0000-0000-000084450000}"/>
    <cellStyle name="Note 3 24 10" xfId="9096" xr:uid="{00000000-0005-0000-0000-000085450000}"/>
    <cellStyle name="Note 3 24 10 2" xfId="26531" xr:uid="{00000000-0005-0000-0000-000086450000}"/>
    <cellStyle name="Note 3 24 10 3" xfId="40984" xr:uid="{00000000-0005-0000-0000-000087450000}"/>
    <cellStyle name="Note 3 24 11" xfId="11516" xr:uid="{00000000-0005-0000-0000-000088450000}"/>
    <cellStyle name="Note 3 24 11 2" xfId="28951" xr:uid="{00000000-0005-0000-0000-000089450000}"/>
    <cellStyle name="Note 3 24 11 3" xfId="43404" xr:uid="{00000000-0005-0000-0000-00008A450000}"/>
    <cellStyle name="Note 3 24 12" xfId="18523" xr:uid="{00000000-0005-0000-0000-00008B450000}"/>
    <cellStyle name="Note 3 24 2" xfId="1683" xr:uid="{00000000-0005-0000-0000-00008C450000}"/>
    <cellStyle name="Note 3 24 2 2" xfId="1684" xr:uid="{00000000-0005-0000-0000-00008D450000}"/>
    <cellStyle name="Note 3 24 2 2 2" xfId="4195" xr:uid="{00000000-0005-0000-0000-00008E450000}"/>
    <cellStyle name="Note 3 24 2 2 2 2" xfId="13772" xr:uid="{00000000-0005-0000-0000-00008F450000}"/>
    <cellStyle name="Note 3 24 2 2 2 2 2" xfId="31207" xr:uid="{00000000-0005-0000-0000-000090450000}"/>
    <cellStyle name="Note 3 24 2 2 2 2 3" xfId="45660" xr:uid="{00000000-0005-0000-0000-000091450000}"/>
    <cellStyle name="Note 3 24 2 2 2 3" xfId="16233" xr:uid="{00000000-0005-0000-0000-000092450000}"/>
    <cellStyle name="Note 3 24 2 2 2 3 2" xfId="33668" xr:uid="{00000000-0005-0000-0000-000093450000}"/>
    <cellStyle name="Note 3 24 2 2 2 3 3" xfId="48121" xr:uid="{00000000-0005-0000-0000-000094450000}"/>
    <cellStyle name="Note 3 24 2 2 2 4" xfId="21631" xr:uid="{00000000-0005-0000-0000-000095450000}"/>
    <cellStyle name="Note 3 24 2 2 2 5" xfId="36084" xr:uid="{00000000-0005-0000-0000-000096450000}"/>
    <cellStyle name="Note 3 24 2 2 3" xfId="6657" xr:uid="{00000000-0005-0000-0000-000097450000}"/>
    <cellStyle name="Note 3 24 2 2 3 2" xfId="24092" xr:uid="{00000000-0005-0000-0000-000098450000}"/>
    <cellStyle name="Note 3 24 2 2 3 3" xfId="38545" xr:uid="{00000000-0005-0000-0000-000099450000}"/>
    <cellStyle name="Note 3 24 2 2 4" xfId="9098" xr:uid="{00000000-0005-0000-0000-00009A450000}"/>
    <cellStyle name="Note 3 24 2 2 4 2" xfId="26533" xr:uid="{00000000-0005-0000-0000-00009B450000}"/>
    <cellStyle name="Note 3 24 2 2 4 3" xfId="40986" xr:uid="{00000000-0005-0000-0000-00009C450000}"/>
    <cellStyle name="Note 3 24 2 2 5" xfId="11518" xr:uid="{00000000-0005-0000-0000-00009D450000}"/>
    <cellStyle name="Note 3 24 2 2 5 2" xfId="28953" xr:uid="{00000000-0005-0000-0000-00009E450000}"/>
    <cellStyle name="Note 3 24 2 2 5 3" xfId="43406" xr:uid="{00000000-0005-0000-0000-00009F450000}"/>
    <cellStyle name="Note 3 24 2 2 6" xfId="18525" xr:uid="{00000000-0005-0000-0000-0000A0450000}"/>
    <cellStyle name="Note 3 24 2 3" xfId="1685" xr:uid="{00000000-0005-0000-0000-0000A1450000}"/>
    <cellStyle name="Note 3 24 2 3 2" xfId="4196" xr:uid="{00000000-0005-0000-0000-0000A2450000}"/>
    <cellStyle name="Note 3 24 2 3 2 2" xfId="13773" xr:uid="{00000000-0005-0000-0000-0000A3450000}"/>
    <cellStyle name="Note 3 24 2 3 2 2 2" xfId="31208" xr:uid="{00000000-0005-0000-0000-0000A4450000}"/>
    <cellStyle name="Note 3 24 2 3 2 2 3" xfId="45661" xr:uid="{00000000-0005-0000-0000-0000A5450000}"/>
    <cellStyle name="Note 3 24 2 3 2 3" xfId="16234" xr:uid="{00000000-0005-0000-0000-0000A6450000}"/>
    <cellStyle name="Note 3 24 2 3 2 3 2" xfId="33669" xr:uid="{00000000-0005-0000-0000-0000A7450000}"/>
    <cellStyle name="Note 3 24 2 3 2 3 3" xfId="48122" xr:uid="{00000000-0005-0000-0000-0000A8450000}"/>
    <cellStyle name="Note 3 24 2 3 2 4" xfId="21632" xr:uid="{00000000-0005-0000-0000-0000A9450000}"/>
    <cellStyle name="Note 3 24 2 3 2 5" xfId="36085" xr:uid="{00000000-0005-0000-0000-0000AA450000}"/>
    <cellStyle name="Note 3 24 2 3 3" xfId="6658" xr:uid="{00000000-0005-0000-0000-0000AB450000}"/>
    <cellStyle name="Note 3 24 2 3 3 2" xfId="24093" xr:uid="{00000000-0005-0000-0000-0000AC450000}"/>
    <cellStyle name="Note 3 24 2 3 3 3" xfId="38546" xr:uid="{00000000-0005-0000-0000-0000AD450000}"/>
    <cellStyle name="Note 3 24 2 3 4" xfId="9099" xr:uid="{00000000-0005-0000-0000-0000AE450000}"/>
    <cellStyle name="Note 3 24 2 3 4 2" xfId="26534" xr:uid="{00000000-0005-0000-0000-0000AF450000}"/>
    <cellStyle name="Note 3 24 2 3 4 3" xfId="40987" xr:uid="{00000000-0005-0000-0000-0000B0450000}"/>
    <cellStyle name="Note 3 24 2 3 5" xfId="11519" xr:uid="{00000000-0005-0000-0000-0000B1450000}"/>
    <cellStyle name="Note 3 24 2 3 5 2" xfId="28954" xr:uid="{00000000-0005-0000-0000-0000B2450000}"/>
    <cellStyle name="Note 3 24 2 3 5 3" xfId="43407" xr:uid="{00000000-0005-0000-0000-0000B3450000}"/>
    <cellStyle name="Note 3 24 2 3 6" xfId="18526" xr:uid="{00000000-0005-0000-0000-0000B4450000}"/>
    <cellStyle name="Note 3 24 2 4" xfId="1686" xr:uid="{00000000-0005-0000-0000-0000B5450000}"/>
    <cellStyle name="Note 3 24 2 4 2" xfId="4197" xr:uid="{00000000-0005-0000-0000-0000B6450000}"/>
    <cellStyle name="Note 3 24 2 4 2 2" xfId="21633" xr:uid="{00000000-0005-0000-0000-0000B7450000}"/>
    <cellStyle name="Note 3 24 2 4 2 3" xfId="36086" xr:uid="{00000000-0005-0000-0000-0000B8450000}"/>
    <cellStyle name="Note 3 24 2 4 3" xfId="6659" xr:uid="{00000000-0005-0000-0000-0000B9450000}"/>
    <cellStyle name="Note 3 24 2 4 3 2" xfId="24094" xr:uid="{00000000-0005-0000-0000-0000BA450000}"/>
    <cellStyle name="Note 3 24 2 4 3 3" xfId="38547" xr:uid="{00000000-0005-0000-0000-0000BB450000}"/>
    <cellStyle name="Note 3 24 2 4 4" xfId="9100" xr:uid="{00000000-0005-0000-0000-0000BC450000}"/>
    <cellStyle name="Note 3 24 2 4 4 2" xfId="26535" xr:uid="{00000000-0005-0000-0000-0000BD450000}"/>
    <cellStyle name="Note 3 24 2 4 4 3" xfId="40988" xr:uid="{00000000-0005-0000-0000-0000BE450000}"/>
    <cellStyle name="Note 3 24 2 4 5" xfId="11520" xr:uid="{00000000-0005-0000-0000-0000BF450000}"/>
    <cellStyle name="Note 3 24 2 4 5 2" xfId="28955" xr:uid="{00000000-0005-0000-0000-0000C0450000}"/>
    <cellStyle name="Note 3 24 2 4 5 3" xfId="43408" xr:uid="{00000000-0005-0000-0000-0000C1450000}"/>
    <cellStyle name="Note 3 24 2 4 6" xfId="15191" xr:uid="{00000000-0005-0000-0000-0000C2450000}"/>
    <cellStyle name="Note 3 24 2 4 6 2" xfId="32626" xr:uid="{00000000-0005-0000-0000-0000C3450000}"/>
    <cellStyle name="Note 3 24 2 4 6 3" xfId="47079" xr:uid="{00000000-0005-0000-0000-0000C4450000}"/>
    <cellStyle name="Note 3 24 2 4 7" xfId="18527" xr:uid="{00000000-0005-0000-0000-0000C5450000}"/>
    <cellStyle name="Note 3 24 2 4 8" xfId="20353" xr:uid="{00000000-0005-0000-0000-0000C6450000}"/>
    <cellStyle name="Note 3 24 2 5" xfId="4194" xr:uid="{00000000-0005-0000-0000-0000C7450000}"/>
    <cellStyle name="Note 3 24 2 5 2" xfId="13771" xr:uid="{00000000-0005-0000-0000-0000C8450000}"/>
    <cellStyle name="Note 3 24 2 5 2 2" xfId="31206" xr:uid="{00000000-0005-0000-0000-0000C9450000}"/>
    <cellStyle name="Note 3 24 2 5 2 3" xfId="45659" xr:uid="{00000000-0005-0000-0000-0000CA450000}"/>
    <cellStyle name="Note 3 24 2 5 3" xfId="16232" xr:uid="{00000000-0005-0000-0000-0000CB450000}"/>
    <cellStyle name="Note 3 24 2 5 3 2" xfId="33667" xr:uid="{00000000-0005-0000-0000-0000CC450000}"/>
    <cellStyle name="Note 3 24 2 5 3 3" xfId="48120" xr:uid="{00000000-0005-0000-0000-0000CD450000}"/>
    <cellStyle name="Note 3 24 2 5 4" xfId="21630" xr:uid="{00000000-0005-0000-0000-0000CE450000}"/>
    <cellStyle name="Note 3 24 2 5 5" xfId="36083" xr:uid="{00000000-0005-0000-0000-0000CF450000}"/>
    <cellStyle name="Note 3 24 2 6" xfId="6656" xr:uid="{00000000-0005-0000-0000-0000D0450000}"/>
    <cellStyle name="Note 3 24 2 6 2" xfId="24091" xr:uid="{00000000-0005-0000-0000-0000D1450000}"/>
    <cellStyle name="Note 3 24 2 6 3" xfId="38544" xr:uid="{00000000-0005-0000-0000-0000D2450000}"/>
    <cellStyle name="Note 3 24 2 7" xfId="9097" xr:uid="{00000000-0005-0000-0000-0000D3450000}"/>
    <cellStyle name="Note 3 24 2 7 2" xfId="26532" xr:uid="{00000000-0005-0000-0000-0000D4450000}"/>
    <cellStyle name="Note 3 24 2 7 3" xfId="40985" xr:uid="{00000000-0005-0000-0000-0000D5450000}"/>
    <cellStyle name="Note 3 24 2 8" xfId="11517" xr:uid="{00000000-0005-0000-0000-0000D6450000}"/>
    <cellStyle name="Note 3 24 2 8 2" xfId="28952" xr:uid="{00000000-0005-0000-0000-0000D7450000}"/>
    <cellStyle name="Note 3 24 2 8 3" xfId="43405" xr:uid="{00000000-0005-0000-0000-0000D8450000}"/>
    <cellStyle name="Note 3 24 2 9" xfId="18524" xr:uid="{00000000-0005-0000-0000-0000D9450000}"/>
    <cellStyle name="Note 3 24 3" xfId="1687" xr:uid="{00000000-0005-0000-0000-0000DA450000}"/>
    <cellStyle name="Note 3 24 3 2" xfId="1688" xr:uid="{00000000-0005-0000-0000-0000DB450000}"/>
    <cellStyle name="Note 3 24 3 2 2" xfId="4199" xr:uid="{00000000-0005-0000-0000-0000DC450000}"/>
    <cellStyle name="Note 3 24 3 2 2 2" xfId="13775" xr:uid="{00000000-0005-0000-0000-0000DD450000}"/>
    <cellStyle name="Note 3 24 3 2 2 2 2" xfId="31210" xr:uid="{00000000-0005-0000-0000-0000DE450000}"/>
    <cellStyle name="Note 3 24 3 2 2 2 3" xfId="45663" xr:uid="{00000000-0005-0000-0000-0000DF450000}"/>
    <cellStyle name="Note 3 24 3 2 2 3" xfId="16236" xr:uid="{00000000-0005-0000-0000-0000E0450000}"/>
    <cellStyle name="Note 3 24 3 2 2 3 2" xfId="33671" xr:uid="{00000000-0005-0000-0000-0000E1450000}"/>
    <cellStyle name="Note 3 24 3 2 2 3 3" xfId="48124" xr:uid="{00000000-0005-0000-0000-0000E2450000}"/>
    <cellStyle name="Note 3 24 3 2 2 4" xfId="21635" xr:uid="{00000000-0005-0000-0000-0000E3450000}"/>
    <cellStyle name="Note 3 24 3 2 2 5" xfId="36088" xr:uid="{00000000-0005-0000-0000-0000E4450000}"/>
    <cellStyle name="Note 3 24 3 2 3" xfId="6661" xr:uid="{00000000-0005-0000-0000-0000E5450000}"/>
    <cellStyle name="Note 3 24 3 2 3 2" xfId="24096" xr:uid="{00000000-0005-0000-0000-0000E6450000}"/>
    <cellStyle name="Note 3 24 3 2 3 3" xfId="38549" xr:uid="{00000000-0005-0000-0000-0000E7450000}"/>
    <cellStyle name="Note 3 24 3 2 4" xfId="9102" xr:uid="{00000000-0005-0000-0000-0000E8450000}"/>
    <cellStyle name="Note 3 24 3 2 4 2" xfId="26537" xr:uid="{00000000-0005-0000-0000-0000E9450000}"/>
    <cellStyle name="Note 3 24 3 2 4 3" xfId="40990" xr:uid="{00000000-0005-0000-0000-0000EA450000}"/>
    <cellStyle name="Note 3 24 3 2 5" xfId="11522" xr:uid="{00000000-0005-0000-0000-0000EB450000}"/>
    <cellStyle name="Note 3 24 3 2 5 2" xfId="28957" xr:uid="{00000000-0005-0000-0000-0000EC450000}"/>
    <cellStyle name="Note 3 24 3 2 5 3" xfId="43410" xr:uid="{00000000-0005-0000-0000-0000ED450000}"/>
    <cellStyle name="Note 3 24 3 2 6" xfId="18529" xr:uid="{00000000-0005-0000-0000-0000EE450000}"/>
    <cellStyle name="Note 3 24 3 3" xfId="1689" xr:uid="{00000000-0005-0000-0000-0000EF450000}"/>
    <cellStyle name="Note 3 24 3 3 2" xfId="4200" xr:uid="{00000000-0005-0000-0000-0000F0450000}"/>
    <cellStyle name="Note 3 24 3 3 2 2" xfId="13776" xr:uid="{00000000-0005-0000-0000-0000F1450000}"/>
    <cellStyle name="Note 3 24 3 3 2 2 2" xfId="31211" xr:uid="{00000000-0005-0000-0000-0000F2450000}"/>
    <cellStyle name="Note 3 24 3 3 2 2 3" xfId="45664" xr:uid="{00000000-0005-0000-0000-0000F3450000}"/>
    <cellStyle name="Note 3 24 3 3 2 3" xfId="16237" xr:uid="{00000000-0005-0000-0000-0000F4450000}"/>
    <cellStyle name="Note 3 24 3 3 2 3 2" xfId="33672" xr:uid="{00000000-0005-0000-0000-0000F5450000}"/>
    <cellStyle name="Note 3 24 3 3 2 3 3" xfId="48125" xr:uid="{00000000-0005-0000-0000-0000F6450000}"/>
    <cellStyle name="Note 3 24 3 3 2 4" xfId="21636" xr:uid="{00000000-0005-0000-0000-0000F7450000}"/>
    <cellStyle name="Note 3 24 3 3 2 5" xfId="36089" xr:uid="{00000000-0005-0000-0000-0000F8450000}"/>
    <cellStyle name="Note 3 24 3 3 3" xfId="6662" xr:uid="{00000000-0005-0000-0000-0000F9450000}"/>
    <cellStyle name="Note 3 24 3 3 3 2" xfId="24097" xr:uid="{00000000-0005-0000-0000-0000FA450000}"/>
    <cellStyle name="Note 3 24 3 3 3 3" xfId="38550" xr:uid="{00000000-0005-0000-0000-0000FB450000}"/>
    <cellStyle name="Note 3 24 3 3 4" xfId="9103" xr:uid="{00000000-0005-0000-0000-0000FC450000}"/>
    <cellStyle name="Note 3 24 3 3 4 2" xfId="26538" xr:uid="{00000000-0005-0000-0000-0000FD450000}"/>
    <cellStyle name="Note 3 24 3 3 4 3" xfId="40991" xr:uid="{00000000-0005-0000-0000-0000FE450000}"/>
    <cellStyle name="Note 3 24 3 3 5" xfId="11523" xr:uid="{00000000-0005-0000-0000-0000FF450000}"/>
    <cellStyle name="Note 3 24 3 3 5 2" xfId="28958" xr:uid="{00000000-0005-0000-0000-000000460000}"/>
    <cellStyle name="Note 3 24 3 3 5 3" xfId="43411" xr:uid="{00000000-0005-0000-0000-000001460000}"/>
    <cellStyle name="Note 3 24 3 3 6" xfId="18530" xr:uid="{00000000-0005-0000-0000-000002460000}"/>
    <cellStyle name="Note 3 24 3 4" xfId="1690" xr:uid="{00000000-0005-0000-0000-000003460000}"/>
    <cellStyle name="Note 3 24 3 4 2" xfId="4201" xr:uid="{00000000-0005-0000-0000-000004460000}"/>
    <cellStyle name="Note 3 24 3 4 2 2" xfId="21637" xr:uid="{00000000-0005-0000-0000-000005460000}"/>
    <cellStyle name="Note 3 24 3 4 2 3" xfId="36090" xr:uid="{00000000-0005-0000-0000-000006460000}"/>
    <cellStyle name="Note 3 24 3 4 3" xfId="6663" xr:uid="{00000000-0005-0000-0000-000007460000}"/>
    <cellStyle name="Note 3 24 3 4 3 2" xfId="24098" xr:uid="{00000000-0005-0000-0000-000008460000}"/>
    <cellStyle name="Note 3 24 3 4 3 3" xfId="38551" xr:uid="{00000000-0005-0000-0000-000009460000}"/>
    <cellStyle name="Note 3 24 3 4 4" xfId="9104" xr:uid="{00000000-0005-0000-0000-00000A460000}"/>
    <cellStyle name="Note 3 24 3 4 4 2" xfId="26539" xr:uid="{00000000-0005-0000-0000-00000B460000}"/>
    <cellStyle name="Note 3 24 3 4 4 3" xfId="40992" xr:uid="{00000000-0005-0000-0000-00000C460000}"/>
    <cellStyle name="Note 3 24 3 4 5" xfId="11524" xr:uid="{00000000-0005-0000-0000-00000D460000}"/>
    <cellStyle name="Note 3 24 3 4 5 2" xfId="28959" xr:uid="{00000000-0005-0000-0000-00000E460000}"/>
    <cellStyle name="Note 3 24 3 4 5 3" xfId="43412" xr:uid="{00000000-0005-0000-0000-00000F460000}"/>
    <cellStyle name="Note 3 24 3 4 6" xfId="15192" xr:uid="{00000000-0005-0000-0000-000010460000}"/>
    <cellStyle name="Note 3 24 3 4 6 2" xfId="32627" xr:uid="{00000000-0005-0000-0000-000011460000}"/>
    <cellStyle name="Note 3 24 3 4 6 3" xfId="47080" xr:uid="{00000000-0005-0000-0000-000012460000}"/>
    <cellStyle name="Note 3 24 3 4 7" xfId="18531" xr:uid="{00000000-0005-0000-0000-000013460000}"/>
    <cellStyle name="Note 3 24 3 4 8" xfId="20354" xr:uid="{00000000-0005-0000-0000-000014460000}"/>
    <cellStyle name="Note 3 24 3 5" xfId="4198" xr:uid="{00000000-0005-0000-0000-000015460000}"/>
    <cellStyle name="Note 3 24 3 5 2" xfId="13774" xr:uid="{00000000-0005-0000-0000-000016460000}"/>
    <cellStyle name="Note 3 24 3 5 2 2" xfId="31209" xr:uid="{00000000-0005-0000-0000-000017460000}"/>
    <cellStyle name="Note 3 24 3 5 2 3" xfId="45662" xr:uid="{00000000-0005-0000-0000-000018460000}"/>
    <cellStyle name="Note 3 24 3 5 3" xfId="16235" xr:uid="{00000000-0005-0000-0000-000019460000}"/>
    <cellStyle name="Note 3 24 3 5 3 2" xfId="33670" xr:uid="{00000000-0005-0000-0000-00001A460000}"/>
    <cellStyle name="Note 3 24 3 5 3 3" xfId="48123" xr:uid="{00000000-0005-0000-0000-00001B460000}"/>
    <cellStyle name="Note 3 24 3 5 4" xfId="21634" xr:uid="{00000000-0005-0000-0000-00001C460000}"/>
    <cellStyle name="Note 3 24 3 5 5" xfId="36087" xr:uid="{00000000-0005-0000-0000-00001D460000}"/>
    <cellStyle name="Note 3 24 3 6" xfId="6660" xr:uid="{00000000-0005-0000-0000-00001E460000}"/>
    <cellStyle name="Note 3 24 3 6 2" xfId="24095" xr:uid="{00000000-0005-0000-0000-00001F460000}"/>
    <cellStyle name="Note 3 24 3 6 3" xfId="38548" xr:uid="{00000000-0005-0000-0000-000020460000}"/>
    <cellStyle name="Note 3 24 3 7" xfId="9101" xr:uid="{00000000-0005-0000-0000-000021460000}"/>
    <cellStyle name="Note 3 24 3 7 2" xfId="26536" xr:uid="{00000000-0005-0000-0000-000022460000}"/>
    <cellStyle name="Note 3 24 3 7 3" xfId="40989" xr:uid="{00000000-0005-0000-0000-000023460000}"/>
    <cellStyle name="Note 3 24 3 8" xfId="11521" xr:uid="{00000000-0005-0000-0000-000024460000}"/>
    <cellStyle name="Note 3 24 3 8 2" xfId="28956" xr:uid="{00000000-0005-0000-0000-000025460000}"/>
    <cellStyle name="Note 3 24 3 8 3" xfId="43409" xr:uid="{00000000-0005-0000-0000-000026460000}"/>
    <cellStyle name="Note 3 24 3 9" xfId="18528" xr:uid="{00000000-0005-0000-0000-000027460000}"/>
    <cellStyle name="Note 3 24 4" xfId="1691" xr:uid="{00000000-0005-0000-0000-000028460000}"/>
    <cellStyle name="Note 3 24 4 2" xfId="1692" xr:uid="{00000000-0005-0000-0000-000029460000}"/>
    <cellStyle name="Note 3 24 4 2 2" xfId="4203" xr:uid="{00000000-0005-0000-0000-00002A460000}"/>
    <cellStyle name="Note 3 24 4 2 2 2" xfId="13778" xr:uid="{00000000-0005-0000-0000-00002B460000}"/>
    <cellStyle name="Note 3 24 4 2 2 2 2" xfId="31213" xr:uid="{00000000-0005-0000-0000-00002C460000}"/>
    <cellStyle name="Note 3 24 4 2 2 2 3" xfId="45666" xr:uid="{00000000-0005-0000-0000-00002D460000}"/>
    <cellStyle name="Note 3 24 4 2 2 3" xfId="16239" xr:uid="{00000000-0005-0000-0000-00002E460000}"/>
    <cellStyle name="Note 3 24 4 2 2 3 2" xfId="33674" xr:uid="{00000000-0005-0000-0000-00002F460000}"/>
    <cellStyle name="Note 3 24 4 2 2 3 3" xfId="48127" xr:uid="{00000000-0005-0000-0000-000030460000}"/>
    <cellStyle name="Note 3 24 4 2 2 4" xfId="21639" xr:uid="{00000000-0005-0000-0000-000031460000}"/>
    <cellStyle name="Note 3 24 4 2 2 5" xfId="36092" xr:uid="{00000000-0005-0000-0000-000032460000}"/>
    <cellStyle name="Note 3 24 4 2 3" xfId="6665" xr:uid="{00000000-0005-0000-0000-000033460000}"/>
    <cellStyle name="Note 3 24 4 2 3 2" xfId="24100" xr:uid="{00000000-0005-0000-0000-000034460000}"/>
    <cellStyle name="Note 3 24 4 2 3 3" xfId="38553" xr:uid="{00000000-0005-0000-0000-000035460000}"/>
    <cellStyle name="Note 3 24 4 2 4" xfId="9106" xr:uid="{00000000-0005-0000-0000-000036460000}"/>
    <cellStyle name="Note 3 24 4 2 4 2" xfId="26541" xr:uid="{00000000-0005-0000-0000-000037460000}"/>
    <cellStyle name="Note 3 24 4 2 4 3" xfId="40994" xr:uid="{00000000-0005-0000-0000-000038460000}"/>
    <cellStyle name="Note 3 24 4 2 5" xfId="11526" xr:uid="{00000000-0005-0000-0000-000039460000}"/>
    <cellStyle name="Note 3 24 4 2 5 2" xfId="28961" xr:uid="{00000000-0005-0000-0000-00003A460000}"/>
    <cellStyle name="Note 3 24 4 2 5 3" xfId="43414" xr:uid="{00000000-0005-0000-0000-00003B460000}"/>
    <cellStyle name="Note 3 24 4 2 6" xfId="18533" xr:uid="{00000000-0005-0000-0000-00003C460000}"/>
    <cellStyle name="Note 3 24 4 3" xfId="1693" xr:uid="{00000000-0005-0000-0000-00003D460000}"/>
    <cellStyle name="Note 3 24 4 3 2" xfId="4204" xr:uid="{00000000-0005-0000-0000-00003E460000}"/>
    <cellStyle name="Note 3 24 4 3 2 2" xfId="13779" xr:uid="{00000000-0005-0000-0000-00003F460000}"/>
    <cellStyle name="Note 3 24 4 3 2 2 2" xfId="31214" xr:uid="{00000000-0005-0000-0000-000040460000}"/>
    <cellStyle name="Note 3 24 4 3 2 2 3" xfId="45667" xr:uid="{00000000-0005-0000-0000-000041460000}"/>
    <cellStyle name="Note 3 24 4 3 2 3" xfId="16240" xr:uid="{00000000-0005-0000-0000-000042460000}"/>
    <cellStyle name="Note 3 24 4 3 2 3 2" xfId="33675" xr:uid="{00000000-0005-0000-0000-000043460000}"/>
    <cellStyle name="Note 3 24 4 3 2 3 3" xfId="48128" xr:uid="{00000000-0005-0000-0000-000044460000}"/>
    <cellStyle name="Note 3 24 4 3 2 4" xfId="21640" xr:uid="{00000000-0005-0000-0000-000045460000}"/>
    <cellStyle name="Note 3 24 4 3 2 5" xfId="36093" xr:uid="{00000000-0005-0000-0000-000046460000}"/>
    <cellStyle name="Note 3 24 4 3 3" xfId="6666" xr:uid="{00000000-0005-0000-0000-000047460000}"/>
    <cellStyle name="Note 3 24 4 3 3 2" xfId="24101" xr:uid="{00000000-0005-0000-0000-000048460000}"/>
    <cellStyle name="Note 3 24 4 3 3 3" xfId="38554" xr:uid="{00000000-0005-0000-0000-000049460000}"/>
    <cellStyle name="Note 3 24 4 3 4" xfId="9107" xr:uid="{00000000-0005-0000-0000-00004A460000}"/>
    <cellStyle name="Note 3 24 4 3 4 2" xfId="26542" xr:uid="{00000000-0005-0000-0000-00004B460000}"/>
    <cellStyle name="Note 3 24 4 3 4 3" xfId="40995" xr:uid="{00000000-0005-0000-0000-00004C460000}"/>
    <cellStyle name="Note 3 24 4 3 5" xfId="11527" xr:uid="{00000000-0005-0000-0000-00004D460000}"/>
    <cellStyle name="Note 3 24 4 3 5 2" xfId="28962" xr:uid="{00000000-0005-0000-0000-00004E460000}"/>
    <cellStyle name="Note 3 24 4 3 5 3" xfId="43415" xr:uid="{00000000-0005-0000-0000-00004F460000}"/>
    <cellStyle name="Note 3 24 4 3 6" xfId="18534" xr:uid="{00000000-0005-0000-0000-000050460000}"/>
    <cellStyle name="Note 3 24 4 4" xfId="1694" xr:uid="{00000000-0005-0000-0000-000051460000}"/>
    <cellStyle name="Note 3 24 4 4 2" xfId="4205" xr:uid="{00000000-0005-0000-0000-000052460000}"/>
    <cellStyle name="Note 3 24 4 4 2 2" xfId="21641" xr:uid="{00000000-0005-0000-0000-000053460000}"/>
    <cellStyle name="Note 3 24 4 4 2 3" xfId="36094" xr:uid="{00000000-0005-0000-0000-000054460000}"/>
    <cellStyle name="Note 3 24 4 4 3" xfId="6667" xr:uid="{00000000-0005-0000-0000-000055460000}"/>
    <cellStyle name="Note 3 24 4 4 3 2" xfId="24102" xr:uid="{00000000-0005-0000-0000-000056460000}"/>
    <cellStyle name="Note 3 24 4 4 3 3" xfId="38555" xr:uid="{00000000-0005-0000-0000-000057460000}"/>
    <cellStyle name="Note 3 24 4 4 4" xfId="9108" xr:uid="{00000000-0005-0000-0000-000058460000}"/>
    <cellStyle name="Note 3 24 4 4 4 2" xfId="26543" xr:uid="{00000000-0005-0000-0000-000059460000}"/>
    <cellStyle name="Note 3 24 4 4 4 3" xfId="40996" xr:uid="{00000000-0005-0000-0000-00005A460000}"/>
    <cellStyle name="Note 3 24 4 4 5" xfId="11528" xr:uid="{00000000-0005-0000-0000-00005B460000}"/>
    <cellStyle name="Note 3 24 4 4 5 2" xfId="28963" xr:uid="{00000000-0005-0000-0000-00005C460000}"/>
    <cellStyle name="Note 3 24 4 4 5 3" xfId="43416" xr:uid="{00000000-0005-0000-0000-00005D460000}"/>
    <cellStyle name="Note 3 24 4 4 6" xfId="15193" xr:uid="{00000000-0005-0000-0000-00005E460000}"/>
    <cellStyle name="Note 3 24 4 4 6 2" xfId="32628" xr:uid="{00000000-0005-0000-0000-00005F460000}"/>
    <cellStyle name="Note 3 24 4 4 6 3" xfId="47081" xr:uid="{00000000-0005-0000-0000-000060460000}"/>
    <cellStyle name="Note 3 24 4 4 7" xfId="18535" xr:uid="{00000000-0005-0000-0000-000061460000}"/>
    <cellStyle name="Note 3 24 4 4 8" xfId="20355" xr:uid="{00000000-0005-0000-0000-000062460000}"/>
    <cellStyle name="Note 3 24 4 5" xfId="4202" xr:uid="{00000000-0005-0000-0000-000063460000}"/>
    <cellStyle name="Note 3 24 4 5 2" xfId="13777" xr:uid="{00000000-0005-0000-0000-000064460000}"/>
    <cellStyle name="Note 3 24 4 5 2 2" xfId="31212" xr:uid="{00000000-0005-0000-0000-000065460000}"/>
    <cellStyle name="Note 3 24 4 5 2 3" xfId="45665" xr:uid="{00000000-0005-0000-0000-000066460000}"/>
    <cellStyle name="Note 3 24 4 5 3" xfId="16238" xr:uid="{00000000-0005-0000-0000-000067460000}"/>
    <cellStyle name="Note 3 24 4 5 3 2" xfId="33673" xr:uid="{00000000-0005-0000-0000-000068460000}"/>
    <cellStyle name="Note 3 24 4 5 3 3" xfId="48126" xr:uid="{00000000-0005-0000-0000-000069460000}"/>
    <cellStyle name="Note 3 24 4 5 4" xfId="21638" xr:uid="{00000000-0005-0000-0000-00006A460000}"/>
    <cellStyle name="Note 3 24 4 5 5" xfId="36091" xr:uid="{00000000-0005-0000-0000-00006B460000}"/>
    <cellStyle name="Note 3 24 4 6" xfId="6664" xr:uid="{00000000-0005-0000-0000-00006C460000}"/>
    <cellStyle name="Note 3 24 4 6 2" xfId="24099" xr:uid="{00000000-0005-0000-0000-00006D460000}"/>
    <cellStyle name="Note 3 24 4 6 3" xfId="38552" xr:uid="{00000000-0005-0000-0000-00006E460000}"/>
    <cellStyle name="Note 3 24 4 7" xfId="9105" xr:uid="{00000000-0005-0000-0000-00006F460000}"/>
    <cellStyle name="Note 3 24 4 7 2" xfId="26540" xr:uid="{00000000-0005-0000-0000-000070460000}"/>
    <cellStyle name="Note 3 24 4 7 3" xfId="40993" xr:uid="{00000000-0005-0000-0000-000071460000}"/>
    <cellStyle name="Note 3 24 4 8" xfId="11525" xr:uid="{00000000-0005-0000-0000-000072460000}"/>
    <cellStyle name="Note 3 24 4 8 2" xfId="28960" xr:uid="{00000000-0005-0000-0000-000073460000}"/>
    <cellStyle name="Note 3 24 4 8 3" xfId="43413" xr:uid="{00000000-0005-0000-0000-000074460000}"/>
    <cellStyle name="Note 3 24 4 9" xfId="18532" xr:uid="{00000000-0005-0000-0000-000075460000}"/>
    <cellStyle name="Note 3 24 5" xfId="1695" xr:uid="{00000000-0005-0000-0000-000076460000}"/>
    <cellStyle name="Note 3 24 5 2" xfId="4206" xr:uid="{00000000-0005-0000-0000-000077460000}"/>
    <cellStyle name="Note 3 24 5 2 2" xfId="13780" xr:uid="{00000000-0005-0000-0000-000078460000}"/>
    <cellStyle name="Note 3 24 5 2 2 2" xfId="31215" xr:uid="{00000000-0005-0000-0000-000079460000}"/>
    <cellStyle name="Note 3 24 5 2 2 3" xfId="45668" xr:uid="{00000000-0005-0000-0000-00007A460000}"/>
    <cellStyle name="Note 3 24 5 2 3" xfId="16241" xr:uid="{00000000-0005-0000-0000-00007B460000}"/>
    <cellStyle name="Note 3 24 5 2 3 2" xfId="33676" xr:uid="{00000000-0005-0000-0000-00007C460000}"/>
    <cellStyle name="Note 3 24 5 2 3 3" xfId="48129" xr:uid="{00000000-0005-0000-0000-00007D460000}"/>
    <cellStyle name="Note 3 24 5 2 4" xfId="21642" xr:uid="{00000000-0005-0000-0000-00007E460000}"/>
    <cellStyle name="Note 3 24 5 2 5" xfId="36095" xr:uid="{00000000-0005-0000-0000-00007F460000}"/>
    <cellStyle name="Note 3 24 5 3" xfId="6668" xr:uid="{00000000-0005-0000-0000-000080460000}"/>
    <cellStyle name="Note 3 24 5 3 2" xfId="24103" xr:uid="{00000000-0005-0000-0000-000081460000}"/>
    <cellStyle name="Note 3 24 5 3 3" xfId="38556" xr:uid="{00000000-0005-0000-0000-000082460000}"/>
    <cellStyle name="Note 3 24 5 4" xfId="9109" xr:uid="{00000000-0005-0000-0000-000083460000}"/>
    <cellStyle name="Note 3 24 5 4 2" xfId="26544" xr:uid="{00000000-0005-0000-0000-000084460000}"/>
    <cellStyle name="Note 3 24 5 4 3" xfId="40997" xr:uid="{00000000-0005-0000-0000-000085460000}"/>
    <cellStyle name="Note 3 24 5 5" xfId="11529" xr:uid="{00000000-0005-0000-0000-000086460000}"/>
    <cellStyle name="Note 3 24 5 5 2" xfId="28964" xr:uid="{00000000-0005-0000-0000-000087460000}"/>
    <cellStyle name="Note 3 24 5 5 3" xfId="43417" xr:uid="{00000000-0005-0000-0000-000088460000}"/>
    <cellStyle name="Note 3 24 5 6" xfId="18536" xr:uid="{00000000-0005-0000-0000-000089460000}"/>
    <cellStyle name="Note 3 24 6" xfId="1696" xr:uid="{00000000-0005-0000-0000-00008A460000}"/>
    <cellStyle name="Note 3 24 6 2" xfId="4207" xr:uid="{00000000-0005-0000-0000-00008B460000}"/>
    <cellStyle name="Note 3 24 6 2 2" xfId="13781" xr:uid="{00000000-0005-0000-0000-00008C460000}"/>
    <cellStyle name="Note 3 24 6 2 2 2" xfId="31216" xr:uid="{00000000-0005-0000-0000-00008D460000}"/>
    <cellStyle name="Note 3 24 6 2 2 3" xfId="45669" xr:uid="{00000000-0005-0000-0000-00008E460000}"/>
    <cellStyle name="Note 3 24 6 2 3" xfId="16242" xr:uid="{00000000-0005-0000-0000-00008F460000}"/>
    <cellStyle name="Note 3 24 6 2 3 2" xfId="33677" xr:uid="{00000000-0005-0000-0000-000090460000}"/>
    <cellStyle name="Note 3 24 6 2 3 3" xfId="48130" xr:uid="{00000000-0005-0000-0000-000091460000}"/>
    <cellStyle name="Note 3 24 6 2 4" xfId="21643" xr:uid="{00000000-0005-0000-0000-000092460000}"/>
    <cellStyle name="Note 3 24 6 2 5" xfId="36096" xr:uid="{00000000-0005-0000-0000-000093460000}"/>
    <cellStyle name="Note 3 24 6 3" xfId="6669" xr:uid="{00000000-0005-0000-0000-000094460000}"/>
    <cellStyle name="Note 3 24 6 3 2" xfId="24104" xr:uid="{00000000-0005-0000-0000-000095460000}"/>
    <cellStyle name="Note 3 24 6 3 3" xfId="38557" xr:uid="{00000000-0005-0000-0000-000096460000}"/>
    <cellStyle name="Note 3 24 6 4" xfId="9110" xr:uid="{00000000-0005-0000-0000-000097460000}"/>
    <cellStyle name="Note 3 24 6 4 2" xfId="26545" xr:uid="{00000000-0005-0000-0000-000098460000}"/>
    <cellStyle name="Note 3 24 6 4 3" xfId="40998" xr:uid="{00000000-0005-0000-0000-000099460000}"/>
    <cellStyle name="Note 3 24 6 5" xfId="11530" xr:uid="{00000000-0005-0000-0000-00009A460000}"/>
    <cellStyle name="Note 3 24 6 5 2" xfId="28965" xr:uid="{00000000-0005-0000-0000-00009B460000}"/>
    <cellStyle name="Note 3 24 6 5 3" xfId="43418" xr:uid="{00000000-0005-0000-0000-00009C460000}"/>
    <cellStyle name="Note 3 24 6 6" xfId="18537" xr:uid="{00000000-0005-0000-0000-00009D460000}"/>
    <cellStyle name="Note 3 24 7" xfId="1697" xr:uid="{00000000-0005-0000-0000-00009E460000}"/>
    <cellStyle name="Note 3 24 7 2" xfId="4208" xr:uid="{00000000-0005-0000-0000-00009F460000}"/>
    <cellStyle name="Note 3 24 7 2 2" xfId="21644" xr:uid="{00000000-0005-0000-0000-0000A0460000}"/>
    <cellStyle name="Note 3 24 7 2 3" xfId="36097" xr:uid="{00000000-0005-0000-0000-0000A1460000}"/>
    <cellStyle name="Note 3 24 7 3" xfId="6670" xr:uid="{00000000-0005-0000-0000-0000A2460000}"/>
    <cellStyle name="Note 3 24 7 3 2" xfId="24105" xr:uid="{00000000-0005-0000-0000-0000A3460000}"/>
    <cellStyle name="Note 3 24 7 3 3" xfId="38558" xr:uid="{00000000-0005-0000-0000-0000A4460000}"/>
    <cellStyle name="Note 3 24 7 4" xfId="9111" xr:uid="{00000000-0005-0000-0000-0000A5460000}"/>
    <cellStyle name="Note 3 24 7 4 2" xfId="26546" xr:uid="{00000000-0005-0000-0000-0000A6460000}"/>
    <cellStyle name="Note 3 24 7 4 3" xfId="40999" xr:uid="{00000000-0005-0000-0000-0000A7460000}"/>
    <cellStyle name="Note 3 24 7 5" xfId="11531" xr:uid="{00000000-0005-0000-0000-0000A8460000}"/>
    <cellStyle name="Note 3 24 7 5 2" xfId="28966" xr:uid="{00000000-0005-0000-0000-0000A9460000}"/>
    <cellStyle name="Note 3 24 7 5 3" xfId="43419" xr:uid="{00000000-0005-0000-0000-0000AA460000}"/>
    <cellStyle name="Note 3 24 7 6" xfId="15194" xr:uid="{00000000-0005-0000-0000-0000AB460000}"/>
    <cellStyle name="Note 3 24 7 6 2" xfId="32629" xr:uid="{00000000-0005-0000-0000-0000AC460000}"/>
    <cellStyle name="Note 3 24 7 6 3" xfId="47082" xr:uid="{00000000-0005-0000-0000-0000AD460000}"/>
    <cellStyle name="Note 3 24 7 7" xfId="18538" xr:uid="{00000000-0005-0000-0000-0000AE460000}"/>
    <cellStyle name="Note 3 24 7 8" xfId="20356" xr:uid="{00000000-0005-0000-0000-0000AF460000}"/>
    <cellStyle name="Note 3 24 8" xfId="4193" xr:uid="{00000000-0005-0000-0000-0000B0460000}"/>
    <cellStyle name="Note 3 24 8 2" xfId="13770" xr:uid="{00000000-0005-0000-0000-0000B1460000}"/>
    <cellStyle name="Note 3 24 8 2 2" xfId="31205" xr:uid="{00000000-0005-0000-0000-0000B2460000}"/>
    <cellStyle name="Note 3 24 8 2 3" xfId="45658" xr:uid="{00000000-0005-0000-0000-0000B3460000}"/>
    <cellStyle name="Note 3 24 8 3" xfId="16231" xr:uid="{00000000-0005-0000-0000-0000B4460000}"/>
    <cellStyle name="Note 3 24 8 3 2" xfId="33666" xr:uid="{00000000-0005-0000-0000-0000B5460000}"/>
    <cellStyle name="Note 3 24 8 3 3" xfId="48119" xr:uid="{00000000-0005-0000-0000-0000B6460000}"/>
    <cellStyle name="Note 3 24 8 4" xfId="21629" xr:uid="{00000000-0005-0000-0000-0000B7460000}"/>
    <cellStyle name="Note 3 24 8 5" xfId="36082" xr:uid="{00000000-0005-0000-0000-0000B8460000}"/>
    <cellStyle name="Note 3 24 9" xfId="6655" xr:uid="{00000000-0005-0000-0000-0000B9460000}"/>
    <cellStyle name="Note 3 24 9 2" xfId="24090" xr:uid="{00000000-0005-0000-0000-0000BA460000}"/>
    <cellStyle name="Note 3 24 9 3" xfId="38543" xr:uid="{00000000-0005-0000-0000-0000BB460000}"/>
    <cellStyle name="Note 3 25" xfId="1698" xr:uid="{00000000-0005-0000-0000-0000BC460000}"/>
    <cellStyle name="Note 3 25 2" xfId="1699" xr:uid="{00000000-0005-0000-0000-0000BD460000}"/>
    <cellStyle name="Note 3 25 2 2" xfId="4210" xr:uid="{00000000-0005-0000-0000-0000BE460000}"/>
    <cellStyle name="Note 3 25 2 2 2" xfId="13783" xr:uid="{00000000-0005-0000-0000-0000BF460000}"/>
    <cellStyle name="Note 3 25 2 2 2 2" xfId="31218" xr:uid="{00000000-0005-0000-0000-0000C0460000}"/>
    <cellStyle name="Note 3 25 2 2 2 3" xfId="45671" xr:uid="{00000000-0005-0000-0000-0000C1460000}"/>
    <cellStyle name="Note 3 25 2 2 3" xfId="16244" xr:uid="{00000000-0005-0000-0000-0000C2460000}"/>
    <cellStyle name="Note 3 25 2 2 3 2" xfId="33679" xr:uid="{00000000-0005-0000-0000-0000C3460000}"/>
    <cellStyle name="Note 3 25 2 2 3 3" xfId="48132" xr:uid="{00000000-0005-0000-0000-0000C4460000}"/>
    <cellStyle name="Note 3 25 2 2 4" xfId="21646" xr:uid="{00000000-0005-0000-0000-0000C5460000}"/>
    <cellStyle name="Note 3 25 2 2 5" xfId="36099" xr:uid="{00000000-0005-0000-0000-0000C6460000}"/>
    <cellStyle name="Note 3 25 2 3" xfId="6672" xr:uid="{00000000-0005-0000-0000-0000C7460000}"/>
    <cellStyle name="Note 3 25 2 3 2" xfId="24107" xr:uid="{00000000-0005-0000-0000-0000C8460000}"/>
    <cellStyle name="Note 3 25 2 3 3" xfId="38560" xr:uid="{00000000-0005-0000-0000-0000C9460000}"/>
    <cellStyle name="Note 3 25 2 4" xfId="9113" xr:uid="{00000000-0005-0000-0000-0000CA460000}"/>
    <cellStyle name="Note 3 25 2 4 2" xfId="26548" xr:uid="{00000000-0005-0000-0000-0000CB460000}"/>
    <cellStyle name="Note 3 25 2 4 3" xfId="41001" xr:uid="{00000000-0005-0000-0000-0000CC460000}"/>
    <cellStyle name="Note 3 25 2 5" xfId="11533" xr:uid="{00000000-0005-0000-0000-0000CD460000}"/>
    <cellStyle name="Note 3 25 2 5 2" xfId="28968" xr:uid="{00000000-0005-0000-0000-0000CE460000}"/>
    <cellStyle name="Note 3 25 2 5 3" xfId="43421" xr:uid="{00000000-0005-0000-0000-0000CF460000}"/>
    <cellStyle name="Note 3 25 2 6" xfId="18540" xr:uid="{00000000-0005-0000-0000-0000D0460000}"/>
    <cellStyle name="Note 3 25 3" xfId="1700" xr:uid="{00000000-0005-0000-0000-0000D1460000}"/>
    <cellStyle name="Note 3 25 3 2" xfId="4211" xr:uid="{00000000-0005-0000-0000-0000D2460000}"/>
    <cellStyle name="Note 3 25 3 2 2" xfId="13784" xr:uid="{00000000-0005-0000-0000-0000D3460000}"/>
    <cellStyle name="Note 3 25 3 2 2 2" xfId="31219" xr:uid="{00000000-0005-0000-0000-0000D4460000}"/>
    <cellStyle name="Note 3 25 3 2 2 3" xfId="45672" xr:uid="{00000000-0005-0000-0000-0000D5460000}"/>
    <cellStyle name="Note 3 25 3 2 3" xfId="16245" xr:uid="{00000000-0005-0000-0000-0000D6460000}"/>
    <cellStyle name="Note 3 25 3 2 3 2" xfId="33680" xr:uid="{00000000-0005-0000-0000-0000D7460000}"/>
    <cellStyle name="Note 3 25 3 2 3 3" xfId="48133" xr:uid="{00000000-0005-0000-0000-0000D8460000}"/>
    <cellStyle name="Note 3 25 3 2 4" xfId="21647" xr:uid="{00000000-0005-0000-0000-0000D9460000}"/>
    <cellStyle name="Note 3 25 3 2 5" xfId="36100" xr:uid="{00000000-0005-0000-0000-0000DA460000}"/>
    <cellStyle name="Note 3 25 3 3" xfId="6673" xr:uid="{00000000-0005-0000-0000-0000DB460000}"/>
    <cellStyle name="Note 3 25 3 3 2" xfId="24108" xr:uid="{00000000-0005-0000-0000-0000DC460000}"/>
    <cellStyle name="Note 3 25 3 3 3" xfId="38561" xr:uid="{00000000-0005-0000-0000-0000DD460000}"/>
    <cellStyle name="Note 3 25 3 4" xfId="9114" xr:uid="{00000000-0005-0000-0000-0000DE460000}"/>
    <cellStyle name="Note 3 25 3 4 2" xfId="26549" xr:uid="{00000000-0005-0000-0000-0000DF460000}"/>
    <cellStyle name="Note 3 25 3 4 3" xfId="41002" xr:uid="{00000000-0005-0000-0000-0000E0460000}"/>
    <cellStyle name="Note 3 25 3 5" xfId="11534" xr:uid="{00000000-0005-0000-0000-0000E1460000}"/>
    <cellStyle name="Note 3 25 3 5 2" xfId="28969" xr:uid="{00000000-0005-0000-0000-0000E2460000}"/>
    <cellStyle name="Note 3 25 3 5 3" xfId="43422" xr:uid="{00000000-0005-0000-0000-0000E3460000}"/>
    <cellStyle name="Note 3 25 3 6" xfId="18541" xr:uid="{00000000-0005-0000-0000-0000E4460000}"/>
    <cellStyle name="Note 3 25 4" xfId="1701" xr:uid="{00000000-0005-0000-0000-0000E5460000}"/>
    <cellStyle name="Note 3 25 4 2" xfId="4212" xr:uid="{00000000-0005-0000-0000-0000E6460000}"/>
    <cellStyle name="Note 3 25 4 2 2" xfId="21648" xr:uid="{00000000-0005-0000-0000-0000E7460000}"/>
    <cellStyle name="Note 3 25 4 2 3" xfId="36101" xr:uid="{00000000-0005-0000-0000-0000E8460000}"/>
    <cellStyle name="Note 3 25 4 3" xfId="6674" xr:uid="{00000000-0005-0000-0000-0000E9460000}"/>
    <cellStyle name="Note 3 25 4 3 2" xfId="24109" xr:uid="{00000000-0005-0000-0000-0000EA460000}"/>
    <cellStyle name="Note 3 25 4 3 3" xfId="38562" xr:uid="{00000000-0005-0000-0000-0000EB460000}"/>
    <cellStyle name="Note 3 25 4 4" xfId="9115" xr:uid="{00000000-0005-0000-0000-0000EC460000}"/>
    <cellStyle name="Note 3 25 4 4 2" xfId="26550" xr:uid="{00000000-0005-0000-0000-0000ED460000}"/>
    <cellStyle name="Note 3 25 4 4 3" xfId="41003" xr:uid="{00000000-0005-0000-0000-0000EE460000}"/>
    <cellStyle name="Note 3 25 4 5" xfId="11535" xr:uid="{00000000-0005-0000-0000-0000EF460000}"/>
    <cellStyle name="Note 3 25 4 5 2" xfId="28970" xr:uid="{00000000-0005-0000-0000-0000F0460000}"/>
    <cellStyle name="Note 3 25 4 5 3" xfId="43423" xr:uid="{00000000-0005-0000-0000-0000F1460000}"/>
    <cellStyle name="Note 3 25 4 6" xfId="15195" xr:uid="{00000000-0005-0000-0000-0000F2460000}"/>
    <cellStyle name="Note 3 25 4 6 2" xfId="32630" xr:uid="{00000000-0005-0000-0000-0000F3460000}"/>
    <cellStyle name="Note 3 25 4 6 3" xfId="47083" xr:uid="{00000000-0005-0000-0000-0000F4460000}"/>
    <cellStyle name="Note 3 25 4 7" xfId="18542" xr:uid="{00000000-0005-0000-0000-0000F5460000}"/>
    <cellStyle name="Note 3 25 4 8" xfId="20357" xr:uid="{00000000-0005-0000-0000-0000F6460000}"/>
    <cellStyle name="Note 3 25 5" xfId="4209" xr:uid="{00000000-0005-0000-0000-0000F7460000}"/>
    <cellStyle name="Note 3 25 5 2" xfId="13782" xr:uid="{00000000-0005-0000-0000-0000F8460000}"/>
    <cellStyle name="Note 3 25 5 2 2" xfId="31217" xr:uid="{00000000-0005-0000-0000-0000F9460000}"/>
    <cellStyle name="Note 3 25 5 2 3" xfId="45670" xr:uid="{00000000-0005-0000-0000-0000FA460000}"/>
    <cellStyle name="Note 3 25 5 3" xfId="16243" xr:uid="{00000000-0005-0000-0000-0000FB460000}"/>
    <cellStyle name="Note 3 25 5 3 2" xfId="33678" xr:uid="{00000000-0005-0000-0000-0000FC460000}"/>
    <cellStyle name="Note 3 25 5 3 3" xfId="48131" xr:uid="{00000000-0005-0000-0000-0000FD460000}"/>
    <cellStyle name="Note 3 25 5 4" xfId="21645" xr:uid="{00000000-0005-0000-0000-0000FE460000}"/>
    <cellStyle name="Note 3 25 5 5" xfId="36098" xr:uid="{00000000-0005-0000-0000-0000FF460000}"/>
    <cellStyle name="Note 3 25 6" xfId="6671" xr:uid="{00000000-0005-0000-0000-000000470000}"/>
    <cellStyle name="Note 3 25 6 2" xfId="24106" xr:uid="{00000000-0005-0000-0000-000001470000}"/>
    <cellStyle name="Note 3 25 6 3" xfId="38559" xr:uid="{00000000-0005-0000-0000-000002470000}"/>
    <cellStyle name="Note 3 25 7" xfId="9112" xr:uid="{00000000-0005-0000-0000-000003470000}"/>
    <cellStyle name="Note 3 25 7 2" xfId="26547" xr:uid="{00000000-0005-0000-0000-000004470000}"/>
    <cellStyle name="Note 3 25 7 3" xfId="41000" xr:uid="{00000000-0005-0000-0000-000005470000}"/>
    <cellStyle name="Note 3 25 8" xfId="11532" xr:uid="{00000000-0005-0000-0000-000006470000}"/>
    <cellStyle name="Note 3 25 8 2" xfId="28967" xr:uid="{00000000-0005-0000-0000-000007470000}"/>
    <cellStyle name="Note 3 25 8 3" xfId="43420" xr:uid="{00000000-0005-0000-0000-000008470000}"/>
    <cellStyle name="Note 3 25 9" xfId="18539" xr:uid="{00000000-0005-0000-0000-000009470000}"/>
    <cellStyle name="Note 3 26" xfId="1702" xr:uid="{00000000-0005-0000-0000-00000A470000}"/>
    <cellStyle name="Note 3 26 2" xfId="1703" xr:uid="{00000000-0005-0000-0000-00000B470000}"/>
    <cellStyle name="Note 3 26 2 2" xfId="4214" xr:uid="{00000000-0005-0000-0000-00000C470000}"/>
    <cellStyle name="Note 3 26 2 2 2" xfId="13786" xr:uid="{00000000-0005-0000-0000-00000D470000}"/>
    <cellStyle name="Note 3 26 2 2 2 2" xfId="31221" xr:uid="{00000000-0005-0000-0000-00000E470000}"/>
    <cellStyle name="Note 3 26 2 2 2 3" xfId="45674" xr:uid="{00000000-0005-0000-0000-00000F470000}"/>
    <cellStyle name="Note 3 26 2 2 3" xfId="16247" xr:uid="{00000000-0005-0000-0000-000010470000}"/>
    <cellStyle name="Note 3 26 2 2 3 2" xfId="33682" xr:uid="{00000000-0005-0000-0000-000011470000}"/>
    <cellStyle name="Note 3 26 2 2 3 3" xfId="48135" xr:uid="{00000000-0005-0000-0000-000012470000}"/>
    <cellStyle name="Note 3 26 2 2 4" xfId="21650" xr:uid="{00000000-0005-0000-0000-000013470000}"/>
    <cellStyle name="Note 3 26 2 2 5" xfId="36103" xr:uid="{00000000-0005-0000-0000-000014470000}"/>
    <cellStyle name="Note 3 26 2 3" xfId="6676" xr:uid="{00000000-0005-0000-0000-000015470000}"/>
    <cellStyle name="Note 3 26 2 3 2" xfId="24111" xr:uid="{00000000-0005-0000-0000-000016470000}"/>
    <cellStyle name="Note 3 26 2 3 3" xfId="38564" xr:uid="{00000000-0005-0000-0000-000017470000}"/>
    <cellStyle name="Note 3 26 2 4" xfId="9117" xr:uid="{00000000-0005-0000-0000-000018470000}"/>
    <cellStyle name="Note 3 26 2 4 2" xfId="26552" xr:uid="{00000000-0005-0000-0000-000019470000}"/>
    <cellStyle name="Note 3 26 2 4 3" xfId="41005" xr:uid="{00000000-0005-0000-0000-00001A470000}"/>
    <cellStyle name="Note 3 26 2 5" xfId="11537" xr:uid="{00000000-0005-0000-0000-00001B470000}"/>
    <cellStyle name="Note 3 26 2 5 2" xfId="28972" xr:uid="{00000000-0005-0000-0000-00001C470000}"/>
    <cellStyle name="Note 3 26 2 5 3" xfId="43425" xr:uid="{00000000-0005-0000-0000-00001D470000}"/>
    <cellStyle name="Note 3 26 2 6" xfId="18544" xr:uid="{00000000-0005-0000-0000-00001E470000}"/>
    <cellStyle name="Note 3 26 3" xfId="1704" xr:uid="{00000000-0005-0000-0000-00001F470000}"/>
    <cellStyle name="Note 3 26 3 2" xfId="4215" xr:uid="{00000000-0005-0000-0000-000020470000}"/>
    <cellStyle name="Note 3 26 3 2 2" xfId="13787" xr:uid="{00000000-0005-0000-0000-000021470000}"/>
    <cellStyle name="Note 3 26 3 2 2 2" xfId="31222" xr:uid="{00000000-0005-0000-0000-000022470000}"/>
    <cellStyle name="Note 3 26 3 2 2 3" xfId="45675" xr:uid="{00000000-0005-0000-0000-000023470000}"/>
    <cellStyle name="Note 3 26 3 2 3" xfId="16248" xr:uid="{00000000-0005-0000-0000-000024470000}"/>
    <cellStyle name="Note 3 26 3 2 3 2" xfId="33683" xr:uid="{00000000-0005-0000-0000-000025470000}"/>
    <cellStyle name="Note 3 26 3 2 3 3" xfId="48136" xr:uid="{00000000-0005-0000-0000-000026470000}"/>
    <cellStyle name="Note 3 26 3 2 4" xfId="21651" xr:uid="{00000000-0005-0000-0000-000027470000}"/>
    <cellStyle name="Note 3 26 3 2 5" xfId="36104" xr:uid="{00000000-0005-0000-0000-000028470000}"/>
    <cellStyle name="Note 3 26 3 3" xfId="6677" xr:uid="{00000000-0005-0000-0000-000029470000}"/>
    <cellStyle name="Note 3 26 3 3 2" xfId="24112" xr:uid="{00000000-0005-0000-0000-00002A470000}"/>
    <cellStyle name="Note 3 26 3 3 3" xfId="38565" xr:uid="{00000000-0005-0000-0000-00002B470000}"/>
    <cellStyle name="Note 3 26 3 4" xfId="9118" xr:uid="{00000000-0005-0000-0000-00002C470000}"/>
    <cellStyle name="Note 3 26 3 4 2" xfId="26553" xr:uid="{00000000-0005-0000-0000-00002D470000}"/>
    <cellStyle name="Note 3 26 3 4 3" xfId="41006" xr:uid="{00000000-0005-0000-0000-00002E470000}"/>
    <cellStyle name="Note 3 26 3 5" xfId="11538" xr:uid="{00000000-0005-0000-0000-00002F470000}"/>
    <cellStyle name="Note 3 26 3 5 2" xfId="28973" xr:uid="{00000000-0005-0000-0000-000030470000}"/>
    <cellStyle name="Note 3 26 3 5 3" xfId="43426" xr:uid="{00000000-0005-0000-0000-000031470000}"/>
    <cellStyle name="Note 3 26 3 6" xfId="18545" xr:uid="{00000000-0005-0000-0000-000032470000}"/>
    <cellStyle name="Note 3 26 4" xfId="1705" xr:uid="{00000000-0005-0000-0000-000033470000}"/>
    <cellStyle name="Note 3 26 4 2" xfId="4216" xr:uid="{00000000-0005-0000-0000-000034470000}"/>
    <cellStyle name="Note 3 26 4 2 2" xfId="21652" xr:uid="{00000000-0005-0000-0000-000035470000}"/>
    <cellStyle name="Note 3 26 4 2 3" xfId="36105" xr:uid="{00000000-0005-0000-0000-000036470000}"/>
    <cellStyle name="Note 3 26 4 3" xfId="6678" xr:uid="{00000000-0005-0000-0000-000037470000}"/>
    <cellStyle name="Note 3 26 4 3 2" xfId="24113" xr:uid="{00000000-0005-0000-0000-000038470000}"/>
    <cellStyle name="Note 3 26 4 3 3" xfId="38566" xr:uid="{00000000-0005-0000-0000-000039470000}"/>
    <cellStyle name="Note 3 26 4 4" xfId="9119" xr:uid="{00000000-0005-0000-0000-00003A470000}"/>
    <cellStyle name="Note 3 26 4 4 2" xfId="26554" xr:uid="{00000000-0005-0000-0000-00003B470000}"/>
    <cellStyle name="Note 3 26 4 4 3" xfId="41007" xr:uid="{00000000-0005-0000-0000-00003C470000}"/>
    <cellStyle name="Note 3 26 4 5" xfId="11539" xr:uid="{00000000-0005-0000-0000-00003D470000}"/>
    <cellStyle name="Note 3 26 4 5 2" xfId="28974" xr:uid="{00000000-0005-0000-0000-00003E470000}"/>
    <cellStyle name="Note 3 26 4 5 3" xfId="43427" xr:uid="{00000000-0005-0000-0000-00003F470000}"/>
    <cellStyle name="Note 3 26 4 6" xfId="15196" xr:uid="{00000000-0005-0000-0000-000040470000}"/>
    <cellStyle name="Note 3 26 4 6 2" xfId="32631" xr:uid="{00000000-0005-0000-0000-000041470000}"/>
    <cellStyle name="Note 3 26 4 6 3" xfId="47084" xr:uid="{00000000-0005-0000-0000-000042470000}"/>
    <cellStyle name="Note 3 26 4 7" xfId="18546" xr:uid="{00000000-0005-0000-0000-000043470000}"/>
    <cellStyle name="Note 3 26 4 8" xfId="20358" xr:uid="{00000000-0005-0000-0000-000044470000}"/>
    <cellStyle name="Note 3 26 5" xfId="4213" xr:uid="{00000000-0005-0000-0000-000045470000}"/>
    <cellStyle name="Note 3 26 5 2" xfId="13785" xr:uid="{00000000-0005-0000-0000-000046470000}"/>
    <cellStyle name="Note 3 26 5 2 2" xfId="31220" xr:uid="{00000000-0005-0000-0000-000047470000}"/>
    <cellStyle name="Note 3 26 5 2 3" xfId="45673" xr:uid="{00000000-0005-0000-0000-000048470000}"/>
    <cellStyle name="Note 3 26 5 3" xfId="16246" xr:uid="{00000000-0005-0000-0000-000049470000}"/>
    <cellStyle name="Note 3 26 5 3 2" xfId="33681" xr:uid="{00000000-0005-0000-0000-00004A470000}"/>
    <cellStyle name="Note 3 26 5 3 3" xfId="48134" xr:uid="{00000000-0005-0000-0000-00004B470000}"/>
    <cellStyle name="Note 3 26 5 4" xfId="21649" xr:uid="{00000000-0005-0000-0000-00004C470000}"/>
    <cellStyle name="Note 3 26 5 5" xfId="36102" xr:uid="{00000000-0005-0000-0000-00004D470000}"/>
    <cellStyle name="Note 3 26 6" xfId="6675" xr:uid="{00000000-0005-0000-0000-00004E470000}"/>
    <cellStyle name="Note 3 26 6 2" xfId="24110" xr:uid="{00000000-0005-0000-0000-00004F470000}"/>
    <cellStyle name="Note 3 26 6 3" xfId="38563" xr:uid="{00000000-0005-0000-0000-000050470000}"/>
    <cellStyle name="Note 3 26 7" xfId="9116" xr:uid="{00000000-0005-0000-0000-000051470000}"/>
    <cellStyle name="Note 3 26 7 2" xfId="26551" xr:uid="{00000000-0005-0000-0000-000052470000}"/>
    <cellStyle name="Note 3 26 7 3" xfId="41004" xr:uid="{00000000-0005-0000-0000-000053470000}"/>
    <cellStyle name="Note 3 26 8" xfId="11536" xr:uid="{00000000-0005-0000-0000-000054470000}"/>
    <cellStyle name="Note 3 26 8 2" xfId="28971" xr:uid="{00000000-0005-0000-0000-000055470000}"/>
    <cellStyle name="Note 3 26 8 3" xfId="43424" xr:uid="{00000000-0005-0000-0000-000056470000}"/>
    <cellStyle name="Note 3 26 9" xfId="18543" xr:uid="{00000000-0005-0000-0000-000057470000}"/>
    <cellStyle name="Note 3 27" xfId="1706" xr:uid="{00000000-0005-0000-0000-000058470000}"/>
    <cellStyle name="Note 3 27 2" xfId="1707" xr:uid="{00000000-0005-0000-0000-000059470000}"/>
    <cellStyle name="Note 3 27 2 2" xfId="4218" xr:uid="{00000000-0005-0000-0000-00005A470000}"/>
    <cellStyle name="Note 3 27 2 2 2" xfId="13789" xr:uid="{00000000-0005-0000-0000-00005B470000}"/>
    <cellStyle name="Note 3 27 2 2 2 2" xfId="31224" xr:uid="{00000000-0005-0000-0000-00005C470000}"/>
    <cellStyle name="Note 3 27 2 2 2 3" xfId="45677" xr:uid="{00000000-0005-0000-0000-00005D470000}"/>
    <cellStyle name="Note 3 27 2 2 3" xfId="16250" xr:uid="{00000000-0005-0000-0000-00005E470000}"/>
    <cellStyle name="Note 3 27 2 2 3 2" xfId="33685" xr:uid="{00000000-0005-0000-0000-00005F470000}"/>
    <cellStyle name="Note 3 27 2 2 3 3" xfId="48138" xr:uid="{00000000-0005-0000-0000-000060470000}"/>
    <cellStyle name="Note 3 27 2 2 4" xfId="21654" xr:uid="{00000000-0005-0000-0000-000061470000}"/>
    <cellStyle name="Note 3 27 2 2 5" xfId="36107" xr:uid="{00000000-0005-0000-0000-000062470000}"/>
    <cellStyle name="Note 3 27 2 3" xfId="6680" xr:uid="{00000000-0005-0000-0000-000063470000}"/>
    <cellStyle name="Note 3 27 2 3 2" xfId="24115" xr:uid="{00000000-0005-0000-0000-000064470000}"/>
    <cellStyle name="Note 3 27 2 3 3" xfId="38568" xr:uid="{00000000-0005-0000-0000-000065470000}"/>
    <cellStyle name="Note 3 27 2 4" xfId="9121" xr:uid="{00000000-0005-0000-0000-000066470000}"/>
    <cellStyle name="Note 3 27 2 4 2" xfId="26556" xr:uid="{00000000-0005-0000-0000-000067470000}"/>
    <cellStyle name="Note 3 27 2 4 3" xfId="41009" xr:uid="{00000000-0005-0000-0000-000068470000}"/>
    <cellStyle name="Note 3 27 2 5" xfId="11541" xr:uid="{00000000-0005-0000-0000-000069470000}"/>
    <cellStyle name="Note 3 27 2 5 2" xfId="28976" xr:uid="{00000000-0005-0000-0000-00006A470000}"/>
    <cellStyle name="Note 3 27 2 5 3" xfId="43429" xr:uid="{00000000-0005-0000-0000-00006B470000}"/>
    <cellStyle name="Note 3 27 2 6" xfId="18548" xr:uid="{00000000-0005-0000-0000-00006C470000}"/>
    <cellStyle name="Note 3 27 3" xfId="1708" xr:uid="{00000000-0005-0000-0000-00006D470000}"/>
    <cellStyle name="Note 3 27 3 2" xfId="4219" xr:uid="{00000000-0005-0000-0000-00006E470000}"/>
    <cellStyle name="Note 3 27 3 2 2" xfId="13790" xr:uid="{00000000-0005-0000-0000-00006F470000}"/>
    <cellStyle name="Note 3 27 3 2 2 2" xfId="31225" xr:uid="{00000000-0005-0000-0000-000070470000}"/>
    <cellStyle name="Note 3 27 3 2 2 3" xfId="45678" xr:uid="{00000000-0005-0000-0000-000071470000}"/>
    <cellStyle name="Note 3 27 3 2 3" xfId="16251" xr:uid="{00000000-0005-0000-0000-000072470000}"/>
    <cellStyle name="Note 3 27 3 2 3 2" xfId="33686" xr:uid="{00000000-0005-0000-0000-000073470000}"/>
    <cellStyle name="Note 3 27 3 2 3 3" xfId="48139" xr:uid="{00000000-0005-0000-0000-000074470000}"/>
    <cellStyle name="Note 3 27 3 2 4" xfId="21655" xr:uid="{00000000-0005-0000-0000-000075470000}"/>
    <cellStyle name="Note 3 27 3 2 5" xfId="36108" xr:uid="{00000000-0005-0000-0000-000076470000}"/>
    <cellStyle name="Note 3 27 3 3" xfId="6681" xr:uid="{00000000-0005-0000-0000-000077470000}"/>
    <cellStyle name="Note 3 27 3 3 2" xfId="24116" xr:uid="{00000000-0005-0000-0000-000078470000}"/>
    <cellStyle name="Note 3 27 3 3 3" xfId="38569" xr:uid="{00000000-0005-0000-0000-000079470000}"/>
    <cellStyle name="Note 3 27 3 4" xfId="9122" xr:uid="{00000000-0005-0000-0000-00007A470000}"/>
    <cellStyle name="Note 3 27 3 4 2" xfId="26557" xr:uid="{00000000-0005-0000-0000-00007B470000}"/>
    <cellStyle name="Note 3 27 3 4 3" xfId="41010" xr:uid="{00000000-0005-0000-0000-00007C470000}"/>
    <cellStyle name="Note 3 27 3 5" xfId="11542" xr:uid="{00000000-0005-0000-0000-00007D470000}"/>
    <cellStyle name="Note 3 27 3 5 2" xfId="28977" xr:uid="{00000000-0005-0000-0000-00007E470000}"/>
    <cellStyle name="Note 3 27 3 5 3" xfId="43430" xr:uid="{00000000-0005-0000-0000-00007F470000}"/>
    <cellStyle name="Note 3 27 3 6" xfId="18549" xr:uid="{00000000-0005-0000-0000-000080470000}"/>
    <cellStyle name="Note 3 27 4" xfId="1709" xr:uid="{00000000-0005-0000-0000-000081470000}"/>
    <cellStyle name="Note 3 27 4 2" xfId="4220" xr:uid="{00000000-0005-0000-0000-000082470000}"/>
    <cellStyle name="Note 3 27 4 2 2" xfId="21656" xr:uid="{00000000-0005-0000-0000-000083470000}"/>
    <cellStyle name="Note 3 27 4 2 3" xfId="36109" xr:uid="{00000000-0005-0000-0000-000084470000}"/>
    <cellStyle name="Note 3 27 4 3" xfId="6682" xr:uid="{00000000-0005-0000-0000-000085470000}"/>
    <cellStyle name="Note 3 27 4 3 2" xfId="24117" xr:uid="{00000000-0005-0000-0000-000086470000}"/>
    <cellStyle name="Note 3 27 4 3 3" xfId="38570" xr:uid="{00000000-0005-0000-0000-000087470000}"/>
    <cellStyle name="Note 3 27 4 4" xfId="9123" xr:uid="{00000000-0005-0000-0000-000088470000}"/>
    <cellStyle name="Note 3 27 4 4 2" xfId="26558" xr:uid="{00000000-0005-0000-0000-000089470000}"/>
    <cellStyle name="Note 3 27 4 4 3" xfId="41011" xr:uid="{00000000-0005-0000-0000-00008A470000}"/>
    <cellStyle name="Note 3 27 4 5" xfId="11543" xr:uid="{00000000-0005-0000-0000-00008B470000}"/>
    <cellStyle name="Note 3 27 4 5 2" xfId="28978" xr:uid="{00000000-0005-0000-0000-00008C470000}"/>
    <cellStyle name="Note 3 27 4 5 3" xfId="43431" xr:uid="{00000000-0005-0000-0000-00008D470000}"/>
    <cellStyle name="Note 3 27 4 6" xfId="15197" xr:uid="{00000000-0005-0000-0000-00008E470000}"/>
    <cellStyle name="Note 3 27 4 6 2" xfId="32632" xr:uid="{00000000-0005-0000-0000-00008F470000}"/>
    <cellStyle name="Note 3 27 4 6 3" xfId="47085" xr:uid="{00000000-0005-0000-0000-000090470000}"/>
    <cellStyle name="Note 3 27 4 7" xfId="18550" xr:uid="{00000000-0005-0000-0000-000091470000}"/>
    <cellStyle name="Note 3 27 4 8" xfId="20359" xr:uid="{00000000-0005-0000-0000-000092470000}"/>
    <cellStyle name="Note 3 27 5" xfId="4217" xr:uid="{00000000-0005-0000-0000-000093470000}"/>
    <cellStyle name="Note 3 27 5 2" xfId="13788" xr:uid="{00000000-0005-0000-0000-000094470000}"/>
    <cellStyle name="Note 3 27 5 2 2" xfId="31223" xr:uid="{00000000-0005-0000-0000-000095470000}"/>
    <cellStyle name="Note 3 27 5 2 3" xfId="45676" xr:uid="{00000000-0005-0000-0000-000096470000}"/>
    <cellStyle name="Note 3 27 5 3" xfId="16249" xr:uid="{00000000-0005-0000-0000-000097470000}"/>
    <cellStyle name="Note 3 27 5 3 2" xfId="33684" xr:uid="{00000000-0005-0000-0000-000098470000}"/>
    <cellStyle name="Note 3 27 5 3 3" xfId="48137" xr:uid="{00000000-0005-0000-0000-000099470000}"/>
    <cellStyle name="Note 3 27 5 4" xfId="21653" xr:uid="{00000000-0005-0000-0000-00009A470000}"/>
    <cellStyle name="Note 3 27 5 5" xfId="36106" xr:uid="{00000000-0005-0000-0000-00009B470000}"/>
    <cellStyle name="Note 3 27 6" xfId="6679" xr:uid="{00000000-0005-0000-0000-00009C470000}"/>
    <cellStyle name="Note 3 27 6 2" xfId="24114" xr:uid="{00000000-0005-0000-0000-00009D470000}"/>
    <cellStyle name="Note 3 27 6 3" xfId="38567" xr:uid="{00000000-0005-0000-0000-00009E470000}"/>
    <cellStyle name="Note 3 27 7" xfId="9120" xr:uid="{00000000-0005-0000-0000-00009F470000}"/>
    <cellStyle name="Note 3 27 7 2" xfId="26555" xr:uid="{00000000-0005-0000-0000-0000A0470000}"/>
    <cellStyle name="Note 3 27 7 3" xfId="41008" xr:uid="{00000000-0005-0000-0000-0000A1470000}"/>
    <cellStyle name="Note 3 27 8" xfId="11540" xr:uid="{00000000-0005-0000-0000-0000A2470000}"/>
    <cellStyle name="Note 3 27 8 2" xfId="28975" xr:uid="{00000000-0005-0000-0000-0000A3470000}"/>
    <cellStyle name="Note 3 27 8 3" xfId="43428" xr:uid="{00000000-0005-0000-0000-0000A4470000}"/>
    <cellStyle name="Note 3 27 9" xfId="18547" xr:uid="{00000000-0005-0000-0000-0000A5470000}"/>
    <cellStyle name="Note 3 28" xfId="1710" xr:uid="{00000000-0005-0000-0000-0000A6470000}"/>
    <cellStyle name="Note 3 28 2" xfId="4221" xr:uid="{00000000-0005-0000-0000-0000A7470000}"/>
    <cellStyle name="Note 3 28 2 2" xfId="13791" xr:uid="{00000000-0005-0000-0000-0000A8470000}"/>
    <cellStyle name="Note 3 28 2 2 2" xfId="31226" xr:uid="{00000000-0005-0000-0000-0000A9470000}"/>
    <cellStyle name="Note 3 28 2 2 3" xfId="45679" xr:uid="{00000000-0005-0000-0000-0000AA470000}"/>
    <cellStyle name="Note 3 28 2 3" xfId="16252" xr:uid="{00000000-0005-0000-0000-0000AB470000}"/>
    <cellStyle name="Note 3 28 2 3 2" xfId="33687" xr:uid="{00000000-0005-0000-0000-0000AC470000}"/>
    <cellStyle name="Note 3 28 2 3 3" xfId="48140" xr:uid="{00000000-0005-0000-0000-0000AD470000}"/>
    <cellStyle name="Note 3 28 2 4" xfId="21657" xr:uid="{00000000-0005-0000-0000-0000AE470000}"/>
    <cellStyle name="Note 3 28 2 5" xfId="36110" xr:uid="{00000000-0005-0000-0000-0000AF470000}"/>
    <cellStyle name="Note 3 28 3" xfId="6683" xr:uid="{00000000-0005-0000-0000-0000B0470000}"/>
    <cellStyle name="Note 3 28 3 2" xfId="24118" xr:uid="{00000000-0005-0000-0000-0000B1470000}"/>
    <cellStyle name="Note 3 28 3 3" xfId="38571" xr:uid="{00000000-0005-0000-0000-0000B2470000}"/>
    <cellStyle name="Note 3 28 4" xfId="9124" xr:uid="{00000000-0005-0000-0000-0000B3470000}"/>
    <cellStyle name="Note 3 28 4 2" xfId="26559" xr:uid="{00000000-0005-0000-0000-0000B4470000}"/>
    <cellStyle name="Note 3 28 4 3" xfId="41012" xr:uid="{00000000-0005-0000-0000-0000B5470000}"/>
    <cellStyle name="Note 3 28 5" xfId="11544" xr:uid="{00000000-0005-0000-0000-0000B6470000}"/>
    <cellStyle name="Note 3 28 5 2" xfId="28979" xr:uid="{00000000-0005-0000-0000-0000B7470000}"/>
    <cellStyle name="Note 3 28 5 3" xfId="43432" xr:uid="{00000000-0005-0000-0000-0000B8470000}"/>
    <cellStyle name="Note 3 28 6" xfId="18551" xr:uid="{00000000-0005-0000-0000-0000B9470000}"/>
    <cellStyle name="Note 3 29" xfId="1711" xr:uid="{00000000-0005-0000-0000-0000BA470000}"/>
    <cellStyle name="Note 3 29 2" xfId="4222" xr:uid="{00000000-0005-0000-0000-0000BB470000}"/>
    <cellStyle name="Note 3 29 2 2" xfId="13792" xr:uid="{00000000-0005-0000-0000-0000BC470000}"/>
    <cellStyle name="Note 3 29 2 2 2" xfId="31227" xr:uid="{00000000-0005-0000-0000-0000BD470000}"/>
    <cellStyle name="Note 3 29 2 2 3" xfId="45680" xr:uid="{00000000-0005-0000-0000-0000BE470000}"/>
    <cellStyle name="Note 3 29 2 3" xfId="16253" xr:uid="{00000000-0005-0000-0000-0000BF470000}"/>
    <cellStyle name="Note 3 29 2 3 2" xfId="33688" xr:uid="{00000000-0005-0000-0000-0000C0470000}"/>
    <cellStyle name="Note 3 29 2 3 3" xfId="48141" xr:uid="{00000000-0005-0000-0000-0000C1470000}"/>
    <cellStyle name="Note 3 29 2 4" xfId="21658" xr:uid="{00000000-0005-0000-0000-0000C2470000}"/>
    <cellStyle name="Note 3 29 2 5" xfId="36111" xr:uid="{00000000-0005-0000-0000-0000C3470000}"/>
    <cellStyle name="Note 3 29 3" xfId="6684" xr:uid="{00000000-0005-0000-0000-0000C4470000}"/>
    <cellStyle name="Note 3 29 3 2" xfId="24119" xr:uid="{00000000-0005-0000-0000-0000C5470000}"/>
    <cellStyle name="Note 3 29 3 3" xfId="38572" xr:uid="{00000000-0005-0000-0000-0000C6470000}"/>
    <cellStyle name="Note 3 29 4" xfId="9125" xr:uid="{00000000-0005-0000-0000-0000C7470000}"/>
    <cellStyle name="Note 3 29 4 2" xfId="26560" xr:uid="{00000000-0005-0000-0000-0000C8470000}"/>
    <cellStyle name="Note 3 29 4 3" xfId="41013" xr:uid="{00000000-0005-0000-0000-0000C9470000}"/>
    <cellStyle name="Note 3 29 5" xfId="11545" xr:uid="{00000000-0005-0000-0000-0000CA470000}"/>
    <cellStyle name="Note 3 29 5 2" xfId="28980" xr:uid="{00000000-0005-0000-0000-0000CB470000}"/>
    <cellStyle name="Note 3 29 5 3" xfId="43433" xr:uid="{00000000-0005-0000-0000-0000CC470000}"/>
    <cellStyle name="Note 3 29 6" xfId="18552" xr:uid="{00000000-0005-0000-0000-0000CD470000}"/>
    <cellStyle name="Note 3 3" xfId="1712" xr:uid="{00000000-0005-0000-0000-0000CE470000}"/>
    <cellStyle name="Note 3 3 10" xfId="6685" xr:uid="{00000000-0005-0000-0000-0000CF470000}"/>
    <cellStyle name="Note 3 3 10 2" xfId="24120" xr:uid="{00000000-0005-0000-0000-0000D0470000}"/>
    <cellStyle name="Note 3 3 10 3" xfId="38573" xr:uid="{00000000-0005-0000-0000-0000D1470000}"/>
    <cellStyle name="Note 3 3 11" xfId="9126" xr:uid="{00000000-0005-0000-0000-0000D2470000}"/>
    <cellStyle name="Note 3 3 11 2" xfId="26561" xr:uid="{00000000-0005-0000-0000-0000D3470000}"/>
    <cellStyle name="Note 3 3 11 3" xfId="41014" xr:uid="{00000000-0005-0000-0000-0000D4470000}"/>
    <cellStyle name="Note 3 3 12" xfId="11546" xr:uid="{00000000-0005-0000-0000-0000D5470000}"/>
    <cellStyle name="Note 3 3 12 2" xfId="28981" xr:uid="{00000000-0005-0000-0000-0000D6470000}"/>
    <cellStyle name="Note 3 3 12 3" xfId="43434" xr:uid="{00000000-0005-0000-0000-0000D7470000}"/>
    <cellStyle name="Note 3 3 13" xfId="18553" xr:uid="{00000000-0005-0000-0000-0000D8470000}"/>
    <cellStyle name="Note 3 3 2" xfId="1713" xr:uid="{00000000-0005-0000-0000-0000D9470000}"/>
    <cellStyle name="Note 3 3 2 2" xfId="1714" xr:uid="{00000000-0005-0000-0000-0000DA470000}"/>
    <cellStyle name="Note 3 3 2 2 2" xfId="4225" xr:uid="{00000000-0005-0000-0000-0000DB470000}"/>
    <cellStyle name="Note 3 3 2 2 2 2" xfId="13795" xr:uid="{00000000-0005-0000-0000-0000DC470000}"/>
    <cellStyle name="Note 3 3 2 2 2 2 2" xfId="31230" xr:uid="{00000000-0005-0000-0000-0000DD470000}"/>
    <cellStyle name="Note 3 3 2 2 2 2 3" xfId="45683" xr:uid="{00000000-0005-0000-0000-0000DE470000}"/>
    <cellStyle name="Note 3 3 2 2 2 3" xfId="16256" xr:uid="{00000000-0005-0000-0000-0000DF470000}"/>
    <cellStyle name="Note 3 3 2 2 2 3 2" xfId="33691" xr:uid="{00000000-0005-0000-0000-0000E0470000}"/>
    <cellStyle name="Note 3 3 2 2 2 3 3" xfId="48144" xr:uid="{00000000-0005-0000-0000-0000E1470000}"/>
    <cellStyle name="Note 3 3 2 2 2 4" xfId="21661" xr:uid="{00000000-0005-0000-0000-0000E2470000}"/>
    <cellStyle name="Note 3 3 2 2 2 5" xfId="36114" xr:uid="{00000000-0005-0000-0000-0000E3470000}"/>
    <cellStyle name="Note 3 3 2 2 3" xfId="6687" xr:uid="{00000000-0005-0000-0000-0000E4470000}"/>
    <cellStyle name="Note 3 3 2 2 3 2" xfId="24122" xr:uid="{00000000-0005-0000-0000-0000E5470000}"/>
    <cellStyle name="Note 3 3 2 2 3 3" xfId="38575" xr:uid="{00000000-0005-0000-0000-0000E6470000}"/>
    <cellStyle name="Note 3 3 2 2 4" xfId="9128" xr:uid="{00000000-0005-0000-0000-0000E7470000}"/>
    <cellStyle name="Note 3 3 2 2 4 2" xfId="26563" xr:uid="{00000000-0005-0000-0000-0000E8470000}"/>
    <cellStyle name="Note 3 3 2 2 4 3" xfId="41016" xr:uid="{00000000-0005-0000-0000-0000E9470000}"/>
    <cellStyle name="Note 3 3 2 2 5" xfId="11548" xr:uid="{00000000-0005-0000-0000-0000EA470000}"/>
    <cellStyle name="Note 3 3 2 2 5 2" xfId="28983" xr:uid="{00000000-0005-0000-0000-0000EB470000}"/>
    <cellStyle name="Note 3 3 2 2 5 3" xfId="43436" xr:uid="{00000000-0005-0000-0000-0000EC470000}"/>
    <cellStyle name="Note 3 3 2 2 6" xfId="18555" xr:uid="{00000000-0005-0000-0000-0000ED470000}"/>
    <cellStyle name="Note 3 3 2 3" xfId="1715" xr:uid="{00000000-0005-0000-0000-0000EE470000}"/>
    <cellStyle name="Note 3 3 2 3 2" xfId="4226" xr:uid="{00000000-0005-0000-0000-0000EF470000}"/>
    <cellStyle name="Note 3 3 2 3 2 2" xfId="13796" xr:uid="{00000000-0005-0000-0000-0000F0470000}"/>
    <cellStyle name="Note 3 3 2 3 2 2 2" xfId="31231" xr:uid="{00000000-0005-0000-0000-0000F1470000}"/>
    <cellStyle name="Note 3 3 2 3 2 2 3" xfId="45684" xr:uid="{00000000-0005-0000-0000-0000F2470000}"/>
    <cellStyle name="Note 3 3 2 3 2 3" xfId="16257" xr:uid="{00000000-0005-0000-0000-0000F3470000}"/>
    <cellStyle name="Note 3 3 2 3 2 3 2" xfId="33692" xr:uid="{00000000-0005-0000-0000-0000F4470000}"/>
    <cellStyle name="Note 3 3 2 3 2 3 3" xfId="48145" xr:uid="{00000000-0005-0000-0000-0000F5470000}"/>
    <cellStyle name="Note 3 3 2 3 2 4" xfId="21662" xr:uid="{00000000-0005-0000-0000-0000F6470000}"/>
    <cellStyle name="Note 3 3 2 3 2 5" xfId="36115" xr:uid="{00000000-0005-0000-0000-0000F7470000}"/>
    <cellStyle name="Note 3 3 2 3 3" xfId="6688" xr:uid="{00000000-0005-0000-0000-0000F8470000}"/>
    <cellStyle name="Note 3 3 2 3 3 2" xfId="24123" xr:uid="{00000000-0005-0000-0000-0000F9470000}"/>
    <cellStyle name="Note 3 3 2 3 3 3" xfId="38576" xr:uid="{00000000-0005-0000-0000-0000FA470000}"/>
    <cellStyle name="Note 3 3 2 3 4" xfId="9129" xr:uid="{00000000-0005-0000-0000-0000FB470000}"/>
    <cellStyle name="Note 3 3 2 3 4 2" xfId="26564" xr:uid="{00000000-0005-0000-0000-0000FC470000}"/>
    <cellStyle name="Note 3 3 2 3 4 3" xfId="41017" xr:uid="{00000000-0005-0000-0000-0000FD470000}"/>
    <cellStyle name="Note 3 3 2 3 5" xfId="11549" xr:uid="{00000000-0005-0000-0000-0000FE470000}"/>
    <cellStyle name="Note 3 3 2 3 5 2" xfId="28984" xr:uid="{00000000-0005-0000-0000-0000FF470000}"/>
    <cellStyle name="Note 3 3 2 3 5 3" xfId="43437" xr:uid="{00000000-0005-0000-0000-000000480000}"/>
    <cellStyle name="Note 3 3 2 3 6" xfId="18556" xr:uid="{00000000-0005-0000-0000-000001480000}"/>
    <cellStyle name="Note 3 3 2 4" xfId="1716" xr:uid="{00000000-0005-0000-0000-000002480000}"/>
    <cellStyle name="Note 3 3 2 4 2" xfId="4227" xr:uid="{00000000-0005-0000-0000-000003480000}"/>
    <cellStyle name="Note 3 3 2 4 2 2" xfId="21663" xr:uid="{00000000-0005-0000-0000-000004480000}"/>
    <cellStyle name="Note 3 3 2 4 2 3" xfId="36116" xr:uid="{00000000-0005-0000-0000-000005480000}"/>
    <cellStyle name="Note 3 3 2 4 3" xfId="6689" xr:uid="{00000000-0005-0000-0000-000006480000}"/>
    <cellStyle name="Note 3 3 2 4 3 2" xfId="24124" xr:uid="{00000000-0005-0000-0000-000007480000}"/>
    <cellStyle name="Note 3 3 2 4 3 3" xfId="38577" xr:uid="{00000000-0005-0000-0000-000008480000}"/>
    <cellStyle name="Note 3 3 2 4 4" xfId="9130" xr:uid="{00000000-0005-0000-0000-000009480000}"/>
    <cellStyle name="Note 3 3 2 4 4 2" xfId="26565" xr:uid="{00000000-0005-0000-0000-00000A480000}"/>
    <cellStyle name="Note 3 3 2 4 4 3" xfId="41018" xr:uid="{00000000-0005-0000-0000-00000B480000}"/>
    <cellStyle name="Note 3 3 2 4 5" xfId="11550" xr:uid="{00000000-0005-0000-0000-00000C480000}"/>
    <cellStyle name="Note 3 3 2 4 5 2" xfId="28985" xr:uid="{00000000-0005-0000-0000-00000D480000}"/>
    <cellStyle name="Note 3 3 2 4 5 3" xfId="43438" xr:uid="{00000000-0005-0000-0000-00000E480000}"/>
    <cellStyle name="Note 3 3 2 4 6" xfId="15198" xr:uid="{00000000-0005-0000-0000-00000F480000}"/>
    <cellStyle name="Note 3 3 2 4 6 2" xfId="32633" xr:uid="{00000000-0005-0000-0000-000010480000}"/>
    <cellStyle name="Note 3 3 2 4 6 3" xfId="47086" xr:uid="{00000000-0005-0000-0000-000011480000}"/>
    <cellStyle name="Note 3 3 2 4 7" xfId="18557" xr:uid="{00000000-0005-0000-0000-000012480000}"/>
    <cellStyle name="Note 3 3 2 4 8" xfId="20360" xr:uid="{00000000-0005-0000-0000-000013480000}"/>
    <cellStyle name="Note 3 3 2 5" xfId="4224" xr:uid="{00000000-0005-0000-0000-000014480000}"/>
    <cellStyle name="Note 3 3 2 5 2" xfId="13794" xr:uid="{00000000-0005-0000-0000-000015480000}"/>
    <cellStyle name="Note 3 3 2 5 2 2" xfId="31229" xr:uid="{00000000-0005-0000-0000-000016480000}"/>
    <cellStyle name="Note 3 3 2 5 2 3" xfId="45682" xr:uid="{00000000-0005-0000-0000-000017480000}"/>
    <cellStyle name="Note 3 3 2 5 3" xfId="16255" xr:uid="{00000000-0005-0000-0000-000018480000}"/>
    <cellStyle name="Note 3 3 2 5 3 2" xfId="33690" xr:uid="{00000000-0005-0000-0000-000019480000}"/>
    <cellStyle name="Note 3 3 2 5 3 3" xfId="48143" xr:uid="{00000000-0005-0000-0000-00001A480000}"/>
    <cellStyle name="Note 3 3 2 5 4" xfId="21660" xr:uid="{00000000-0005-0000-0000-00001B480000}"/>
    <cellStyle name="Note 3 3 2 5 5" xfId="36113" xr:uid="{00000000-0005-0000-0000-00001C480000}"/>
    <cellStyle name="Note 3 3 2 6" xfId="6686" xr:uid="{00000000-0005-0000-0000-00001D480000}"/>
    <cellStyle name="Note 3 3 2 6 2" xfId="24121" xr:uid="{00000000-0005-0000-0000-00001E480000}"/>
    <cellStyle name="Note 3 3 2 6 3" xfId="38574" xr:uid="{00000000-0005-0000-0000-00001F480000}"/>
    <cellStyle name="Note 3 3 2 7" xfId="9127" xr:uid="{00000000-0005-0000-0000-000020480000}"/>
    <cellStyle name="Note 3 3 2 7 2" xfId="26562" xr:uid="{00000000-0005-0000-0000-000021480000}"/>
    <cellStyle name="Note 3 3 2 7 3" xfId="41015" xr:uid="{00000000-0005-0000-0000-000022480000}"/>
    <cellStyle name="Note 3 3 2 8" xfId="11547" xr:uid="{00000000-0005-0000-0000-000023480000}"/>
    <cellStyle name="Note 3 3 2 8 2" xfId="28982" xr:uid="{00000000-0005-0000-0000-000024480000}"/>
    <cellStyle name="Note 3 3 2 8 3" xfId="43435" xr:uid="{00000000-0005-0000-0000-000025480000}"/>
    <cellStyle name="Note 3 3 2 9" xfId="18554" xr:uid="{00000000-0005-0000-0000-000026480000}"/>
    <cellStyle name="Note 3 3 3" xfId="1717" xr:uid="{00000000-0005-0000-0000-000027480000}"/>
    <cellStyle name="Note 3 3 3 2" xfId="1718" xr:uid="{00000000-0005-0000-0000-000028480000}"/>
    <cellStyle name="Note 3 3 3 2 2" xfId="4229" xr:uid="{00000000-0005-0000-0000-000029480000}"/>
    <cellStyle name="Note 3 3 3 2 2 2" xfId="13798" xr:uid="{00000000-0005-0000-0000-00002A480000}"/>
    <cellStyle name="Note 3 3 3 2 2 2 2" xfId="31233" xr:uid="{00000000-0005-0000-0000-00002B480000}"/>
    <cellStyle name="Note 3 3 3 2 2 2 3" xfId="45686" xr:uid="{00000000-0005-0000-0000-00002C480000}"/>
    <cellStyle name="Note 3 3 3 2 2 3" xfId="16259" xr:uid="{00000000-0005-0000-0000-00002D480000}"/>
    <cellStyle name="Note 3 3 3 2 2 3 2" xfId="33694" xr:uid="{00000000-0005-0000-0000-00002E480000}"/>
    <cellStyle name="Note 3 3 3 2 2 3 3" xfId="48147" xr:uid="{00000000-0005-0000-0000-00002F480000}"/>
    <cellStyle name="Note 3 3 3 2 2 4" xfId="21665" xr:uid="{00000000-0005-0000-0000-000030480000}"/>
    <cellStyle name="Note 3 3 3 2 2 5" xfId="36118" xr:uid="{00000000-0005-0000-0000-000031480000}"/>
    <cellStyle name="Note 3 3 3 2 3" xfId="6691" xr:uid="{00000000-0005-0000-0000-000032480000}"/>
    <cellStyle name="Note 3 3 3 2 3 2" xfId="24126" xr:uid="{00000000-0005-0000-0000-000033480000}"/>
    <cellStyle name="Note 3 3 3 2 3 3" xfId="38579" xr:uid="{00000000-0005-0000-0000-000034480000}"/>
    <cellStyle name="Note 3 3 3 2 4" xfId="9132" xr:uid="{00000000-0005-0000-0000-000035480000}"/>
    <cellStyle name="Note 3 3 3 2 4 2" xfId="26567" xr:uid="{00000000-0005-0000-0000-000036480000}"/>
    <cellStyle name="Note 3 3 3 2 4 3" xfId="41020" xr:uid="{00000000-0005-0000-0000-000037480000}"/>
    <cellStyle name="Note 3 3 3 2 5" xfId="11552" xr:uid="{00000000-0005-0000-0000-000038480000}"/>
    <cellStyle name="Note 3 3 3 2 5 2" xfId="28987" xr:uid="{00000000-0005-0000-0000-000039480000}"/>
    <cellStyle name="Note 3 3 3 2 5 3" xfId="43440" xr:uid="{00000000-0005-0000-0000-00003A480000}"/>
    <cellStyle name="Note 3 3 3 2 6" xfId="18559" xr:uid="{00000000-0005-0000-0000-00003B480000}"/>
    <cellStyle name="Note 3 3 3 3" xfId="1719" xr:uid="{00000000-0005-0000-0000-00003C480000}"/>
    <cellStyle name="Note 3 3 3 3 2" xfId="4230" xr:uid="{00000000-0005-0000-0000-00003D480000}"/>
    <cellStyle name="Note 3 3 3 3 2 2" xfId="13799" xr:uid="{00000000-0005-0000-0000-00003E480000}"/>
    <cellStyle name="Note 3 3 3 3 2 2 2" xfId="31234" xr:uid="{00000000-0005-0000-0000-00003F480000}"/>
    <cellStyle name="Note 3 3 3 3 2 2 3" xfId="45687" xr:uid="{00000000-0005-0000-0000-000040480000}"/>
    <cellStyle name="Note 3 3 3 3 2 3" xfId="16260" xr:uid="{00000000-0005-0000-0000-000041480000}"/>
    <cellStyle name="Note 3 3 3 3 2 3 2" xfId="33695" xr:uid="{00000000-0005-0000-0000-000042480000}"/>
    <cellStyle name="Note 3 3 3 3 2 3 3" xfId="48148" xr:uid="{00000000-0005-0000-0000-000043480000}"/>
    <cellStyle name="Note 3 3 3 3 2 4" xfId="21666" xr:uid="{00000000-0005-0000-0000-000044480000}"/>
    <cellStyle name="Note 3 3 3 3 2 5" xfId="36119" xr:uid="{00000000-0005-0000-0000-000045480000}"/>
    <cellStyle name="Note 3 3 3 3 3" xfId="6692" xr:uid="{00000000-0005-0000-0000-000046480000}"/>
    <cellStyle name="Note 3 3 3 3 3 2" xfId="24127" xr:uid="{00000000-0005-0000-0000-000047480000}"/>
    <cellStyle name="Note 3 3 3 3 3 3" xfId="38580" xr:uid="{00000000-0005-0000-0000-000048480000}"/>
    <cellStyle name="Note 3 3 3 3 4" xfId="9133" xr:uid="{00000000-0005-0000-0000-000049480000}"/>
    <cellStyle name="Note 3 3 3 3 4 2" xfId="26568" xr:uid="{00000000-0005-0000-0000-00004A480000}"/>
    <cellStyle name="Note 3 3 3 3 4 3" xfId="41021" xr:uid="{00000000-0005-0000-0000-00004B480000}"/>
    <cellStyle name="Note 3 3 3 3 5" xfId="11553" xr:uid="{00000000-0005-0000-0000-00004C480000}"/>
    <cellStyle name="Note 3 3 3 3 5 2" xfId="28988" xr:uid="{00000000-0005-0000-0000-00004D480000}"/>
    <cellStyle name="Note 3 3 3 3 5 3" xfId="43441" xr:uid="{00000000-0005-0000-0000-00004E480000}"/>
    <cellStyle name="Note 3 3 3 3 6" xfId="18560" xr:uid="{00000000-0005-0000-0000-00004F480000}"/>
    <cellStyle name="Note 3 3 3 4" xfId="1720" xr:uid="{00000000-0005-0000-0000-000050480000}"/>
    <cellStyle name="Note 3 3 3 4 2" xfId="4231" xr:uid="{00000000-0005-0000-0000-000051480000}"/>
    <cellStyle name="Note 3 3 3 4 2 2" xfId="21667" xr:uid="{00000000-0005-0000-0000-000052480000}"/>
    <cellStyle name="Note 3 3 3 4 2 3" xfId="36120" xr:uid="{00000000-0005-0000-0000-000053480000}"/>
    <cellStyle name="Note 3 3 3 4 3" xfId="6693" xr:uid="{00000000-0005-0000-0000-000054480000}"/>
    <cellStyle name="Note 3 3 3 4 3 2" xfId="24128" xr:uid="{00000000-0005-0000-0000-000055480000}"/>
    <cellStyle name="Note 3 3 3 4 3 3" xfId="38581" xr:uid="{00000000-0005-0000-0000-000056480000}"/>
    <cellStyle name="Note 3 3 3 4 4" xfId="9134" xr:uid="{00000000-0005-0000-0000-000057480000}"/>
    <cellStyle name="Note 3 3 3 4 4 2" xfId="26569" xr:uid="{00000000-0005-0000-0000-000058480000}"/>
    <cellStyle name="Note 3 3 3 4 4 3" xfId="41022" xr:uid="{00000000-0005-0000-0000-000059480000}"/>
    <cellStyle name="Note 3 3 3 4 5" xfId="11554" xr:uid="{00000000-0005-0000-0000-00005A480000}"/>
    <cellStyle name="Note 3 3 3 4 5 2" xfId="28989" xr:uid="{00000000-0005-0000-0000-00005B480000}"/>
    <cellStyle name="Note 3 3 3 4 5 3" xfId="43442" xr:uid="{00000000-0005-0000-0000-00005C480000}"/>
    <cellStyle name="Note 3 3 3 4 6" xfId="15199" xr:uid="{00000000-0005-0000-0000-00005D480000}"/>
    <cellStyle name="Note 3 3 3 4 6 2" xfId="32634" xr:uid="{00000000-0005-0000-0000-00005E480000}"/>
    <cellStyle name="Note 3 3 3 4 6 3" xfId="47087" xr:uid="{00000000-0005-0000-0000-00005F480000}"/>
    <cellStyle name="Note 3 3 3 4 7" xfId="18561" xr:uid="{00000000-0005-0000-0000-000060480000}"/>
    <cellStyle name="Note 3 3 3 4 8" xfId="20361" xr:uid="{00000000-0005-0000-0000-000061480000}"/>
    <cellStyle name="Note 3 3 3 5" xfId="4228" xr:uid="{00000000-0005-0000-0000-000062480000}"/>
    <cellStyle name="Note 3 3 3 5 2" xfId="13797" xr:uid="{00000000-0005-0000-0000-000063480000}"/>
    <cellStyle name="Note 3 3 3 5 2 2" xfId="31232" xr:uid="{00000000-0005-0000-0000-000064480000}"/>
    <cellStyle name="Note 3 3 3 5 2 3" xfId="45685" xr:uid="{00000000-0005-0000-0000-000065480000}"/>
    <cellStyle name="Note 3 3 3 5 3" xfId="16258" xr:uid="{00000000-0005-0000-0000-000066480000}"/>
    <cellStyle name="Note 3 3 3 5 3 2" xfId="33693" xr:uid="{00000000-0005-0000-0000-000067480000}"/>
    <cellStyle name="Note 3 3 3 5 3 3" xfId="48146" xr:uid="{00000000-0005-0000-0000-000068480000}"/>
    <cellStyle name="Note 3 3 3 5 4" xfId="21664" xr:uid="{00000000-0005-0000-0000-000069480000}"/>
    <cellStyle name="Note 3 3 3 5 5" xfId="36117" xr:uid="{00000000-0005-0000-0000-00006A480000}"/>
    <cellStyle name="Note 3 3 3 6" xfId="6690" xr:uid="{00000000-0005-0000-0000-00006B480000}"/>
    <cellStyle name="Note 3 3 3 6 2" xfId="24125" xr:uid="{00000000-0005-0000-0000-00006C480000}"/>
    <cellStyle name="Note 3 3 3 6 3" xfId="38578" xr:uid="{00000000-0005-0000-0000-00006D480000}"/>
    <cellStyle name="Note 3 3 3 7" xfId="9131" xr:uid="{00000000-0005-0000-0000-00006E480000}"/>
    <cellStyle name="Note 3 3 3 7 2" xfId="26566" xr:uid="{00000000-0005-0000-0000-00006F480000}"/>
    <cellStyle name="Note 3 3 3 7 3" xfId="41019" xr:uid="{00000000-0005-0000-0000-000070480000}"/>
    <cellStyle name="Note 3 3 3 8" xfId="11551" xr:uid="{00000000-0005-0000-0000-000071480000}"/>
    <cellStyle name="Note 3 3 3 8 2" xfId="28986" xr:uid="{00000000-0005-0000-0000-000072480000}"/>
    <cellStyle name="Note 3 3 3 8 3" xfId="43439" xr:uid="{00000000-0005-0000-0000-000073480000}"/>
    <cellStyle name="Note 3 3 3 9" xfId="18558" xr:uid="{00000000-0005-0000-0000-000074480000}"/>
    <cellStyle name="Note 3 3 4" xfId="1721" xr:uid="{00000000-0005-0000-0000-000075480000}"/>
    <cellStyle name="Note 3 3 4 2" xfId="1722" xr:uid="{00000000-0005-0000-0000-000076480000}"/>
    <cellStyle name="Note 3 3 4 2 2" xfId="4233" xr:uid="{00000000-0005-0000-0000-000077480000}"/>
    <cellStyle name="Note 3 3 4 2 2 2" xfId="13801" xr:uid="{00000000-0005-0000-0000-000078480000}"/>
    <cellStyle name="Note 3 3 4 2 2 2 2" xfId="31236" xr:uid="{00000000-0005-0000-0000-000079480000}"/>
    <cellStyle name="Note 3 3 4 2 2 2 3" xfId="45689" xr:uid="{00000000-0005-0000-0000-00007A480000}"/>
    <cellStyle name="Note 3 3 4 2 2 3" xfId="16262" xr:uid="{00000000-0005-0000-0000-00007B480000}"/>
    <cellStyle name="Note 3 3 4 2 2 3 2" xfId="33697" xr:uid="{00000000-0005-0000-0000-00007C480000}"/>
    <cellStyle name="Note 3 3 4 2 2 3 3" xfId="48150" xr:uid="{00000000-0005-0000-0000-00007D480000}"/>
    <cellStyle name="Note 3 3 4 2 2 4" xfId="21669" xr:uid="{00000000-0005-0000-0000-00007E480000}"/>
    <cellStyle name="Note 3 3 4 2 2 5" xfId="36122" xr:uid="{00000000-0005-0000-0000-00007F480000}"/>
    <cellStyle name="Note 3 3 4 2 3" xfId="6695" xr:uid="{00000000-0005-0000-0000-000080480000}"/>
    <cellStyle name="Note 3 3 4 2 3 2" xfId="24130" xr:uid="{00000000-0005-0000-0000-000081480000}"/>
    <cellStyle name="Note 3 3 4 2 3 3" xfId="38583" xr:uid="{00000000-0005-0000-0000-000082480000}"/>
    <cellStyle name="Note 3 3 4 2 4" xfId="9136" xr:uid="{00000000-0005-0000-0000-000083480000}"/>
    <cellStyle name="Note 3 3 4 2 4 2" xfId="26571" xr:uid="{00000000-0005-0000-0000-000084480000}"/>
    <cellStyle name="Note 3 3 4 2 4 3" xfId="41024" xr:uid="{00000000-0005-0000-0000-000085480000}"/>
    <cellStyle name="Note 3 3 4 2 5" xfId="11556" xr:uid="{00000000-0005-0000-0000-000086480000}"/>
    <cellStyle name="Note 3 3 4 2 5 2" xfId="28991" xr:uid="{00000000-0005-0000-0000-000087480000}"/>
    <cellStyle name="Note 3 3 4 2 5 3" xfId="43444" xr:uid="{00000000-0005-0000-0000-000088480000}"/>
    <cellStyle name="Note 3 3 4 2 6" xfId="18563" xr:uid="{00000000-0005-0000-0000-000089480000}"/>
    <cellStyle name="Note 3 3 4 3" xfId="1723" xr:uid="{00000000-0005-0000-0000-00008A480000}"/>
    <cellStyle name="Note 3 3 4 3 2" xfId="4234" xr:uid="{00000000-0005-0000-0000-00008B480000}"/>
    <cellStyle name="Note 3 3 4 3 2 2" xfId="13802" xr:uid="{00000000-0005-0000-0000-00008C480000}"/>
    <cellStyle name="Note 3 3 4 3 2 2 2" xfId="31237" xr:uid="{00000000-0005-0000-0000-00008D480000}"/>
    <cellStyle name="Note 3 3 4 3 2 2 3" xfId="45690" xr:uid="{00000000-0005-0000-0000-00008E480000}"/>
    <cellStyle name="Note 3 3 4 3 2 3" xfId="16263" xr:uid="{00000000-0005-0000-0000-00008F480000}"/>
    <cellStyle name="Note 3 3 4 3 2 3 2" xfId="33698" xr:uid="{00000000-0005-0000-0000-000090480000}"/>
    <cellStyle name="Note 3 3 4 3 2 3 3" xfId="48151" xr:uid="{00000000-0005-0000-0000-000091480000}"/>
    <cellStyle name="Note 3 3 4 3 2 4" xfId="21670" xr:uid="{00000000-0005-0000-0000-000092480000}"/>
    <cellStyle name="Note 3 3 4 3 2 5" xfId="36123" xr:uid="{00000000-0005-0000-0000-000093480000}"/>
    <cellStyle name="Note 3 3 4 3 3" xfId="6696" xr:uid="{00000000-0005-0000-0000-000094480000}"/>
    <cellStyle name="Note 3 3 4 3 3 2" xfId="24131" xr:uid="{00000000-0005-0000-0000-000095480000}"/>
    <cellStyle name="Note 3 3 4 3 3 3" xfId="38584" xr:uid="{00000000-0005-0000-0000-000096480000}"/>
    <cellStyle name="Note 3 3 4 3 4" xfId="9137" xr:uid="{00000000-0005-0000-0000-000097480000}"/>
    <cellStyle name="Note 3 3 4 3 4 2" xfId="26572" xr:uid="{00000000-0005-0000-0000-000098480000}"/>
    <cellStyle name="Note 3 3 4 3 4 3" xfId="41025" xr:uid="{00000000-0005-0000-0000-000099480000}"/>
    <cellStyle name="Note 3 3 4 3 5" xfId="11557" xr:uid="{00000000-0005-0000-0000-00009A480000}"/>
    <cellStyle name="Note 3 3 4 3 5 2" xfId="28992" xr:uid="{00000000-0005-0000-0000-00009B480000}"/>
    <cellStyle name="Note 3 3 4 3 5 3" xfId="43445" xr:uid="{00000000-0005-0000-0000-00009C480000}"/>
    <cellStyle name="Note 3 3 4 3 6" xfId="18564" xr:uid="{00000000-0005-0000-0000-00009D480000}"/>
    <cellStyle name="Note 3 3 4 4" xfId="1724" xr:uid="{00000000-0005-0000-0000-00009E480000}"/>
    <cellStyle name="Note 3 3 4 4 2" xfId="4235" xr:uid="{00000000-0005-0000-0000-00009F480000}"/>
    <cellStyle name="Note 3 3 4 4 2 2" xfId="21671" xr:uid="{00000000-0005-0000-0000-0000A0480000}"/>
    <cellStyle name="Note 3 3 4 4 2 3" xfId="36124" xr:uid="{00000000-0005-0000-0000-0000A1480000}"/>
    <cellStyle name="Note 3 3 4 4 3" xfId="6697" xr:uid="{00000000-0005-0000-0000-0000A2480000}"/>
    <cellStyle name="Note 3 3 4 4 3 2" xfId="24132" xr:uid="{00000000-0005-0000-0000-0000A3480000}"/>
    <cellStyle name="Note 3 3 4 4 3 3" xfId="38585" xr:uid="{00000000-0005-0000-0000-0000A4480000}"/>
    <cellStyle name="Note 3 3 4 4 4" xfId="9138" xr:uid="{00000000-0005-0000-0000-0000A5480000}"/>
    <cellStyle name="Note 3 3 4 4 4 2" xfId="26573" xr:uid="{00000000-0005-0000-0000-0000A6480000}"/>
    <cellStyle name="Note 3 3 4 4 4 3" xfId="41026" xr:uid="{00000000-0005-0000-0000-0000A7480000}"/>
    <cellStyle name="Note 3 3 4 4 5" xfId="11558" xr:uid="{00000000-0005-0000-0000-0000A8480000}"/>
    <cellStyle name="Note 3 3 4 4 5 2" xfId="28993" xr:uid="{00000000-0005-0000-0000-0000A9480000}"/>
    <cellStyle name="Note 3 3 4 4 5 3" xfId="43446" xr:uid="{00000000-0005-0000-0000-0000AA480000}"/>
    <cellStyle name="Note 3 3 4 4 6" xfId="15200" xr:uid="{00000000-0005-0000-0000-0000AB480000}"/>
    <cellStyle name="Note 3 3 4 4 6 2" xfId="32635" xr:uid="{00000000-0005-0000-0000-0000AC480000}"/>
    <cellStyle name="Note 3 3 4 4 6 3" xfId="47088" xr:uid="{00000000-0005-0000-0000-0000AD480000}"/>
    <cellStyle name="Note 3 3 4 4 7" xfId="18565" xr:uid="{00000000-0005-0000-0000-0000AE480000}"/>
    <cellStyle name="Note 3 3 4 4 8" xfId="20362" xr:uid="{00000000-0005-0000-0000-0000AF480000}"/>
    <cellStyle name="Note 3 3 4 5" xfId="4232" xr:uid="{00000000-0005-0000-0000-0000B0480000}"/>
    <cellStyle name="Note 3 3 4 5 2" xfId="13800" xr:uid="{00000000-0005-0000-0000-0000B1480000}"/>
    <cellStyle name="Note 3 3 4 5 2 2" xfId="31235" xr:uid="{00000000-0005-0000-0000-0000B2480000}"/>
    <cellStyle name="Note 3 3 4 5 2 3" xfId="45688" xr:uid="{00000000-0005-0000-0000-0000B3480000}"/>
    <cellStyle name="Note 3 3 4 5 3" xfId="16261" xr:uid="{00000000-0005-0000-0000-0000B4480000}"/>
    <cellStyle name="Note 3 3 4 5 3 2" xfId="33696" xr:uid="{00000000-0005-0000-0000-0000B5480000}"/>
    <cellStyle name="Note 3 3 4 5 3 3" xfId="48149" xr:uid="{00000000-0005-0000-0000-0000B6480000}"/>
    <cellStyle name="Note 3 3 4 5 4" xfId="21668" xr:uid="{00000000-0005-0000-0000-0000B7480000}"/>
    <cellStyle name="Note 3 3 4 5 5" xfId="36121" xr:uid="{00000000-0005-0000-0000-0000B8480000}"/>
    <cellStyle name="Note 3 3 4 6" xfId="6694" xr:uid="{00000000-0005-0000-0000-0000B9480000}"/>
    <cellStyle name="Note 3 3 4 6 2" xfId="24129" xr:uid="{00000000-0005-0000-0000-0000BA480000}"/>
    <cellStyle name="Note 3 3 4 6 3" xfId="38582" xr:uid="{00000000-0005-0000-0000-0000BB480000}"/>
    <cellStyle name="Note 3 3 4 7" xfId="9135" xr:uid="{00000000-0005-0000-0000-0000BC480000}"/>
    <cellStyle name="Note 3 3 4 7 2" xfId="26570" xr:uid="{00000000-0005-0000-0000-0000BD480000}"/>
    <cellStyle name="Note 3 3 4 7 3" xfId="41023" xr:uid="{00000000-0005-0000-0000-0000BE480000}"/>
    <cellStyle name="Note 3 3 4 8" xfId="11555" xr:uid="{00000000-0005-0000-0000-0000BF480000}"/>
    <cellStyle name="Note 3 3 4 8 2" xfId="28990" xr:uid="{00000000-0005-0000-0000-0000C0480000}"/>
    <cellStyle name="Note 3 3 4 8 3" xfId="43443" xr:uid="{00000000-0005-0000-0000-0000C1480000}"/>
    <cellStyle name="Note 3 3 4 9" xfId="18562" xr:uid="{00000000-0005-0000-0000-0000C2480000}"/>
    <cellStyle name="Note 3 3 5" xfId="1725" xr:uid="{00000000-0005-0000-0000-0000C3480000}"/>
    <cellStyle name="Note 3 3 5 2" xfId="1726" xr:uid="{00000000-0005-0000-0000-0000C4480000}"/>
    <cellStyle name="Note 3 3 5 2 2" xfId="4237" xr:uid="{00000000-0005-0000-0000-0000C5480000}"/>
    <cellStyle name="Note 3 3 5 2 2 2" xfId="13804" xr:uid="{00000000-0005-0000-0000-0000C6480000}"/>
    <cellStyle name="Note 3 3 5 2 2 2 2" xfId="31239" xr:uid="{00000000-0005-0000-0000-0000C7480000}"/>
    <cellStyle name="Note 3 3 5 2 2 2 3" xfId="45692" xr:uid="{00000000-0005-0000-0000-0000C8480000}"/>
    <cellStyle name="Note 3 3 5 2 2 3" xfId="16265" xr:uid="{00000000-0005-0000-0000-0000C9480000}"/>
    <cellStyle name="Note 3 3 5 2 2 3 2" xfId="33700" xr:uid="{00000000-0005-0000-0000-0000CA480000}"/>
    <cellStyle name="Note 3 3 5 2 2 3 3" xfId="48153" xr:uid="{00000000-0005-0000-0000-0000CB480000}"/>
    <cellStyle name="Note 3 3 5 2 2 4" xfId="21673" xr:uid="{00000000-0005-0000-0000-0000CC480000}"/>
    <cellStyle name="Note 3 3 5 2 2 5" xfId="36126" xr:uid="{00000000-0005-0000-0000-0000CD480000}"/>
    <cellStyle name="Note 3 3 5 2 3" xfId="6699" xr:uid="{00000000-0005-0000-0000-0000CE480000}"/>
    <cellStyle name="Note 3 3 5 2 3 2" xfId="24134" xr:uid="{00000000-0005-0000-0000-0000CF480000}"/>
    <cellStyle name="Note 3 3 5 2 3 3" xfId="38587" xr:uid="{00000000-0005-0000-0000-0000D0480000}"/>
    <cellStyle name="Note 3 3 5 2 4" xfId="9140" xr:uid="{00000000-0005-0000-0000-0000D1480000}"/>
    <cellStyle name="Note 3 3 5 2 4 2" xfId="26575" xr:uid="{00000000-0005-0000-0000-0000D2480000}"/>
    <cellStyle name="Note 3 3 5 2 4 3" xfId="41028" xr:uid="{00000000-0005-0000-0000-0000D3480000}"/>
    <cellStyle name="Note 3 3 5 2 5" xfId="11560" xr:uid="{00000000-0005-0000-0000-0000D4480000}"/>
    <cellStyle name="Note 3 3 5 2 5 2" xfId="28995" xr:uid="{00000000-0005-0000-0000-0000D5480000}"/>
    <cellStyle name="Note 3 3 5 2 5 3" xfId="43448" xr:uid="{00000000-0005-0000-0000-0000D6480000}"/>
    <cellStyle name="Note 3 3 5 2 6" xfId="18567" xr:uid="{00000000-0005-0000-0000-0000D7480000}"/>
    <cellStyle name="Note 3 3 5 3" xfId="1727" xr:uid="{00000000-0005-0000-0000-0000D8480000}"/>
    <cellStyle name="Note 3 3 5 3 2" xfId="4238" xr:uid="{00000000-0005-0000-0000-0000D9480000}"/>
    <cellStyle name="Note 3 3 5 3 2 2" xfId="13805" xr:uid="{00000000-0005-0000-0000-0000DA480000}"/>
    <cellStyle name="Note 3 3 5 3 2 2 2" xfId="31240" xr:uid="{00000000-0005-0000-0000-0000DB480000}"/>
    <cellStyle name="Note 3 3 5 3 2 2 3" xfId="45693" xr:uid="{00000000-0005-0000-0000-0000DC480000}"/>
    <cellStyle name="Note 3 3 5 3 2 3" xfId="16266" xr:uid="{00000000-0005-0000-0000-0000DD480000}"/>
    <cellStyle name="Note 3 3 5 3 2 3 2" xfId="33701" xr:uid="{00000000-0005-0000-0000-0000DE480000}"/>
    <cellStyle name="Note 3 3 5 3 2 3 3" xfId="48154" xr:uid="{00000000-0005-0000-0000-0000DF480000}"/>
    <cellStyle name="Note 3 3 5 3 2 4" xfId="21674" xr:uid="{00000000-0005-0000-0000-0000E0480000}"/>
    <cellStyle name="Note 3 3 5 3 2 5" xfId="36127" xr:uid="{00000000-0005-0000-0000-0000E1480000}"/>
    <cellStyle name="Note 3 3 5 3 3" xfId="6700" xr:uid="{00000000-0005-0000-0000-0000E2480000}"/>
    <cellStyle name="Note 3 3 5 3 3 2" xfId="24135" xr:uid="{00000000-0005-0000-0000-0000E3480000}"/>
    <cellStyle name="Note 3 3 5 3 3 3" xfId="38588" xr:uid="{00000000-0005-0000-0000-0000E4480000}"/>
    <cellStyle name="Note 3 3 5 3 4" xfId="9141" xr:uid="{00000000-0005-0000-0000-0000E5480000}"/>
    <cellStyle name="Note 3 3 5 3 4 2" xfId="26576" xr:uid="{00000000-0005-0000-0000-0000E6480000}"/>
    <cellStyle name="Note 3 3 5 3 4 3" xfId="41029" xr:uid="{00000000-0005-0000-0000-0000E7480000}"/>
    <cellStyle name="Note 3 3 5 3 5" xfId="11561" xr:uid="{00000000-0005-0000-0000-0000E8480000}"/>
    <cellStyle name="Note 3 3 5 3 5 2" xfId="28996" xr:uid="{00000000-0005-0000-0000-0000E9480000}"/>
    <cellStyle name="Note 3 3 5 3 5 3" xfId="43449" xr:uid="{00000000-0005-0000-0000-0000EA480000}"/>
    <cellStyle name="Note 3 3 5 3 6" xfId="18568" xr:uid="{00000000-0005-0000-0000-0000EB480000}"/>
    <cellStyle name="Note 3 3 5 4" xfId="1728" xr:uid="{00000000-0005-0000-0000-0000EC480000}"/>
    <cellStyle name="Note 3 3 5 4 2" xfId="4239" xr:uid="{00000000-0005-0000-0000-0000ED480000}"/>
    <cellStyle name="Note 3 3 5 4 2 2" xfId="21675" xr:uid="{00000000-0005-0000-0000-0000EE480000}"/>
    <cellStyle name="Note 3 3 5 4 2 3" xfId="36128" xr:uid="{00000000-0005-0000-0000-0000EF480000}"/>
    <cellStyle name="Note 3 3 5 4 3" xfId="6701" xr:uid="{00000000-0005-0000-0000-0000F0480000}"/>
    <cellStyle name="Note 3 3 5 4 3 2" xfId="24136" xr:uid="{00000000-0005-0000-0000-0000F1480000}"/>
    <cellStyle name="Note 3 3 5 4 3 3" xfId="38589" xr:uid="{00000000-0005-0000-0000-0000F2480000}"/>
    <cellStyle name="Note 3 3 5 4 4" xfId="9142" xr:uid="{00000000-0005-0000-0000-0000F3480000}"/>
    <cellStyle name="Note 3 3 5 4 4 2" xfId="26577" xr:uid="{00000000-0005-0000-0000-0000F4480000}"/>
    <cellStyle name="Note 3 3 5 4 4 3" xfId="41030" xr:uid="{00000000-0005-0000-0000-0000F5480000}"/>
    <cellStyle name="Note 3 3 5 4 5" xfId="11562" xr:uid="{00000000-0005-0000-0000-0000F6480000}"/>
    <cellStyle name="Note 3 3 5 4 5 2" xfId="28997" xr:uid="{00000000-0005-0000-0000-0000F7480000}"/>
    <cellStyle name="Note 3 3 5 4 5 3" xfId="43450" xr:uid="{00000000-0005-0000-0000-0000F8480000}"/>
    <cellStyle name="Note 3 3 5 4 6" xfId="15201" xr:uid="{00000000-0005-0000-0000-0000F9480000}"/>
    <cellStyle name="Note 3 3 5 4 6 2" xfId="32636" xr:uid="{00000000-0005-0000-0000-0000FA480000}"/>
    <cellStyle name="Note 3 3 5 4 6 3" xfId="47089" xr:uid="{00000000-0005-0000-0000-0000FB480000}"/>
    <cellStyle name="Note 3 3 5 4 7" xfId="18569" xr:uid="{00000000-0005-0000-0000-0000FC480000}"/>
    <cellStyle name="Note 3 3 5 4 8" xfId="20363" xr:uid="{00000000-0005-0000-0000-0000FD480000}"/>
    <cellStyle name="Note 3 3 5 5" xfId="4236" xr:uid="{00000000-0005-0000-0000-0000FE480000}"/>
    <cellStyle name="Note 3 3 5 5 2" xfId="13803" xr:uid="{00000000-0005-0000-0000-0000FF480000}"/>
    <cellStyle name="Note 3 3 5 5 2 2" xfId="31238" xr:uid="{00000000-0005-0000-0000-000000490000}"/>
    <cellStyle name="Note 3 3 5 5 2 3" xfId="45691" xr:uid="{00000000-0005-0000-0000-000001490000}"/>
    <cellStyle name="Note 3 3 5 5 3" xfId="16264" xr:uid="{00000000-0005-0000-0000-000002490000}"/>
    <cellStyle name="Note 3 3 5 5 3 2" xfId="33699" xr:uid="{00000000-0005-0000-0000-000003490000}"/>
    <cellStyle name="Note 3 3 5 5 3 3" xfId="48152" xr:uid="{00000000-0005-0000-0000-000004490000}"/>
    <cellStyle name="Note 3 3 5 5 4" xfId="21672" xr:uid="{00000000-0005-0000-0000-000005490000}"/>
    <cellStyle name="Note 3 3 5 5 5" xfId="36125" xr:uid="{00000000-0005-0000-0000-000006490000}"/>
    <cellStyle name="Note 3 3 5 6" xfId="6698" xr:uid="{00000000-0005-0000-0000-000007490000}"/>
    <cellStyle name="Note 3 3 5 6 2" xfId="24133" xr:uid="{00000000-0005-0000-0000-000008490000}"/>
    <cellStyle name="Note 3 3 5 6 3" xfId="38586" xr:uid="{00000000-0005-0000-0000-000009490000}"/>
    <cellStyle name="Note 3 3 5 7" xfId="9139" xr:uid="{00000000-0005-0000-0000-00000A490000}"/>
    <cellStyle name="Note 3 3 5 7 2" xfId="26574" xr:uid="{00000000-0005-0000-0000-00000B490000}"/>
    <cellStyle name="Note 3 3 5 7 3" xfId="41027" xr:uid="{00000000-0005-0000-0000-00000C490000}"/>
    <cellStyle name="Note 3 3 5 8" xfId="11559" xr:uid="{00000000-0005-0000-0000-00000D490000}"/>
    <cellStyle name="Note 3 3 5 8 2" xfId="28994" xr:uid="{00000000-0005-0000-0000-00000E490000}"/>
    <cellStyle name="Note 3 3 5 8 3" xfId="43447" xr:uid="{00000000-0005-0000-0000-00000F490000}"/>
    <cellStyle name="Note 3 3 5 9" xfId="18566" xr:uid="{00000000-0005-0000-0000-000010490000}"/>
    <cellStyle name="Note 3 3 6" xfId="1729" xr:uid="{00000000-0005-0000-0000-000011490000}"/>
    <cellStyle name="Note 3 3 6 2" xfId="4240" xr:uid="{00000000-0005-0000-0000-000012490000}"/>
    <cellStyle name="Note 3 3 6 2 2" xfId="13806" xr:uid="{00000000-0005-0000-0000-000013490000}"/>
    <cellStyle name="Note 3 3 6 2 2 2" xfId="31241" xr:uid="{00000000-0005-0000-0000-000014490000}"/>
    <cellStyle name="Note 3 3 6 2 2 3" xfId="45694" xr:uid="{00000000-0005-0000-0000-000015490000}"/>
    <cellStyle name="Note 3 3 6 2 3" xfId="16267" xr:uid="{00000000-0005-0000-0000-000016490000}"/>
    <cellStyle name="Note 3 3 6 2 3 2" xfId="33702" xr:uid="{00000000-0005-0000-0000-000017490000}"/>
    <cellStyle name="Note 3 3 6 2 3 3" xfId="48155" xr:uid="{00000000-0005-0000-0000-000018490000}"/>
    <cellStyle name="Note 3 3 6 2 4" xfId="21676" xr:uid="{00000000-0005-0000-0000-000019490000}"/>
    <cellStyle name="Note 3 3 6 2 5" xfId="36129" xr:uid="{00000000-0005-0000-0000-00001A490000}"/>
    <cellStyle name="Note 3 3 6 3" xfId="6702" xr:uid="{00000000-0005-0000-0000-00001B490000}"/>
    <cellStyle name="Note 3 3 6 3 2" xfId="24137" xr:uid="{00000000-0005-0000-0000-00001C490000}"/>
    <cellStyle name="Note 3 3 6 3 3" xfId="38590" xr:uid="{00000000-0005-0000-0000-00001D490000}"/>
    <cellStyle name="Note 3 3 6 4" xfId="9143" xr:uid="{00000000-0005-0000-0000-00001E490000}"/>
    <cellStyle name="Note 3 3 6 4 2" xfId="26578" xr:uid="{00000000-0005-0000-0000-00001F490000}"/>
    <cellStyle name="Note 3 3 6 4 3" xfId="41031" xr:uid="{00000000-0005-0000-0000-000020490000}"/>
    <cellStyle name="Note 3 3 6 5" xfId="11563" xr:uid="{00000000-0005-0000-0000-000021490000}"/>
    <cellStyle name="Note 3 3 6 5 2" xfId="28998" xr:uid="{00000000-0005-0000-0000-000022490000}"/>
    <cellStyle name="Note 3 3 6 5 3" xfId="43451" xr:uid="{00000000-0005-0000-0000-000023490000}"/>
    <cellStyle name="Note 3 3 6 6" xfId="18570" xr:uid="{00000000-0005-0000-0000-000024490000}"/>
    <cellStyle name="Note 3 3 7" xfId="1730" xr:uid="{00000000-0005-0000-0000-000025490000}"/>
    <cellStyle name="Note 3 3 7 2" xfId="4241" xr:uid="{00000000-0005-0000-0000-000026490000}"/>
    <cellStyle name="Note 3 3 7 2 2" xfId="13807" xr:uid="{00000000-0005-0000-0000-000027490000}"/>
    <cellStyle name="Note 3 3 7 2 2 2" xfId="31242" xr:uid="{00000000-0005-0000-0000-000028490000}"/>
    <cellStyle name="Note 3 3 7 2 2 3" xfId="45695" xr:uid="{00000000-0005-0000-0000-000029490000}"/>
    <cellStyle name="Note 3 3 7 2 3" xfId="16268" xr:uid="{00000000-0005-0000-0000-00002A490000}"/>
    <cellStyle name="Note 3 3 7 2 3 2" xfId="33703" xr:uid="{00000000-0005-0000-0000-00002B490000}"/>
    <cellStyle name="Note 3 3 7 2 3 3" xfId="48156" xr:uid="{00000000-0005-0000-0000-00002C490000}"/>
    <cellStyle name="Note 3 3 7 2 4" xfId="21677" xr:uid="{00000000-0005-0000-0000-00002D490000}"/>
    <cellStyle name="Note 3 3 7 2 5" xfId="36130" xr:uid="{00000000-0005-0000-0000-00002E490000}"/>
    <cellStyle name="Note 3 3 7 3" xfId="6703" xr:uid="{00000000-0005-0000-0000-00002F490000}"/>
    <cellStyle name="Note 3 3 7 3 2" xfId="24138" xr:uid="{00000000-0005-0000-0000-000030490000}"/>
    <cellStyle name="Note 3 3 7 3 3" xfId="38591" xr:uid="{00000000-0005-0000-0000-000031490000}"/>
    <cellStyle name="Note 3 3 7 4" xfId="9144" xr:uid="{00000000-0005-0000-0000-000032490000}"/>
    <cellStyle name="Note 3 3 7 4 2" xfId="26579" xr:uid="{00000000-0005-0000-0000-000033490000}"/>
    <cellStyle name="Note 3 3 7 4 3" xfId="41032" xr:uid="{00000000-0005-0000-0000-000034490000}"/>
    <cellStyle name="Note 3 3 7 5" xfId="11564" xr:uid="{00000000-0005-0000-0000-000035490000}"/>
    <cellStyle name="Note 3 3 7 5 2" xfId="28999" xr:uid="{00000000-0005-0000-0000-000036490000}"/>
    <cellStyle name="Note 3 3 7 5 3" xfId="43452" xr:uid="{00000000-0005-0000-0000-000037490000}"/>
    <cellStyle name="Note 3 3 7 6" xfId="18571" xr:uid="{00000000-0005-0000-0000-000038490000}"/>
    <cellStyle name="Note 3 3 8" xfId="1731" xr:uid="{00000000-0005-0000-0000-000039490000}"/>
    <cellStyle name="Note 3 3 8 2" xfId="4242" xr:uid="{00000000-0005-0000-0000-00003A490000}"/>
    <cellStyle name="Note 3 3 8 2 2" xfId="21678" xr:uid="{00000000-0005-0000-0000-00003B490000}"/>
    <cellStyle name="Note 3 3 8 2 3" xfId="36131" xr:uid="{00000000-0005-0000-0000-00003C490000}"/>
    <cellStyle name="Note 3 3 8 3" xfId="6704" xr:uid="{00000000-0005-0000-0000-00003D490000}"/>
    <cellStyle name="Note 3 3 8 3 2" xfId="24139" xr:uid="{00000000-0005-0000-0000-00003E490000}"/>
    <cellStyle name="Note 3 3 8 3 3" xfId="38592" xr:uid="{00000000-0005-0000-0000-00003F490000}"/>
    <cellStyle name="Note 3 3 8 4" xfId="9145" xr:uid="{00000000-0005-0000-0000-000040490000}"/>
    <cellStyle name="Note 3 3 8 4 2" xfId="26580" xr:uid="{00000000-0005-0000-0000-000041490000}"/>
    <cellStyle name="Note 3 3 8 4 3" xfId="41033" xr:uid="{00000000-0005-0000-0000-000042490000}"/>
    <cellStyle name="Note 3 3 8 5" xfId="11565" xr:uid="{00000000-0005-0000-0000-000043490000}"/>
    <cellStyle name="Note 3 3 8 5 2" xfId="29000" xr:uid="{00000000-0005-0000-0000-000044490000}"/>
    <cellStyle name="Note 3 3 8 5 3" xfId="43453" xr:uid="{00000000-0005-0000-0000-000045490000}"/>
    <cellStyle name="Note 3 3 8 6" xfId="15202" xr:uid="{00000000-0005-0000-0000-000046490000}"/>
    <cellStyle name="Note 3 3 8 6 2" xfId="32637" xr:uid="{00000000-0005-0000-0000-000047490000}"/>
    <cellStyle name="Note 3 3 8 6 3" xfId="47090" xr:uid="{00000000-0005-0000-0000-000048490000}"/>
    <cellStyle name="Note 3 3 8 7" xfId="18572" xr:uid="{00000000-0005-0000-0000-000049490000}"/>
    <cellStyle name="Note 3 3 8 8" xfId="20364" xr:uid="{00000000-0005-0000-0000-00004A490000}"/>
    <cellStyle name="Note 3 3 9" xfId="4223" xr:uid="{00000000-0005-0000-0000-00004B490000}"/>
    <cellStyle name="Note 3 3 9 2" xfId="13793" xr:uid="{00000000-0005-0000-0000-00004C490000}"/>
    <cellStyle name="Note 3 3 9 2 2" xfId="31228" xr:uid="{00000000-0005-0000-0000-00004D490000}"/>
    <cellStyle name="Note 3 3 9 2 3" xfId="45681" xr:uid="{00000000-0005-0000-0000-00004E490000}"/>
    <cellStyle name="Note 3 3 9 3" xfId="16254" xr:uid="{00000000-0005-0000-0000-00004F490000}"/>
    <cellStyle name="Note 3 3 9 3 2" xfId="33689" xr:uid="{00000000-0005-0000-0000-000050490000}"/>
    <cellStyle name="Note 3 3 9 3 3" xfId="48142" xr:uid="{00000000-0005-0000-0000-000051490000}"/>
    <cellStyle name="Note 3 3 9 4" xfId="21659" xr:uid="{00000000-0005-0000-0000-000052490000}"/>
    <cellStyle name="Note 3 3 9 5" xfId="36112" xr:uid="{00000000-0005-0000-0000-000053490000}"/>
    <cellStyle name="Note 3 30" xfId="1732" xr:uid="{00000000-0005-0000-0000-000054490000}"/>
    <cellStyle name="Note 3 30 2" xfId="4243" xr:uid="{00000000-0005-0000-0000-000055490000}"/>
    <cellStyle name="Note 3 30 2 2" xfId="21679" xr:uid="{00000000-0005-0000-0000-000056490000}"/>
    <cellStyle name="Note 3 30 2 3" xfId="36132" xr:uid="{00000000-0005-0000-0000-000057490000}"/>
    <cellStyle name="Note 3 30 3" xfId="6705" xr:uid="{00000000-0005-0000-0000-000058490000}"/>
    <cellStyle name="Note 3 30 3 2" xfId="24140" xr:uid="{00000000-0005-0000-0000-000059490000}"/>
    <cellStyle name="Note 3 30 3 3" xfId="38593" xr:uid="{00000000-0005-0000-0000-00005A490000}"/>
    <cellStyle name="Note 3 30 4" xfId="9146" xr:uid="{00000000-0005-0000-0000-00005B490000}"/>
    <cellStyle name="Note 3 30 4 2" xfId="26581" xr:uid="{00000000-0005-0000-0000-00005C490000}"/>
    <cellStyle name="Note 3 30 4 3" xfId="41034" xr:uid="{00000000-0005-0000-0000-00005D490000}"/>
    <cellStyle name="Note 3 30 5" xfId="11566" xr:uid="{00000000-0005-0000-0000-00005E490000}"/>
    <cellStyle name="Note 3 30 5 2" xfId="29001" xr:uid="{00000000-0005-0000-0000-00005F490000}"/>
    <cellStyle name="Note 3 30 5 3" xfId="43454" xr:uid="{00000000-0005-0000-0000-000060490000}"/>
    <cellStyle name="Note 3 30 6" xfId="15203" xr:uid="{00000000-0005-0000-0000-000061490000}"/>
    <cellStyle name="Note 3 30 6 2" xfId="32638" xr:uid="{00000000-0005-0000-0000-000062490000}"/>
    <cellStyle name="Note 3 30 6 3" xfId="47091" xr:uid="{00000000-0005-0000-0000-000063490000}"/>
    <cellStyle name="Note 3 30 7" xfId="18573" xr:uid="{00000000-0005-0000-0000-000064490000}"/>
    <cellStyle name="Note 3 30 8" xfId="20365" xr:uid="{00000000-0005-0000-0000-000065490000}"/>
    <cellStyle name="Note 3 31" xfId="3904" xr:uid="{00000000-0005-0000-0000-000066490000}"/>
    <cellStyle name="Note 3 31 2" xfId="13553" xr:uid="{00000000-0005-0000-0000-000067490000}"/>
    <cellStyle name="Note 3 31 2 2" xfId="30988" xr:uid="{00000000-0005-0000-0000-000068490000}"/>
    <cellStyle name="Note 3 31 2 3" xfId="45441" xr:uid="{00000000-0005-0000-0000-000069490000}"/>
    <cellStyle name="Note 3 31 3" xfId="16014" xr:uid="{00000000-0005-0000-0000-00006A490000}"/>
    <cellStyle name="Note 3 31 3 2" xfId="33449" xr:uid="{00000000-0005-0000-0000-00006B490000}"/>
    <cellStyle name="Note 3 31 3 3" xfId="47902" xr:uid="{00000000-0005-0000-0000-00006C490000}"/>
    <cellStyle name="Note 3 31 4" xfId="21340" xr:uid="{00000000-0005-0000-0000-00006D490000}"/>
    <cellStyle name="Note 3 31 5" xfId="35793" xr:uid="{00000000-0005-0000-0000-00006E490000}"/>
    <cellStyle name="Note 3 32" xfId="6366" xr:uid="{00000000-0005-0000-0000-00006F490000}"/>
    <cellStyle name="Note 3 32 2" xfId="23801" xr:uid="{00000000-0005-0000-0000-000070490000}"/>
    <cellStyle name="Note 3 32 3" xfId="38254" xr:uid="{00000000-0005-0000-0000-000071490000}"/>
    <cellStyle name="Note 3 33" xfId="8807" xr:uid="{00000000-0005-0000-0000-000072490000}"/>
    <cellStyle name="Note 3 33 2" xfId="26242" xr:uid="{00000000-0005-0000-0000-000073490000}"/>
    <cellStyle name="Note 3 33 3" xfId="40695" xr:uid="{00000000-0005-0000-0000-000074490000}"/>
    <cellStyle name="Note 3 34" xfId="11227" xr:uid="{00000000-0005-0000-0000-000075490000}"/>
    <cellStyle name="Note 3 34 2" xfId="28662" xr:uid="{00000000-0005-0000-0000-000076490000}"/>
    <cellStyle name="Note 3 34 3" xfId="43115" xr:uid="{00000000-0005-0000-0000-000077490000}"/>
    <cellStyle name="Note 3 35" xfId="18234" xr:uid="{00000000-0005-0000-0000-000078490000}"/>
    <cellStyle name="Note 3 4" xfId="1733" xr:uid="{00000000-0005-0000-0000-000079490000}"/>
    <cellStyle name="Note 3 4 10" xfId="6706" xr:uid="{00000000-0005-0000-0000-00007A490000}"/>
    <cellStyle name="Note 3 4 10 2" xfId="24141" xr:uid="{00000000-0005-0000-0000-00007B490000}"/>
    <cellStyle name="Note 3 4 10 3" xfId="38594" xr:uid="{00000000-0005-0000-0000-00007C490000}"/>
    <cellStyle name="Note 3 4 11" xfId="9147" xr:uid="{00000000-0005-0000-0000-00007D490000}"/>
    <cellStyle name="Note 3 4 11 2" xfId="26582" xr:uid="{00000000-0005-0000-0000-00007E490000}"/>
    <cellStyle name="Note 3 4 11 3" xfId="41035" xr:uid="{00000000-0005-0000-0000-00007F490000}"/>
    <cellStyle name="Note 3 4 12" xfId="11567" xr:uid="{00000000-0005-0000-0000-000080490000}"/>
    <cellStyle name="Note 3 4 12 2" xfId="29002" xr:uid="{00000000-0005-0000-0000-000081490000}"/>
    <cellStyle name="Note 3 4 12 3" xfId="43455" xr:uid="{00000000-0005-0000-0000-000082490000}"/>
    <cellStyle name="Note 3 4 13" xfId="18574" xr:uid="{00000000-0005-0000-0000-000083490000}"/>
    <cellStyle name="Note 3 4 2" xfId="1734" xr:uid="{00000000-0005-0000-0000-000084490000}"/>
    <cellStyle name="Note 3 4 2 2" xfId="1735" xr:uid="{00000000-0005-0000-0000-000085490000}"/>
    <cellStyle name="Note 3 4 2 2 2" xfId="4246" xr:uid="{00000000-0005-0000-0000-000086490000}"/>
    <cellStyle name="Note 3 4 2 2 2 2" xfId="13810" xr:uid="{00000000-0005-0000-0000-000087490000}"/>
    <cellStyle name="Note 3 4 2 2 2 2 2" xfId="31245" xr:uid="{00000000-0005-0000-0000-000088490000}"/>
    <cellStyle name="Note 3 4 2 2 2 2 3" xfId="45698" xr:uid="{00000000-0005-0000-0000-000089490000}"/>
    <cellStyle name="Note 3 4 2 2 2 3" xfId="16271" xr:uid="{00000000-0005-0000-0000-00008A490000}"/>
    <cellStyle name="Note 3 4 2 2 2 3 2" xfId="33706" xr:uid="{00000000-0005-0000-0000-00008B490000}"/>
    <cellStyle name="Note 3 4 2 2 2 3 3" xfId="48159" xr:uid="{00000000-0005-0000-0000-00008C490000}"/>
    <cellStyle name="Note 3 4 2 2 2 4" xfId="21682" xr:uid="{00000000-0005-0000-0000-00008D490000}"/>
    <cellStyle name="Note 3 4 2 2 2 5" xfId="36135" xr:uid="{00000000-0005-0000-0000-00008E490000}"/>
    <cellStyle name="Note 3 4 2 2 3" xfId="6708" xr:uid="{00000000-0005-0000-0000-00008F490000}"/>
    <cellStyle name="Note 3 4 2 2 3 2" xfId="24143" xr:uid="{00000000-0005-0000-0000-000090490000}"/>
    <cellStyle name="Note 3 4 2 2 3 3" xfId="38596" xr:uid="{00000000-0005-0000-0000-000091490000}"/>
    <cellStyle name="Note 3 4 2 2 4" xfId="9149" xr:uid="{00000000-0005-0000-0000-000092490000}"/>
    <cellStyle name="Note 3 4 2 2 4 2" xfId="26584" xr:uid="{00000000-0005-0000-0000-000093490000}"/>
    <cellStyle name="Note 3 4 2 2 4 3" xfId="41037" xr:uid="{00000000-0005-0000-0000-000094490000}"/>
    <cellStyle name="Note 3 4 2 2 5" xfId="11569" xr:uid="{00000000-0005-0000-0000-000095490000}"/>
    <cellStyle name="Note 3 4 2 2 5 2" xfId="29004" xr:uid="{00000000-0005-0000-0000-000096490000}"/>
    <cellStyle name="Note 3 4 2 2 5 3" xfId="43457" xr:uid="{00000000-0005-0000-0000-000097490000}"/>
    <cellStyle name="Note 3 4 2 2 6" xfId="18576" xr:uid="{00000000-0005-0000-0000-000098490000}"/>
    <cellStyle name="Note 3 4 2 3" xfId="1736" xr:uid="{00000000-0005-0000-0000-000099490000}"/>
    <cellStyle name="Note 3 4 2 3 2" xfId="4247" xr:uid="{00000000-0005-0000-0000-00009A490000}"/>
    <cellStyle name="Note 3 4 2 3 2 2" xfId="13811" xr:uid="{00000000-0005-0000-0000-00009B490000}"/>
    <cellStyle name="Note 3 4 2 3 2 2 2" xfId="31246" xr:uid="{00000000-0005-0000-0000-00009C490000}"/>
    <cellStyle name="Note 3 4 2 3 2 2 3" xfId="45699" xr:uid="{00000000-0005-0000-0000-00009D490000}"/>
    <cellStyle name="Note 3 4 2 3 2 3" xfId="16272" xr:uid="{00000000-0005-0000-0000-00009E490000}"/>
    <cellStyle name="Note 3 4 2 3 2 3 2" xfId="33707" xr:uid="{00000000-0005-0000-0000-00009F490000}"/>
    <cellStyle name="Note 3 4 2 3 2 3 3" xfId="48160" xr:uid="{00000000-0005-0000-0000-0000A0490000}"/>
    <cellStyle name="Note 3 4 2 3 2 4" xfId="21683" xr:uid="{00000000-0005-0000-0000-0000A1490000}"/>
    <cellStyle name="Note 3 4 2 3 2 5" xfId="36136" xr:uid="{00000000-0005-0000-0000-0000A2490000}"/>
    <cellStyle name="Note 3 4 2 3 3" xfId="6709" xr:uid="{00000000-0005-0000-0000-0000A3490000}"/>
    <cellStyle name="Note 3 4 2 3 3 2" xfId="24144" xr:uid="{00000000-0005-0000-0000-0000A4490000}"/>
    <cellStyle name="Note 3 4 2 3 3 3" xfId="38597" xr:uid="{00000000-0005-0000-0000-0000A5490000}"/>
    <cellStyle name="Note 3 4 2 3 4" xfId="9150" xr:uid="{00000000-0005-0000-0000-0000A6490000}"/>
    <cellStyle name="Note 3 4 2 3 4 2" xfId="26585" xr:uid="{00000000-0005-0000-0000-0000A7490000}"/>
    <cellStyle name="Note 3 4 2 3 4 3" xfId="41038" xr:uid="{00000000-0005-0000-0000-0000A8490000}"/>
    <cellStyle name="Note 3 4 2 3 5" xfId="11570" xr:uid="{00000000-0005-0000-0000-0000A9490000}"/>
    <cellStyle name="Note 3 4 2 3 5 2" xfId="29005" xr:uid="{00000000-0005-0000-0000-0000AA490000}"/>
    <cellStyle name="Note 3 4 2 3 5 3" xfId="43458" xr:uid="{00000000-0005-0000-0000-0000AB490000}"/>
    <cellStyle name="Note 3 4 2 3 6" xfId="18577" xr:uid="{00000000-0005-0000-0000-0000AC490000}"/>
    <cellStyle name="Note 3 4 2 4" xfId="1737" xr:uid="{00000000-0005-0000-0000-0000AD490000}"/>
    <cellStyle name="Note 3 4 2 4 2" xfId="4248" xr:uid="{00000000-0005-0000-0000-0000AE490000}"/>
    <cellStyle name="Note 3 4 2 4 2 2" xfId="21684" xr:uid="{00000000-0005-0000-0000-0000AF490000}"/>
    <cellStyle name="Note 3 4 2 4 2 3" xfId="36137" xr:uid="{00000000-0005-0000-0000-0000B0490000}"/>
    <cellStyle name="Note 3 4 2 4 3" xfId="6710" xr:uid="{00000000-0005-0000-0000-0000B1490000}"/>
    <cellStyle name="Note 3 4 2 4 3 2" xfId="24145" xr:uid="{00000000-0005-0000-0000-0000B2490000}"/>
    <cellStyle name="Note 3 4 2 4 3 3" xfId="38598" xr:uid="{00000000-0005-0000-0000-0000B3490000}"/>
    <cellStyle name="Note 3 4 2 4 4" xfId="9151" xr:uid="{00000000-0005-0000-0000-0000B4490000}"/>
    <cellStyle name="Note 3 4 2 4 4 2" xfId="26586" xr:uid="{00000000-0005-0000-0000-0000B5490000}"/>
    <cellStyle name="Note 3 4 2 4 4 3" xfId="41039" xr:uid="{00000000-0005-0000-0000-0000B6490000}"/>
    <cellStyle name="Note 3 4 2 4 5" xfId="11571" xr:uid="{00000000-0005-0000-0000-0000B7490000}"/>
    <cellStyle name="Note 3 4 2 4 5 2" xfId="29006" xr:uid="{00000000-0005-0000-0000-0000B8490000}"/>
    <cellStyle name="Note 3 4 2 4 5 3" xfId="43459" xr:uid="{00000000-0005-0000-0000-0000B9490000}"/>
    <cellStyle name="Note 3 4 2 4 6" xfId="15204" xr:uid="{00000000-0005-0000-0000-0000BA490000}"/>
    <cellStyle name="Note 3 4 2 4 6 2" xfId="32639" xr:uid="{00000000-0005-0000-0000-0000BB490000}"/>
    <cellStyle name="Note 3 4 2 4 6 3" xfId="47092" xr:uid="{00000000-0005-0000-0000-0000BC490000}"/>
    <cellStyle name="Note 3 4 2 4 7" xfId="18578" xr:uid="{00000000-0005-0000-0000-0000BD490000}"/>
    <cellStyle name="Note 3 4 2 4 8" xfId="20366" xr:uid="{00000000-0005-0000-0000-0000BE490000}"/>
    <cellStyle name="Note 3 4 2 5" xfId="4245" xr:uid="{00000000-0005-0000-0000-0000BF490000}"/>
    <cellStyle name="Note 3 4 2 5 2" xfId="13809" xr:uid="{00000000-0005-0000-0000-0000C0490000}"/>
    <cellStyle name="Note 3 4 2 5 2 2" xfId="31244" xr:uid="{00000000-0005-0000-0000-0000C1490000}"/>
    <cellStyle name="Note 3 4 2 5 2 3" xfId="45697" xr:uid="{00000000-0005-0000-0000-0000C2490000}"/>
    <cellStyle name="Note 3 4 2 5 3" xfId="16270" xr:uid="{00000000-0005-0000-0000-0000C3490000}"/>
    <cellStyle name="Note 3 4 2 5 3 2" xfId="33705" xr:uid="{00000000-0005-0000-0000-0000C4490000}"/>
    <cellStyle name="Note 3 4 2 5 3 3" xfId="48158" xr:uid="{00000000-0005-0000-0000-0000C5490000}"/>
    <cellStyle name="Note 3 4 2 5 4" xfId="21681" xr:uid="{00000000-0005-0000-0000-0000C6490000}"/>
    <cellStyle name="Note 3 4 2 5 5" xfId="36134" xr:uid="{00000000-0005-0000-0000-0000C7490000}"/>
    <cellStyle name="Note 3 4 2 6" xfId="6707" xr:uid="{00000000-0005-0000-0000-0000C8490000}"/>
    <cellStyle name="Note 3 4 2 6 2" xfId="24142" xr:uid="{00000000-0005-0000-0000-0000C9490000}"/>
    <cellStyle name="Note 3 4 2 6 3" xfId="38595" xr:uid="{00000000-0005-0000-0000-0000CA490000}"/>
    <cellStyle name="Note 3 4 2 7" xfId="9148" xr:uid="{00000000-0005-0000-0000-0000CB490000}"/>
    <cellStyle name="Note 3 4 2 7 2" xfId="26583" xr:uid="{00000000-0005-0000-0000-0000CC490000}"/>
    <cellStyle name="Note 3 4 2 7 3" xfId="41036" xr:uid="{00000000-0005-0000-0000-0000CD490000}"/>
    <cellStyle name="Note 3 4 2 8" xfId="11568" xr:uid="{00000000-0005-0000-0000-0000CE490000}"/>
    <cellStyle name="Note 3 4 2 8 2" xfId="29003" xr:uid="{00000000-0005-0000-0000-0000CF490000}"/>
    <cellStyle name="Note 3 4 2 8 3" xfId="43456" xr:uid="{00000000-0005-0000-0000-0000D0490000}"/>
    <cellStyle name="Note 3 4 2 9" xfId="18575" xr:uid="{00000000-0005-0000-0000-0000D1490000}"/>
    <cellStyle name="Note 3 4 3" xfId="1738" xr:uid="{00000000-0005-0000-0000-0000D2490000}"/>
    <cellStyle name="Note 3 4 3 2" xfId="1739" xr:uid="{00000000-0005-0000-0000-0000D3490000}"/>
    <cellStyle name="Note 3 4 3 2 2" xfId="4250" xr:uid="{00000000-0005-0000-0000-0000D4490000}"/>
    <cellStyle name="Note 3 4 3 2 2 2" xfId="13813" xr:uid="{00000000-0005-0000-0000-0000D5490000}"/>
    <cellStyle name="Note 3 4 3 2 2 2 2" xfId="31248" xr:uid="{00000000-0005-0000-0000-0000D6490000}"/>
    <cellStyle name="Note 3 4 3 2 2 2 3" xfId="45701" xr:uid="{00000000-0005-0000-0000-0000D7490000}"/>
    <cellStyle name="Note 3 4 3 2 2 3" xfId="16274" xr:uid="{00000000-0005-0000-0000-0000D8490000}"/>
    <cellStyle name="Note 3 4 3 2 2 3 2" xfId="33709" xr:uid="{00000000-0005-0000-0000-0000D9490000}"/>
    <cellStyle name="Note 3 4 3 2 2 3 3" xfId="48162" xr:uid="{00000000-0005-0000-0000-0000DA490000}"/>
    <cellStyle name="Note 3 4 3 2 2 4" xfId="21686" xr:uid="{00000000-0005-0000-0000-0000DB490000}"/>
    <cellStyle name="Note 3 4 3 2 2 5" xfId="36139" xr:uid="{00000000-0005-0000-0000-0000DC490000}"/>
    <cellStyle name="Note 3 4 3 2 3" xfId="6712" xr:uid="{00000000-0005-0000-0000-0000DD490000}"/>
    <cellStyle name="Note 3 4 3 2 3 2" xfId="24147" xr:uid="{00000000-0005-0000-0000-0000DE490000}"/>
    <cellStyle name="Note 3 4 3 2 3 3" xfId="38600" xr:uid="{00000000-0005-0000-0000-0000DF490000}"/>
    <cellStyle name="Note 3 4 3 2 4" xfId="9153" xr:uid="{00000000-0005-0000-0000-0000E0490000}"/>
    <cellStyle name="Note 3 4 3 2 4 2" xfId="26588" xr:uid="{00000000-0005-0000-0000-0000E1490000}"/>
    <cellStyle name="Note 3 4 3 2 4 3" xfId="41041" xr:uid="{00000000-0005-0000-0000-0000E2490000}"/>
    <cellStyle name="Note 3 4 3 2 5" xfId="11573" xr:uid="{00000000-0005-0000-0000-0000E3490000}"/>
    <cellStyle name="Note 3 4 3 2 5 2" xfId="29008" xr:uid="{00000000-0005-0000-0000-0000E4490000}"/>
    <cellStyle name="Note 3 4 3 2 5 3" xfId="43461" xr:uid="{00000000-0005-0000-0000-0000E5490000}"/>
    <cellStyle name="Note 3 4 3 2 6" xfId="18580" xr:uid="{00000000-0005-0000-0000-0000E6490000}"/>
    <cellStyle name="Note 3 4 3 3" xfId="1740" xr:uid="{00000000-0005-0000-0000-0000E7490000}"/>
    <cellStyle name="Note 3 4 3 3 2" xfId="4251" xr:uid="{00000000-0005-0000-0000-0000E8490000}"/>
    <cellStyle name="Note 3 4 3 3 2 2" xfId="13814" xr:uid="{00000000-0005-0000-0000-0000E9490000}"/>
    <cellStyle name="Note 3 4 3 3 2 2 2" xfId="31249" xr:uid="{00000000-0005-0000-0000-0000EA490000}"/>
    <cellStyle name="Note 3 4 3 3 2 2 3" xfId="45702" xr:uid="{00000000-0005-0000-0000-0000EB490000}"/>
    <cellStyle name="Note 3 4 3 3 2 3" xfId="16275" xr:uid="{00000000-0005-0000-0000-0000EC490000}"/>
    <cellStyle name="Note 3 4 3 3 2 3 2" xfId="33710" xr:uid="{00000000-0005-0000-0000-0000ED490000}"/>
    <cellStyle name="Note 3 4 3 3 2 3 3" xfId="48163" xr:uid="{00000000-0005-0000-0000-0000EE490000}"/>
    <cellStyle name="Note 3 4 3 3 2 4" xfId="21687" xr:uid="{00000000-0005-0000-0000-0000EF490000}"/>
    <cellStyle name="Note 3 4 3 3 2 5" xfId="36140" xr:uid="{00000000-0005-0000-0000-0000F0490000}"/>
    <cellStyle name="Note 3 4 3 3 3" xfId="6713" xr:uid="{00000000-0005-0000-0000-0000F1490000}"/>
    <cellStyle name="Note 3 4 3 3 3 2" xfId="24148" xr:uid="{00000000-0005-0000-0000-0000F2490000}"/>
    <cellStyle name="Note 3 4 3 3 3 3" xfId="38601" xr:uid="{00000000-0005-0000-0000-0000F3490000}"/>
    <cellStyle name="Note 3 4 3 3 4" xfId="9154" xr:uid="{00000000-0005-0000-0000-0000F4490000}"/>
    <cellStyle name="Note 3 4 3 3 4 2" xfId="26589" xr:uid="{00000000-0005-0000-0000-0000F5490000}"/>
    <cellStyle name="Note 3 4 3 3 4 3" xfId="41042" xr:uid="{00000000-0005-0000-0000-0000F6490000}"/>
    <cellStyle name="Note 3 4 3 3 5" xfId="11574" xr:uid="{00000000-0005-0000-0000-0000F7490000}"/>
    <cellStyle name="Note 3 4 3 3 5 2" xfId="29009" xr:uid="{00000000-0005-0000-0000-0000F8490000}"/>
    <cellStyle name="Note 3 4 3 3 5 3" xfId="43462" xr:uid="{00000000-0005-0000-0000-0000F9490000}"/>
    <cellStyle name="Note 3 4 3 3 6" xfId="18581" xr:uid="{00000000-0005-0000-0000-0000FA490000}"/>
    <cellStyle name="Note 3 4 3 4" xfId="1741" xr:uid="{00000000-0005-0000-0000-0000FB490000}"/>
    <cellStyle name="Note 3 4 3 4 2" xfId="4252" xr:uid="{00000000-0005-0000-0000-0000FC490000}"/>
    <cellStyle name="Note 3 4 3 4 2 2" xfId="21688" xr:uid="{00000000-0005-0000-0000-0000FD490000}"/>
    <cellStyle name="Note 3 4 3 4 2 3" xfId="36141" xr:uid="{00000000-0005-0000-0000-0000FE490000}"/>
    <cellStyle name="Note 3 4 3 4 3" xfId="6714" xr:uid="{00000000-0005-0000-0000-0000FF490000}"/>
    <cellStyle name="Note 3 4 3 4 3 2" xfId="24149" xr:uid="{00000000-0005-0000-0000-0000004A0000}"/>
    <cellStyle name="Note 3 4 3 4 3 3" xfId="38602" xr:uid="{00000000-0005-0000-0000-0000014A0000}"/>
    <cellStyle name="Note 3 4 3 4 4" xfId="9155" xr:uid="{00000000-0005-0000-0000-0000024A0000}"/>
    <cellStyle name="Note 3 4 3 4 4 2" xfId="26590" xr:uid="{00000000-0005-0000-0000-0000034A0000}"/>
    <cellStyle name="Note 3 4 3 4 4 3" xfId="41043" xr:uid="{00000000-0005-0000-0000-0000044A0000}"/>
    <cellStyle name="Note 3 4 3 4 5" xfId="11575" xr:uid="{00000000-0005-0000-0000-0000054A0000}"/>
    <cellStyle name="Note 3 4 3 4 5 2" xfId="29010" xr:uid="{00000000-0005-0000-0000-0000064A0000}"/>
    <cellStyle name="Note 3 4 3 4 5 3" xfId="43463" xr:uid="{00000000-0005-0000-0000-0000074A0000}"/>
    <cellStyle name="Note 3 4 3 4 6" xfId="15205" xr:uid="{00000000-0005-0000-0000-0000084A0000}"/>
    <cellStyle name="Note 3 4 3 4 6 2" xfId="32640" xr:uid="{00000000-0005-0000-0000-0000094A0000}"/>
    <cellStyle name="Note 3 4 3 4 6 3" xfId="47093" xr:uid="{00000000-0005-0000-0000-00000A4A0000}"/>
    <cellStyle name="Note 3 4 3 4 7" xfId="18582" xr:uid="{00000000-0005-0000-0000-00000B4A0000}"/>
    <cellStyle name="Note 3 4 3 4 8" xfId="20367" xr:uid="{00000000-0005-0000-0000-00000C4A0000}"/>
    <cellStyle name="Note 3 4 3 5" xfId="4249" xr:uid="{00000000-0005-0000-0000-00000D4A0000}"/>
    <cellStyle name="Note 3 4 3 5 2" xfId="13812" xr:uid="{00000000-0005-0000-0000-00000E4A0000}"/>
    <cellStyle name="Note 3 4 3 5 2 2" xfId="31247" xr:uid="{00000000-0005-0000-0000-00000F4A0000}"/>
    <cellStyle name="Note 3 4 3 5 2 3" xfId="45700" xr:uid="{00000000-0005-0000-0000-0000104A0000}"/>
    <cellStyle name="Note 3 4 3 5 3" xfId="16273" xr:uid="{00000000-0005-0000-0000-0000114A0000}"/>
    <cellStyle name="Note 3 4 3 5 3 2" xfId="33708" xr:uid="{00000000-0005-0000-0000-0000124A0000}"/>
    <cellStyle name="Note 3 4 3 5 3 3" xfId="48161" xr:uid="{00000000-0005-0000-0000-0000134A0000}"/>
    <cellStyle name="Note 3 4 3 5 4" xfId="21685" xr:uid="{00000000-0005-0000-0000-0000144A0000}"/>
    <cellStyle name="Note 3 4 3 5 5" xfId="36138" xr:uid="{00000000-0005-0000-0000-0000154A0000}"/>
    <cellStyle name="Note 3 4 3 6" xfId="6711" xr:uid="{00000000-0005-0000-0000-0000164A0000}"/>
    <cellStyle name="Note 3 4 3 6 2" xfId="24146" xr:uid="{00000000-0005-0000-0000-0000174A0000}"/>
    <cellStyle name="Note 3 4 3 6 3" xfId="38599" xr:uid="{00000000-0005-0000-0000-0000184A0000}"/>
    <cellStyle name="Note 3 4 3 7" xfId="9152" xr:uid="{00000000-0005-0000-0000-0000194A0000}"/>
    <cellStyle name="Note 3 4 3 7 2" xfId="26587" xr:uid="{00000000-0005-0000-0000-00001A4A0000}"/>
    <cellStyle name="Note 3 4 3 7 3" xfId="41040" xr:uid="{00000000-0005-0000-0000-00001B4A0000}"/>
    <cellStyle name="Note 3 4 3 8" xfId="11572" xr:uid="{00000000-0005-0000-0000-00001C4A0000}"/>
    <cellStyle name="Note 3 4 3 8 2" xfId="29007" xr:uid="{00000000-0005-0000-0000-00001D4A0000}"/>
    <cellStyle name="Note 3 4 3 8 3" xfId="43460" xr:uid="{00000000-0005-0000-0000-00001E4A0000}"/>
    <cellStyle name="Note 3 4 3 9" xfId="18579" xr:uid="{00000000-0005-0000-0000-00001F4A0000}"/>
    <cellStyle name="Note 3 4 4" xfId="1742" xr:uid="{00000000-0005-0000-0000-0000204A0000}"/>
    <cellStyle name="Note 3 4 4 2" xfId="1743" xr:uid="{00000000-0005-0000-0000-0000214A0000}"/>
    <cellStyle name="Note 3 4 4 2 2" xfId="4254" xr:uid="{00000000-0005-0000-0000-0000224A0000}"/>
    <cellStyle name="Note 3 4 4 2 2 2" xfId="13816" xr:uid="{00000000-0005-0000-0000-0000234A0000}"/>
    <cellStyle name="Note 3 4 4 2 2 2 2" xfId="31251" xr:uid="{00000000-0005-0000-0000-0000244A0000}"/>
    <cellStyle name="Note 3 4 4 2 2 2 3" xfId="45704" xr:uid="{00000000-0005-0000-0000-0000254A0000}"/>
    <cellStyle name="Note 3 4 4 2 2 3" xfId="16277" xr:uid="{00000000-0005-0000-0000-0000264A0000}"/>
    <cellStyle name="Note 3 4 4 2 2 3 2" xfId="33712" xr:uid="{00000000-0005-0000-0000-0000274A0000}"/>
    <cellStyle name="Note 3 4 4 2 2 3 3" xfId="48165" xr:uid="{00000000-0005-0000-0000-0000284A0000}"/>
    <cellStyle name="Note 3 4 4 2 2 4" xfId="21690" xr:uid="{00000000-0005-0000-0000-0000294A0000}"/>
    <cellStyle name="Note 3 4 4 2 2 5" xfId="36143" xr:uid="{00000000-0005-0000-0000-00002A4A0000}"/>
    <cellStyle name="Note 3 4 4 2 3" xfId="6716" xr:uid="{00000000-0005-0000-0000-00002B4A0000}"/>
    <cellStyle name="Note 3 4 4 2 3 2" xfId="24151" xr:uid="{00000000-0005-0000-0000-00002C4A0000}"/>
    <cellStyle name="Note 3 4 4 2 3 3" xfId="38604" xr:uid="{00000000-0005-0000-0000-00002D4A0000}"/>
    <cellStyle name="Note 3 4 4 2 4" xfId="9157" xr:uid="{00000000-0005-0000-0000-00002E4A0000}"/>
    <cellStyle name="Note 3 4 4 2 4 2" xfId="26592" xr:uid="{00000000-0005-0000-0000-00002F4A0000}"/>
    <cellStyle name="Note 3 4 4 2 4 3" xfId="41045" xr:uid="{00000000-0005-0000-0000-0000304A0000}"/>
    <cellStyle name="Note 3 4 4 2 5" xfId="11577" xr:uid="{00000000-0005-0000-0000-0000314A0000}"/>
    <cellStyle name="Note 3 4 4 2 5 2" xfId="29012" xr:uid="{00000000-0005-0000-0000-0000324A0000}"/>
    <cellStyle name="Note 3 4 4 2 5 3" xfId="43465" xr:uid="{00000000-0005-0000-0000-0000334A0000}"/>
    <cellStyle name="Note 3 4 4 2 6" xfId="18584" xr:uid="{00000000-0005-0000-0000-0000344A0000}"/>
    <cellStyle name="Note 3 4 4 3" xfId="1744" xr:uid="{00000000-0005-0000-0000-0000354A0000}"/>
    <cellStyle name="Note 3 4 4 3 2" xfId="4255" xr:uid="{00000000-0005-0000-0000-0000364A0000}"/>
    <cellStyle name="Note 3 4 4 3 2 2" xfId="13817" xr:uid="{00000000-0005-0000-0000-0000374A0000}"/>
    <cellStyle name="Note 3 4 4 3 2 2 2" xfId="31252" xr:uid="{00000000-0005-0000-0000-0000384A0000}"/>
    <cellStyle name="Note 3 4 4 3 2 2 3" xfId="45705" xr:uid="{00000000-0005-0000-0000-0000394A0000}"/>
    <cellStyle name="Note 3 4 4 3 2 3" xfId="16278" xr:uid="{00000000-0005-0000-0000-00003A4A0000}"/>
    <cellStyle name="Note 3 4 4 3 2 3 2" xfId="33713" xr:uid="{00000000-0005-0000-0000-00003B4A0000}"/>
    <cellStyle name="Note 3 4 4 3 2 3 3" xfId="48166" xr:uid="{00000000-0005-0000-0000-00003C4A0000}"/>
    <cellStyle name="Note 3 4 4 3 2 4" xfId="21691" xr:uid="{00000000-0005-0000-0000-00003D4A0000}"/>
    <cellStyle name="Note 3 4 4 3 2 5" xfId="36144" xr:uid="{00000000-0005-0000-0000-00003E4A0000}"/>
    <cellStyle name="Note 3 4 4 3 3" xfId="6717" xr:uid="{00000000-0005-0000-0000-00003F4A0000}"/>
    <cellStyle name="Note 3 4 4 3 3 2" xfId="24152" xr:uid="{00000000-0005-0000-0000-0000404A0000}"/>
    <cellStyle name="Note 3 4 4 3 3 3" xfId="38605" xr:uid="{00000000-0005-0000-0000-0000414A0000}"/>
    <cellStyle name="Note 3 4 4 3 4" xfId="9158" xr:uid="{00000000-0005-0000-0000-0000424A0000}"/>
    <cellStyle name="Note 3 4 4 3 4 2" xfId="26593" xr:uid="{00000000-0005-0000-0000-0000434A0000}"/>
    <cellStyle name="Note 3 4 4 3 4 3" xfId="41046" xr:uid="{00000000-0005-0000-0000-0000444A0000}"/>
    <cellStyle name="Note 3 4 4 3 5" xfId="11578" xr:uid="{00000000-0005-0000-0000-0000454A0000}"/>
    <cellStyle name="Note 3 4 4 3 5 2" xfId="29013" xr:uid="{00000000-0005-0000-0000-0000464A0000}"/>
    <cellStyle name="Note 3 4 4 3 5 3" xfId="43466" xr:uid="{00000000-0005-0000-0000-0000474A0000}"/>
    <cellStyle name="Note 3 4 4 3 6" xfId="18585" xr:uid="{00000000-0005-0000-0000-0000484A0000}"/>
    <cellStyle name="Note 3 4 4 4" xfId="1745" xr:uid="{00000000-0005-0000-0000-0000494A0000}"/>
    <cellStyle name="Note 3 4 4 4 2" xfId="4256" xr:uid="{00000000-0005-0000-0000-00004A4A0000}"/>
    <cellStyle name="Note 3 4 4 4 2 2" xfId="21692" xr:uid="{00000000-0005-0000-0000-00004B4A0000}"/>
    <cellStyle name="Note 3 4 4 4 2 3" xfId="36145" xr:uid="{00000000-0005-0000-0000-00004C4A0000}"/>
    <cellStyle name="Note 3 4 4 4 3" xfId="6718" xr:uid="{00000000-0005-0000-0000-00004D4A0000}"/>
    <cellStyle name="Note 3 4 4 4 3 2" xfId="24153" xr:uid="{00000000-0005-0000-0000-00004E4A0000}"/>
    <cellStyle name="Note 3 4 4 4 3 3" xfId="38606" xr:uid="{00000000-0005-0000-0000-00004F4A0000}"/>
    <cellStyle name="Note 3 4 4 4 4" xfId="9159" xr:uid="{00000000-0005-0000-0000-0000504A0000}"/>
    <cellStyle name="Note 3 4 4 4 4 2" xfId="26594" xr:uid="{00000000-0005-0000-0000-0000514A0000}"/>
    <cellStyle name="Note 3 4 4 4 4 3" xfId="41047" xr:uid="{00000000-0005-0000-0000-0000524A0000}"/>
    <cellStyle name="Note 3 4 4 4 5" xfId="11579" xr:uid="{00000000-0005-0000-0000-0000534A0000}"/>
    <cellStyle name="Note 3 4 4 4 5 2" xfId="29014" xr:uid="{00000000-0005-0000-0000-0000544A0000}"/>
    <cellStyle name="Note 3 4 4 4 5 3" xfId="43467" xr:uid="{00000000-0005-0000-0000-0000554A0000}"/>
    <cellStyle name="Note 3 4 4 4 6" xfId="15206" xr:uid="{00000000-0005-0000-0000-0000564A0000}"/>
    <cellStyle name="Note 3 4 4 4 6 2" xfId="32641" xr:uid="{00000000-0005-0000-0000-0000574A0000}"/>
    <cellStyle name="Note 3 4 4 4 6 3" xfId="47094" xr:uid="{00000000-0005-0000-0000-0000584A0000}"/>
    <cellStyle name="Note 3 4 4 4 7" xfId="18586" xr:uid="{00000000-0005-0000-0000-0000594A0000}"/>
    <cellStyle name="Note 3 4 4 4 8" xfId="20368" xr:uid="{00000000-0005-0000-0000-00005A4A0000}"/>
    <cellStyle name="Note 3 4 4 5" xfId="4253" xr:uid="{00000000-0005-0000-0000-00005B4A0000}"/>
    <cellStyle name="Note 3 4 4 5 2" xfId="13815" xr:uid="{00000000-0005-0000-0000-00005C4A0000}"/>
    <cellStyle name="Note 3 4 4 5 2 2" xfId="31250" xr:uid="{00000000-0005-0000-0000-00005D4A0000}"/>
    <cellStyle name="Note 3 4 4 5 2 3" xfId="45703" xr:uid="{00000000-0005-0000-0000-00005E4A0000}"/>
    <cellStyle name="Note 3 4 4 5 3" xfId="16276" xr:uid="{00000000-0005-0000-0000-00005F4A0000}"/>
    <cellStyle name="Note 3 4 4 5 3 2" xfId="33711" xr:uid="{00000000-0005-0000-0000-0000604A0000}"/>
    <cellStyle name="Note 3 4 4 5 3 3" xfId="48164" xr:uid="{00000000-0005-0000-0000-0000614A0000}"/>
    <cellStyle name="Note 3 4 4 5 4" xfId="21689" xr:uid="{00000000-0005-0000-0000-0000624A0000}"/>
    <cellStyle name="Note 3 4 4 5 5" xfId="36142" xr:uid="{00000000-0005-0000-0000-0000634A0000}"/>
    <cellStyle name="Note 3 4 4 6" xfId="6715" xr:uid="{00000000-0005-0000-0000-0000644A0000}"/>
    <cellStyle name="Note 3 4 4 6 2" xfId="24150" xr:uid="{00000000-0005-0000-0000-0000654A0000}"/>
    <cellStyle name="Note 3 4 4 6 3" xfId="38603" xr:uid="{00000000-0005-0000-0000-0000664A0000}"/>
    <cellStyle name="Note 3 4 4 7" xfId="9156" xr:uid="{00000000-0005-0000-0000-0000674A0000}"/>
    <cellStyle name="Note 3 4 4 7 2" xfId="26591" xr:uid="{00000000-0005-0000-0000-0000684A0000}"/>
    <cellStyle name="Note 3 4 4 7 3" xfId="41044" xr:uid="{00000000-0005-0000-0000-0000694A0000}"/>
    <cellStyle name="Note 3 4 4 8" xfId="11576" xr:uid="{00000000-0005-0000-0000-00006A4A0000}"/>
    <cellStyle name="Note 3 4 4 8 2" xfId="29011" xr:uid="{00000000-0005-0000-0000-00006B4A0000}"/>
    <cellStyle name="Note 3 4 4 8 3" xfId="43464" xr:uid="{00000000-0005-0000-0000-00006C4A0000}"/>
    <cellStyle name="Note 3 4 4 9" xfId="18583" xr:uid="{00000000-0005-0000-0000-00006D4A0000}"/>
    <cellStyle name="Note 3 4 5" xfId="1746" xr:uid="{00000000-0005-0000-0000-00006E4A0000}"/>
    <cellStyle name="Note 3 4 5 2" xfId="1747" xr:uid="{00000000-0005-0000-0000-00006F4A0000}"/>
    <cellStyle name="Note 3 4 5 2 2" xfId="4258" xr:uid="{00000000-0005-0000-0000-0000704A0000}"/>
    <cellStyle name="Note 3 4 5 2 2 2" xfId="13819" xr:uid="{00000000-0005-0000-0000-0000714A0000}"/>
    <cellStyle name="Note 3 4 5 2 2 2 2" xfId="31254" xr:uid="{00000000-0005-0000-0000-0000724A0000}"/>
    <cellStyle name="Note 3 4 5 2 2 2 3" xfId="45707" xr:uid="{00000000-0005-0000-0000-0000734A0000}"/>
    <cellStyle name="Note 3 4 5 2 2 3" xfId="16280" xr:uid="{00000000-0005-0000-0000-0000744A0000}"/>
    <cellStyle name="Note 3 4 5 2 2 3 2" xfId="33715" xr:uid="{00000000-0005-0000-0000-0000754A0000}"/>
    <cellStyle name="Note 3 4 5 2 2 3 3" xfId="48168" xr:uid="{00000000-0005-0000-0000-0000764A0000}"/>
    <cellStyle name="Note 3 4 5 2 2 4" xfId="21694" xr:uid="{00000000-0005-0000-0000-0000774A0000}"/>
    <cellStyle name="Note 3 4 5 2 2 5" xfId="36147" xr:uid="{00000000-0005-0000-0000-0000784A0000}"/>
    <cellStyle name="Note 3 4 5 2 3" xfId="6720" xr:uid="{00000000-0005-0000-0000-0000794A0000}"/>
    <cellStyle name="Note 3 4 5 2 3 2" xfId="24155" xr:uid="{00000000-0005-0000-0000-00007A4A0000}"/>
    <cellStyle name="Note 3 4 5 2 3 3" xfId="38608" xr:uid="{00000000-0005-0000-0000-00007B4A0000}"/>
    <cellStyle name="Note 3 4 5 2 4" xfId="9161" xr:uid="{00000000-0005-0000-0000-00007C4A0000}"/>
    <cellStyle name="Note 3 4 5 2 4 2" xfId="26596" xr:uid="{00000000-0005-0000-0000-00007D4A0000}"/>
    <cellStyle name="Note 3 4 5 2 4 3" xfId="41049" xr:uid="{00000000-0005-0000-0000-00007E4A0000}"/>
    <cellStyle name="Note 3 4 5 2 5" xfId="11581" xr:uid="{00000000-0005-0000-0000-00007F4A0000}"/>
    <cellStyle name="Note 3 4 5 2 5 2" xfId="29016" xr:uid="{00000000-0005-0000-0000-0000804A0000}"/>
    <cellStyle name="Note 3 4 5 2 5 3" xfId="43469" xr:uid="{00000000-0005-0000-0000-0000814A0000}"/>
    <cellStyle name="Note 3 4 5 2 6" xfId="18588" xr:uid="{00000000-0005-0000-0000-0000824A0000}"/>
    <cellStyle name="Note 3 4 5 3" xfId="1748" xr:uid="{00000000-0005-0000-0000-0000834A0000}"/>
    <cellStyle name="Note 3 4 5 3 2" xfId="4259" xr:uid="{00000000-0005-0000-0000-0000844A0000}"/>
    <cellStyle name="Note 3 4 5 3 2 2" xfId="13820" xr:uid="{00000000-0005-0000-0000-0000854A0000}"/>
    <cellStyle name="Note 3 4 5 3 2 2 2" xfId="31255" xr:uid="{00000000-0005-0000-0000-0000864A0000}"/>
    <cellStyle name="Note 3 4 5 3 2 2 3" xfId="45708" xr:uid="{00000000-0005-0000-0000-0000874A0000}"/>
    <cellStyle name="Note 3 4 5 3 2 3" xfId="16281" xr:uid="{00000000-0005-0000-0000-0000884A0000}"/>
    <cellStyle name="Note 3 4 5 3 2 3 2" xfId="33716" xr:uid="{00000000-0005-0000-0000-0000894A0000}"/>
    <cellStyle name="Note 3 4 5 3 2 3 3" xfId="48169" xr:uid="{00000000-0005-0000-0000-00008A4A0000}"/>
    <cellStyle name="Note 3 4 5 3 2 4" xfId="21695" xr:uid="{00000000-0005-0000-0000-00008B4A0000}"/>
    <cellStyle name="Note 3 4 5 3 2 5" xfId="36148" xr:uid="{00000000-0005-0000-0000-00008C4A0000}"/>
    <cellStyle name="Note 3 4 5 3 3" xfId="6721" xr:uid="{00000000-0005-0000-0000-00008D4A0000}"/>
    <cellStyle name="Note 3 4 5 3 3 2" xfId="24156" xr:uid="{00000000-0005-0000-0000-00008E4A0000}"/>
    <cellStyle name="Note 3 4 5 3 3 3" xfId="38609" xr:uid="{00000000-0005-0000-0000-00008F4A0000}"/>
    <cellStyle name="Note 3 4 5 3 4" xfId="9162" xr:uid="{00000000-0005-0000-0000-0000904A0000}"/>
    <cellStyle name="Note 3 4 5 3 4 2" xfId="26597" xr:uid="{00000000-0005-0000-0000-0000914A0000}"/>
    <cellStyle name="Note 3 4 5 3 4 3" xfId="41050" xr:uid="{00000000-0005-0000-0000-0000924A0000}"/>
    <cellStyle name="Note 3 4 5 3 5" xfId="11582" xr:uid="{00000000-0005-0000-0000-0000934A0000}"/>
    <cellStyle name="Note 3 4 5 3 5 2" xfId="29017" xr:uid="{00000000-0005-0000-0000-0000944A0000}"/>
    <cellStyle name="Note 3 4 5 3 5 3" xfId="43470" xr:uid="{00000000-0005-0000-0000-0000954A0000}"/>
    <cellStyle name="Note 3 4 5 3 6" xfId="18589" xr:uid="{00000000-0005-0000-0000-0000964A0000}"/>
    <cellStyle name="Note 3 4 5 4" xfId="1749" xr:uid="{00000000-0005-0000-0000-0000974A0000}"/>
    <cellStyle name="Note 3 4 5 4 2" xfId="4260" xr:uid="{00000000-0005-0000-0000-0000984A0000}"/>
    <cellStyle name="Note 3 4 5 4 2 2" xfId="21696" xr:uid="{00000000-0005-0000-0000-0000994A0000}"/>
    <cellStyle name="Note 3 4 5 4 2 3" xfId="36149" xr:uid="{00000000-0005-0000-0000-00009A4A0000}"/>
    <cellStyle name="Note 3 4 5 4 3" xfId="6722" xr:uid="{00000000-0005-0000-0000-00009B4A0000}"/>
    <cellStyle name="Note 3 4 5 4 3 2" xfId="24157" xr:uid="{00000000-0005-0000-0000-00009C4A0000}"/>
    <cellStyle name="Note 3 4 5 4 3 3" xfId="38610" xr:uid="{00000000-0005-0000-0000-00009D4A0000}"/>
    <cellStyle name="Note 3 4 5 4 4" xfId="9163" xr:uid="{00000000-0005-0000-0000-00009E4A0000}"/>
    <cellStyle name="Note 3 4 5 4 4 2" xfId="26598" xr:uid="{00000000-0005-0000-0000-00009F4A0000}"/>
    <cellStyle name="Note 3 4 5 4 4 3" xfId="41051" xr:uid="{00000000-0005-0000-0000-0000A04A0000}"/>
    <cellStyle name="Note 3 4 5 4 5" xfId="11583" xr:uid="{00000000-0005-0000-0000-0000A14A0000}"/>
    <cellStyle name="Note 3 4 5 4 5 2" xfId="29018" xr:uid="{00000000-0005-0000-0000-0000A24A0000}"/>
    <cellStyle name="Note 3 4 5 4 5 3" xfId="43471" xr:uid="{00000000-0005-0000-0000-0000A34A0000}"/>
    <cellStyle name="Note 3 4 5 4 6" xfId="15207" xr:uid="{00000000-0005-0000-0000-0000A44A0000}"/>
    <cellStyle name="Note 3 4 5 4 6 2" xfId="32642" xr:uid="{00000000-0005-0000-0000-0000A54A0000}"/>
    <cellStyle name="Note 3 4 5 4 6 3" xfId="47095" xr:uid="{00000000-0005-0000-0000-0000A64A0000}"/>
    <cellStyle name="Note 3 4 5 4 7" xfId="18590" xr:uid="{00000000-0005-0000-0000-0000A74A0000}"/>
    <cellStyle name="Note 3 4 5 4 8" xfId="20369" xr:uid="{00000000-0005-0000-0000-0000A84A0000}"/>
    <cellStyle name="Note 3 4 5 5" xfId="4257" xr:uid="{00000000-0005-0000-0000-0000A94A0000}"/>
    <cellStyle name="Note 3 4 5 5 2" xfId="13818" xr:uid="{00000000-0005-0000-0000-0000AA4A0000}"/>
    <cellStyle name="Note 3 4 5 5 2 2" xfId="31253" xr:uid="{00000000-0005-0000-0000-0000AB4A0000}"/>
    <cellStyle name="Note 3 4 5 5 2 3" xfId="45706" xr:uid="{00000000-0005-0000-0000-0000AC4A0000}"/>
    <cellStyle name="Note 3 4 5 5 3" xfId="16279" xr:uid="{00000000-0005-0000-0000-0000AD4A0000}"/>
    <cellStyle name="Note 3 4 5 5 3 2" xfId="33714" xr:uid="{00000000-0005-0000-0000-0000AE4A0000}"/>
    <cellStyle name="Note 3 4 5 5 3 3" xfId="48167" xr:uid="{00000000-0005-0000-0000-0000AF4A0000}"/>
    <cellStyle name="Note 3 4 5 5 4" xfId="21693" xr:uid="{00000000-0005-0000-0000-0000B04A0000}"/>
    <cellStyle name="Note 3 4 5 5 5" xfId="36146" xr:uid="{00000000-0005-0000-0000-0000B14A0000}"/>
    <cellStyle name="Note 3 4 5 6" xfId="6719" xr:uid="{00000000-0005-0000-0000-0000B24A0000}"/>
    <cellStyle name="Note 3 4 5 6 2" xfId="24154" xr:uid="{00000000-0005-0000-0000-0000B34A0000}"/>
    <cellStyle name="Note 3 4 5 6 3" xfId="38607" xr:uid="{00000000-0005-0000-0000-0000B44A0000}"/>
    <cellStyle name="Note 3 4 5 7" xfId="9160" xr:uid="{00000000-0005-0000-0000-0000B54A0000}"/>
    <cellStyle name="Note 3 4 5 7 2" xfId="26595" xr:uid="{00000000-0005-0000-0000-0000B64A0000}"/>
    <cellStyle name="Note 3 4 5 7 3" xfId="41048" xr:uid="{00000000-0005-0000-0000-0000B74A0000}"/>
    <cellStyle name="Note 3 4 5 8" xfId="11580" xr:uid="{00000000-0005-0000-0000-0000B84A0000}"/>
    <cellStyle name="Note 3 4 5 8 2" xfId="29015" xr:uid="{00000000-0005-0000-0000-0000B94A0000}"/>
    <cellStyle name="Note 3 4 5 8 3" xfId="43468" xr:uid="{00000000-0005-0000-0000-0000BA4A0000}"/>
    <cellStyle name="Note 3 4 5 9" xfId="18587" xr:uid="{00000000-0005-0000-0000-0000BB4A0000}"/>
    <cellStyle name="Note 3 4 6" xfId="1750" xr:uid="{00000000-0005-0000-0000-0000BC4A0000}"/>
    <cellStyle name="Note 3 4 6 2" xfId="4261" xr:uid="{00000000-0005-0000-0000-0000BD4A0000}"/>
    <cellStyle name="Note 3 4 6 2 2" xfId="13821" xr:uid="{00000000-0005-0000-0000-0000BE4A0000}"/>
    <cellStyle name="Note 3 4 6 2 2 2" xfId="31256" xr:uid="{00000000-0005-0000-0000-0000BF4A0000}"/>
    <cellStyle name="Note 3 4 6 2 2 3" xfId="45709" xr:uid="{00000000-0005-0000-0000-0000C04A0000}"/>
    <cellStyle name="Note 3 4 6 2 3" xfId="16282" xr:uid="{00000000-0005-0000-0000-0000C14A0000}"/>
    <cellStyle name="Note 3 4 6 2 3 2" xfId="33717" xr:uid="{00000000-0005-0000-0000-0000C24A0000}"/>
    <cellStyle name="Note 3 4 6 2 3 3" xfId="48170" xr:uid="{00000000-0005-0000-0000-0000C34A0000}"/>
    <cellStyle name="Note 3 4 6 2 4" xfId="21697" xr:uid="{00000000-0005-0000-0000-0000C44A0000}"/>
    <cellStyle name="Note 3 4 6 2 5" xfId="36150" xr:uid="{00000000-0005-0000-0000-0000C54A0000}"/>
    <cellStyle name="Note 3 4 6 3" xfId="6723" xr:uid="{00000000-0005-0000-0000-0000C64A0000}"/>
    <cellStyle name="Note 3 4 6 3 2" xfId="24158" xr:uid="{00000000-0005-0000-0000-0000C74A0000}"/>
    <cellStyle name="Note 3 4 6 3 3" xfId="38611" xr:uid="{00000000-0005-0000-0000-0000C84A0000}"/>
    <cellStyle name="Note 3 4 6 4" xfId="9164" xr:uid="{00000000-0005-0000-0000-0000C94A0000}"/>
    <cellStyle name="Note 3 4 6 4 2" xfId="26599" xr:uid="{00000000-0005-0000-0000-0000CA4A0000}"/>
    <cellStyle name="Note 3 4 6 4 3" xfId="41052" xr:uid="{00000000-0005-0000-0000-0000CB4A0000}"/>
    <cellStyle name="Note 3 4 6 5" xfId="11584" xr:uid="{00000000-0005-0000-0000-0000CC4A0000}"/>
    <cellStyle name="Note 3 4 6 5 2" xfId="29019" xr:uid="{00000000-0005-0000-0000-0000CD4A0000}"/>
    <cellStyle name="Note 3 4 6 5 3" xfId="43472" xr:uid="{00000000-0005-0000-0000-0000CE4A0000}"/>
    <cellStyle name="Note 3 4 6 6" xfId="18591" xr:uid="{00000000-0005-0000-0000-0000CF4A0000}"/>
    <cellStyle name="Note 3 4 7" xfId="1751" xr:uid="{00000000-0005-0000-0000-0000D04A0000}"/>
    <cellStyle name="Note 3 4 7 2" xfId="4262" xr:uid="{00000000-0005-0000-0000-0000D14A0000}"/>
    <cellStyle name="Note 3 4 7 2 2" xfId="13822" xr:uid="{00000000-0005-0000-0000-0000D24A0000}"/>
    <cellStyle name="Note 3 4 7 2 2 2" xfId="31257" xr:uid="{00000000-0005-0000-0000-0000D34A0000}"/>
    <cellStyle name="Note 3 4 7 2 2 3" xfId="45710" xr:uid="{00000000-0005-0000-0000-0000D44A0000}"/>
    <cellStyle name="Note 3 4 7 2 3" xfId="16283" xr:uid="{00000000-0005-0000-0000-0000D54A0000}"/>
    <cellStyle name="Note 3 4 7 2 3 2" xfId="33718" xr:uid="{00000000-0005-0000-0000-0000D64A0000}"/>
    <cellStyle name="Note 3 4 7 2 3 3" xfId="48171" xr:uid="{00000000-0005-0000-0000-0000D74A0000}"/>
    <cellStyle name="Note 3 4 7 2 4" xfId="21698" xr:uid="{00000000-0005-0000-0000-0000D84A0000}"/>
    <cellStyle name="Note 3 4 7 2 5" xfId="36151" xr:uid="{00000000-0005-0000-0000-0000D94A0000}"/>
    <cellStyle name="Note 3 4 7 3" xfId="6724" xr:uid="{00000000-0005-0000-0000-0000DA4A0000}"/>
    <cellStyle name="Note 3 4 7 3 2" xfId="24159" xr:uid="{00000000-0005-0000-0000-0000DB4A0000}"/>
    <cellStyle name="Note 3 4 7 3 3" xfId="38612" xr:uid="{00000000-0005-0000-0000-0000DC4A0000}"/>
    <cellStyle name="Note 3 4 7 4" xfId="9165" xr:uid="{00000000-0005-0000-0000-0000DD4A0000}"/>
    <cellStyle name="Note 3 4 7 4 2" xfId="26600" xr:uid="{00000000-0005-0000-0000-0000DE4A0000}"/>
    <cellStyle name="Note 3 4 7 4 3" xfId="41053" xr:uid="{00000000-0005-0000-0000-0000DF4A0000}"/>
    <cellStyle name="Note 3 4 7 5" xfId="11585" xr:uid="{00000000-0005-0000-0000-0000E04A0000}"/>
    <cellStyle name="Note 3 4 7 5 2" xfId="29020" xr:uid="{00000000-0005-0000-0000-0000E14A0000}"/>
    <cellStyle name="Note 3 4 7 5 3" xfId="43473" xr:uid="{00000000-0005-0000-0000-0000E24A0000}"/>
    <cellStyle name="Note 3 4 7 6" xfId="18592" xr:uid="{00000000-0005-0000-0000-0000E34A0000}"/>
    <cellStyle name="Note 3 4 8" xfId="1752" xr:uid="{00000000-0005-0000-0000-0000E44A0000}"/>
    <cellStyle name="Note 3 4 8 2" xfId="4263" xr:uid="{00000000-0005-0000-0000-0000E54A0000}"/>
    <cellStyle name="Note 3 4 8 2 2" xfId="21699" xr:uid="{00000000-0005-0000-0000-0000E64A0000}"/>
    <cellStyle name="Note 3 4 8 2 3" xfId="36152" xr:uid="{00000000-0005-0000-0000-0000E74A0000}"/>
    <cellStyle name="Note 3 4 8 3" xfId="6725" xr:uid="{00000000-0005-0000-0000-0000E84A0000}"/>
    <cellStyle name="Note 3 4 8 3 2" xfId="24160" xr:uid="{00000000-0005-0000-0000-0000E94A0000}"/>
    <cellStyle name="Note 3 4 8 3 3" xfId="38613" xr:uid="{00000000-0005-0000-0000-0000EA4A0000}"/>
    <cellStyle name="Note 3 4 8 4" xfId="9166" xr:uid="{00000000-0005-0000-0000-0000EB4A0000}"/>
    <cellStyle name="Note 3 4 8 4 2" xfId="26601" xr:uid="{00000000-0005-0000-0000-0000EC4A0000}"/>
    <cellStyle name="Note 3 4 8 4 3" xfId="41054" xr:uid="{00000000-0005-0000-0000-0000ED4A0000}"/>
    <cellStyle name="Note 3 4 8 5" xfId="11586" xr:uid="{00000000-0005-0000-0000-0000EE4A0000}"/>
    <cellStyle name="Note 3 4 8 5 2" xfId="29021" xr:uid="{00000000-0005-0000-0000-0000EF4A0000}"/>
    <cellStyle name="Note 3 4 8 5 3" xfId="43474" xr:uid="{00000000-0005-0000-0000-0000F04A0000}"/>
    <cellStyle name="Note 3 4 8 6" xfId="15208" xr:uid="{00000000-0005-0000-0000-0000F14A0000}"/>
    <cellStyle name="Note 3 4 8 6 2" xfId="32643" xr:uid="{00000000-0005-0000-0000-0000F24A0000}"/>
    <cellStyle name="Note 3 4 8 6 3" xfId="47096" xr:uid="{00000000-0005-0000-0000-0000F34A0000}"/>
    <cellStyle name="Note 3 4 8 7" xfId="18593" xr:uid="{00000000-0005-0000-0000-0000F44A0000}"/>
    <cellStyle name="Note 3 4 8 8" xfId="20370" xr:uid="{00000000-0005-0000-0000-0000F54A0000}"/>
    <cellStyle name="Note 3 4 9" xfId="4244" xr:uid="{00000000-0005-0000-0000-0000F64A0000}"/>
    <cellStyle name="Note 3 4 9 2" xfId="13808" xr:uid="{00000000-0005-0000-0000-0000F74A0000}"/>
    <cellStyle name="Note 3 4 9 2 2" xfId="31243" xr:uid="{00000000-0005-0000-0000-0000F84A0000}"/>
    <cellStyle name="Note 3 4 9 2 3" xfId="45696" xr:uid="{00000000-0005-0000-0000-0000F94A0000}"/>
    <cellStyle name="Note 3 4 9 3" xfId="16269" xr:uid="{00000000-0005-0000-0000-0000FA4A0000}"/>
    <cellStyle name="Note 3 4 9 3 2" xfId="33704" xr:uid="{00000000-0005-0000-0000-0000FB4A0000}"/>
    <cellStyle name="Note 3 4 9 3 3" xfId="48157" xr:uid="{00000000-0005-0000-0000-0000FC4A0000}"/>
    <cellStyle name="Note 3 4 9 4" xfId="21680" xr:uid="{00000000-0005-0000-0000-0000FD4A0000}"/>
    <cellStyle name="Note 3 4 9 5" xfId="36133" xr:uid="{00000000-0005-0000-0000-0000FE4A0000}"/>
    <cellStyle name="Note 3 5" xfId="1753" xr:uid="{00000000-0005-0000-0000-0000FF4A0000}"/>
    <cellStyle name="Note 3 5 10" xfId="6726" xr:uid="{00000000-0005-0000-0000-0000004B0000}"/>
    <cellStyle name="Note 3 5 10 2" xfId="24161" xr:uid="{00000000-0005-0000-0000-0000014B0000}"/>
    <cellStyle name="Note 3 5 10 3" xfId="38614" xr:uid="{00000000-0005-0000-0000-0000024B0000}"/>
    <cellStyle name="Note 3 5 11" xfId="9167" xr:uid="{00000000-0005-0000-0000-0000034B0000}"/>
    <cellStyle name="Note 3 5 11 2" xfId="26602" xr:uid="{00000000-0005-0000-0000-0000044B0000}"/>
    <cellStyle name="Note 3 5 11 3" xfId="41055" xr:uid="{00000000-0005-0000-0000-0000054B0000}"/>
    <cellStyle name="Note 3 5 12" xfId="11587" xr:uid="{00000000-0005-0000-0000-0000064B0000}"/>
    <cellStyle name="Note 3 5 12 2" xfId="29022" xr:uid="{00000000-0005-0000-0000-0000074B0000}"/>
    <cellStyle name="Note 3 5 12 3" xfId="43475" xr:uid="{00000000-0005-0000-0000-0000084B0000}"/>
    <cellStyle name="Note 3 5 13" xfId="18594" xr:uid="{00000000-0005-0000-0000-0000094B0000}"/>
    <cellStyle name="Note 3 5 2" xfId="1754" xr:uid="{00000000-0005-0000-0000-00000A4B0000}"/>
    <cellStyle name="Note 3 5 2 2" xfId="1755" xr:uid="{00000000-0005-0000-0000-00000B4B0000}"/>
    <cellStyle name="Note 3 5 2 2 2" xfId="4266" xr:uid="{00000000-0005-0000-0000-00000C4B0000}"/>
    <cellStyle name="Note 3 5 2 2 2 2" xfId="13825" xr:uid="{00000000-0005-0000-0000-00000D4B0000}"/>
    <cellStyle name="Note 3 5 2 2 2 2 2" xfId="31260" xr:uid="{00000000-0005-0000-0000-00000E4B0000}"/>
    <cellStyle name="Note 3 5 2 2 2 2 3" xfId="45713" xr:uid="{00000000-0005-0000-0000-00000F4B0000}"/>
    <cellStyle name="Note 3 5 2 2 2 3" xfId="16286" xr:uid="{00000000-0005-0000-0000-0000104B0000}"/>
    <cellStyle name="Note 3 5 2 2 2 3 2" xfId="33721" xr:uid="{00000000-0005-0000-0000-0000114B0000}"/>
    <cellStyle name="Note 3 5 2 2 2 3 3" xfId="48174" xr:uid="{00000000-0005-0000-0000-0000124B0000}"/>
    <cellStyle name="Note 3 5 2 2 2 4" xfId="21702" xr:uid="{00000000-0005-0000-0000-0000134B0000}"/>
    <cellStyle name="Note 3 5 2 2 2 5" xfId="36155" xr:uid="{00000000-0005-0000-0000-0000144B0000}"/>
    <cellStyle name="Note 3 5 2 2 3" xfId="6728" xr:uid="{00000000-0005-0000-0000-0000154B0000}"/>
    <cellStyle name="Note 3 5 2 2 3 2" xfId="24163" xr:uid="{00000000-0005-0000-0000-0000164B0000}"/>
    <cellStyle name="Note 3 5 2 2 3 3" xfId="38616" xr:uid="{00000000-0005-0000-0000-0000174B0000}"/>
    <cellStyle name="Note 3 5 2 2 4" xfId="9169" xr:uid="{00000000-0005-0000-0000-0000184B0000}"/>
    <cellStyle name="Note 3 5 2 2 4 2" xfId="26604" xr:uid="{00000000-0005-0000-0000-0000194B0000}"/>
    <cellStyle name="Note 3 5 2 2 4 3" xfId="41057" xr:uid="{00000000-0005-0000-0000-00001A4B0000}"/>
    <cellStyle name="Note 3 5 2 2 5" xfId="11589" xr:uid="{00000000-0005-0000-0000-00001B4B0000}"/>
    <cellStyle name="Note 3 5 2 2 5 2" xfId="29024" xr:uid="{00000000-0005-0000-0000-00001C4B0000}"/>
    <cellStyle name="Note 3 5 2 2 5 3" xfId="43477" xr:uid="{00000000-0005-0000-0000-00001D4B0000}"/>
    <cellStyle name="Note 3 5 2 2 6" xfId="18596" xr:uid="{00000000-0005-0000-0000-00001E4B0000}"/>
    <cellStyle name="Note 3 5 2 3" xfId="1756" xr:uid="{00000000-0005-0000-0000-00001F4B0000}"/>
    <cellStyle name="Note 3 5 2 3 2" xfId="4267" xr:uid="{00000000-0005-0000-0000-0000204B0000}"/>
    <cellStyle name="Note 3 5 2 3 2 2" xfId="13826" xr:uid="{00000000-0005-0000-0000-0000214B0000}"/>
    <cellStyle name="Note 3 5 2 3 2 2 2" xfId="31261" xr:uid="{00000000-0005-0000-0000-0000224B0000}"/>
    <cellStyle name="Note 3 5 2 3 2 2 3" xfId="45714" xr:uid="{00000000-0005-0000-0000-0000234B0000}"/>
    <cellStyle name="Note 3 5 2 3 2 3" xfId="16287" xr:uid="{00000000-0005-0000-0000-0000244B0000}"/>
    <cellStyle name="Note 3 5 2 3 2 3 2" xfId="33722" xr:uid="{00000000-0005-0000-0000-0000254B0000}"/>
    <cellStyle name="Note 3 5 2 3 2 3 3" xfId="48175" xr:uid="{00000000-0005-0000-0000-0000264B0000}"/>
    <cellStyle name="Note 3 5 2 3 2 4" xfId="21703" xr:uid="{00000000-0005-0000-0000-0000274B0000}"/>
    <cellStyle name="Note 3 5 2 3 2 5" xfId="36156" xr:uid="{00000000-0005-0000-0000-0000284B0000}"/>
    <cellStyle name="Note 3 5 2 3 3" xfId="6729" xr:uid="{00000000-0005-0000-0000-0000294B0000}"/>
    <cellStyle name="Note 3 5 2 3 3 2" xfId="24164" xr:uid="{00000000-0005-0000-0000-00002A4B0000}"/>
    <cellStyle name="Note 3 5 2 3 3 3" xfId="38617" xr:uid="{00000000-0005-0000-0000-00002B4B0000}"/>
    <cellStyle name="Note 3 5 2 3 4" xfId="9170" xr:uid="{00000000-0005-0000-0000-00002C4B0000}"/>
    <cellStyle name="Note 3 5 2 3 4 2" xfId="26605" xr:uid="{00000000-0005-0000-0000-00002D4B0000}"/>
    <cellStyle name="Note 3 5 2 3 4 3" xfId="41058" xr:uid="{00000000-0005-0000-0000-00002E4B0000}"/>
    <cellStyle name="Note 3 5 2 3 5" xfId="11590" xr:uid="{00000000-0005-0000-0000-00002F4B0000}"/>
    <cellStyle name="Note 3 5 2 3 5 2" xfId="29025" xr:uid="{00000000-0005-0000-0000-0000304B0000}"/>
    <cellStyle name="Note 3 5 2 3 5 3" xfId="43478" xr:uid="{00000000-0005-0000-0000-0000314B0000}"/>
    <cellStyle name="Note 3 5 2 3 6" xfId="18597" xr:uid="{00000000-0005-0000-0000-0000324B0000}"/>
    <cellStyle name="Note 3 5 2 4" xfId="1757" xr:uid="{00000000-0005-0000-0000-0000334B0000}"/>
    <cellStyle name="Note 3 5 2 4 2" xfId="4268" xr:uid="{00000000-0005-0000-0000-0000344B0000}"/>
    <cellStyle name="Note 3 5 2 4 2 2" xfId="21704" xr:uid="{00000000-0005-0000-0000-0000354B0000}"/>
    <cellStyle name="Note 3 5 2 4 2 3" xfId="36157" xr:uid="{00000000-0005-0000-0000-0000364B0000}"/>
    <cellStyle name="Note 3 5 2 4 3" xfId="6730" xr:uid="{00000000-0005-0000-0000-0000374B0000}"/>
    <cellStyle name="Note 3 5 2 4 3 2" xfId="24165" xr:uid="{00000000-0005-0000-0000-0000384B0000}"/>
    <cellStyle name="Note 3 5 2 4 3 3" xfId="38618" xr:uid="{00000000-0005-0000-0000-0000394B0000}"/>
    <cellStyle name="Note 3 5 2 4 4" xfId="9171" xr:uid="{00000000-0005-0000-0000-00003A4B0000}"/>
    <cellStyle name="Note 3 5 2 4 4 2" xfId="26606" xr:uid="{00000000-0005-0000-0000-00003B4B0000}"/>
    <cellStyle name="Note 3 5 2 4 4 3" xfId="41059" xr:uid="{00000000-0005-0000-0000-00003C4B0000}"/>
    <cellStyle name="Note 3 5 2 4 5" xfId="11591" xr:uid="{00000000-0005-0000-0000-00003D4B0000}"/>
    <cellStyle name="Note 3 5 2 4 5 2" xfId="29026" xr:uid="{00000000-0005-0000-0000-00003E4B0000}"/>
    <cellStyle name="Note 3 5 2 4 5 3" xfId="43479" xr:uid="{00000000-0005-0000-0000-00003F4B0000}"/>
    <cellStyle name="Note 3 5 2 4 6" xfId="15209" xr:uid="{00000000-0005-0000-0000-0000404B0000}"/>
    <cellStyle name="Note 3 5 2 4 6 2" xfId="32644" xr:uid="{00000000-0005-0000-0000-0000414B0000}"/>
    <cellStyle name="Note 3 5 2 4 6 3" xfId="47097" xr:uid="{00000000-0005-0000-0000-0000424B0000}"/>
    <cellStyle name="Note 3 5 2 4 7" xfId="18598" xr:uid="{00000000-0005-0000-0000-0000434B0000}"/>
    <cellStyle name="Note 3 5 2 4 8" xfId="20371" xr:uid="{00000000-0005-0000-0000-0000444B0000}"/>
    <cellStyle name="Note 3 5 2 5" xfId="4265" xr:uid="{00000000-0005-0000-0000-0000454B0000}"/>
    <cellStyle name="Note 3 5 2 5 2" xfId="13824" xr:uid="{00000000-0005-0000-0000-0000464B0000}"/>
    <cellStyle name="Note 3 5 2 5 2 2" xfId="31259" xr:uid="{00000000-0005-0000-0000-0000474B0000}"/>
    <cellStyle name="Note 3 5 2 5 2 3" xfId="45712" xr:uid="{00000000-0005-0000-0000-0000484B0000}"/>
    <cellStyle name="Note 3 5 2 5 3" xfId="16285" xr:uid="{00000000-0005-0000-0000-0000494B0000}"/>
    <cellStyle name="Note 3 5 2 5 3 2" xfId="33720" xr:uid="{00000000-0005-0000-0000-00004A4B0000}"/>
    <cellStyle name="Note 3 5 2 5 3 3" xfId="48173" xr:uid="{00000000-0005-0000-0000-00004B4B0000}"/>
    <cellStyle name="Note 3 5 2 5 4" xfId="21701" xr:uid="{00000000-0005-0000-0000-00004C4B0000}"/>
    <cellStyle name="Note 3 5 2 5 5" xfId="36154" xr:uid="{00000000-0005-0000-0000-00004D4B0000}"/>
    <cellStyle name="Note 3 5 2 6" xfId="6727" xr:uid="{00000000-0005-0000-0000-00004E4B0000}"/>
    <cellStyle name="Note 3 5 2 6 2" xfId="24162" xr:uid="{00000000-0005-0000-0000-00004F4B0000}"/>
    <cellStyle name="Note 3 5 2 6 3" xfId="38615" xr:uid="{00000000-0005-0000-0000-0000504B0000}"/>
    <cellStyle name="Note 3 5 2 7" xfId="9168" xr:uid="{00000000-0005-0000-0000-0000514B0000}"/>
    <cellStyle name="Note 3 5 2 7 2" xfId="26603" xr:uid="{00000000-0005-0000-0000-0000524B0000}"/>
    <cellStyle name="Note 3 5 2 7 3" xfId="41056" xr:uid="{00000000-0005-0000-0000-0000534B0000}"/>
    <cellStyle name="Note 3 5 2 8" xfId="11588" xr:uid="{00000000-0005-0000-0000-0000544B0000}"/>
    <cellStyle name="Note 3 5 2 8 2" xfId="29023" xr:uid="{00000000-0005-0000-0000-0000554B0000}"/>
    <cellStyle name="Note 3 5 2 8 3" xfId="43476" xr:uid="{00000000-0005-0000-0000-0000564B0000}"/>
    <cellStyle name="Note 3 5 2 9" xfId="18595" xr:uid="{00000000-0005-0000-0000-0000574B0000}"/>
    <cellStyle name="Note 3 5 3" xfId="1758" xr:uid="{00000000-0005-0000-0000-0000584B0000}"/>
    <cellStyle name="Note 3 5 3 2" xfId="1759" xr:uid="{00000000-0005-0000-0000-0000594B0000}"/>
    <cellStyle name="Note 3 5 3 2 2" xfId="4270" xr:uid="{00000000-0005-0000-0000-00005A4B0000}"/>
    <cellStyle name="Note 3 5 3 2 2 2" xfId="13828" xr:uid="{00000000-0005-0000-0000-00005B4B0000}"/>
    <cellStyle name="Note 3 5 3 2 2 2 2" xfId="31263" xr:uid="{00000000-0005-0000-0000-00005C4B0000}"/>
    <cellStyle name="Note 3 5 3 2 2 2 3" xfId="45716" xr:uid="{00000000-0005-0000-0000-00005D4B0000}"/>
    <cellStyle name="Note 3 5 3 2 2 3" xfId="16289" xr:uid="{00000000-0005-0000-0000-00005E4B0000}"/>
    <cellStyle name="Note 3 5 3 2 2 3 2" xfId="33724" xr:uid="{00000000-0005-0000-0000-00005F4B0000}"/>
    <cellStyle name="Note 3 5 3 2 2 3 3" xfId="48177" xr:uid="{00000000-0005-0000-0000-0000604B0000}"/>
    <cellStyle name="Note 3 5 3 2 2 4" xfId="21706" xr:uid="{00000000-0005-0000-0000-0000614B0000}"/>
    <cellStyle name="Note 3 5 3 2 2 5" xfId="36159" xr:uid="{00000000-0005-0000-0000-0000624B0000}"/>
    <cellStyle name="Note 3 5 3 2 3" xfId="6732" xr:uid="{00000000-0005-0000-0000-0000634B0000}"/>
    <cellStyle name="Note 3 5 3 2 3 2" xfId="24167" xr:uid="{00000000-0005-0000-0000-0000644B0000}"/>
    <cellStyle name="Note 3 5 3 2 3 3" xfId="38620" xr:uid="{00000000-0005-0000-0000-0000654B0000}"/>
    <cellStyle name="Note 3 5 3 2 4" xfId="9173" xr:uid="{00000000-0005-0000-0000-0000664B0000}"/>
    <cellStyle name="Note 3 5 3 2 4 2" xfId="26608" xr:uid="{00000000-0005-0000-0000-0000674B0000}"/>
    <cellStyle name="Note 3 5 3 2 4 3" xfId="41061" xr:uid="{00000000-0005-0000-0000-0000684B0000}"/>
    <cellStyle name="Note 3 5 3 2 5" xfId="11593" xr:uid="{00000000-0005-0000-0000-0000694B0000}"/>
    <cellStyle name="Note 3 5 3 2 5 2" xfId="29028" xr:uid="{00000000-0005-0000-0000-00006A4B0000}"/>
    <cellStyle name="Note 3 5 3 2 5 3" xfId="43481" xr:uid="{00000000-0005-0000-0000-00006B4B0000}"/>
    <cellStyle name="Note 3 5 3 2 6" xfId="18600" xr:uid="{00000000-0005-0000-0000-00006C4B0000}"/>
    <cellStyle name="Note 3 5 3 3" xfId="1760" xr:uid="{00000000-0005-0000-0000-00006D4B0000}"/>
    <cellStyle name="Note 3 5 3 3 2" xfId="4271" xr:uid="{00000000-0005-0000-0000-00006E4B0000}"/>
    <cellStyle name="Note 3 5 3 3 2 2" xfId="13829" xr:uid="{00000000-0005-0000-0000-00006F4B0000}"/>
    <cellStyle name="Note 3 5 3 3 2 2 2" xfId="31264" xr:uid="{00000000-0005-0000-0000-0000704B0000}"/>
    <cellStyle name="Note 3 5 3 3 2 2 3" xfId="45717" xr:uid="{00000000-0005-0000-0000-0000714B0000}"/>
    <cellStyle name="Note 3 5 3 3 2 3" xfId="16290" xr:uid="{00000000-0005-0000-0000-0000724B0000}"/>
    <cellStyle name="Note 3 5 3 3 2 3 2" xfId="33725" xr:uid="{00000000-0005-0000-0000-0000734B0000}"/>
    <cellStyle name="Note 3 5 3 3 2 3 3" xfId="48178" xr:uid="{00000000-0005-0000-0000-0000744B0000}"/>
    <cellStyle name="Note 3 5 3 3 2 4" xfId="21707" xr:uid="{00000000-0005-0000-0000-0000754B0000}"/>
    <cellStyle name="Note 3 5 3 3 2 5" xfId="36160" xr:uid="{00000000-0005-0000-0000-0000764B0000}"/>
    <cellStyle name="Note 3 5 3 3 3" xfId="6733" xr:uid="{00000000-0005-0000-0000-0000774B0000}"/>
    <cellStyle name="Note 3 5 3 3 3 2" xfId="24168" xr:uid="{00000000-0005-0000-0000-0000784B0000}"/>
    <cellStyle name="Note 3 5 3 3 3 3" xfId="38621" xr:uid="{00000000-0005-0000-0000-0000794B0000}"/>
    <cellStyle name="Note 3 5 3 3 4" xfId="9174" xr:uid="{00000000-0005-0000-0000-00007A4B0000}"/>
    <cellStyle name="Note 3 5 3 3 4 2" xfId="26609" xr:uid="{00000000-0005-0000-0000-00007B4B0000}"/>
    <cellStyle name="Note 3 5 3 3 4 3" xfId="41062" xr:uid="{00000000-0005-0000-0000-00007C4B0000}"/>
    <cellStyle name="Note 3 5 3 3 5" xfId="11594" xr:uid="{00000000-0005-0000-0000-00007D4B0000}"/>
    <cellStyle name="Note 3 5 3 3 5 2" xfId="29029" xr:uid="{00000000-0005-0000-0000-00007E4B0000}"/>
    <cellStyle name="Note 3 5 3 3 5 3" xfId="43482" xr:uid="{00000000-0005-0000-0000-00007F4B0000}"/>
    <cellStyle name="Note 3 5 3 3 6" xfId="18601" xr:uid="{00000000-0005-0000-0000-0000804B0000}"/>
    <cellStyle name="Note 3 5 3 4" xfId="1761" xr:uid="{00000000-0005-0000-0000-0000814B0000}"/>
    <cellStyle name="Note 3 5 3 4 2" xfId="4272" xr:uid="{00000000-0005-0000-0000-0000824B0000}"/>
    <cellStyle name="Note 3 5 3 4 2 2" xfId="21708" xr:uid="{00000000-0005-0000-0000-0000834B0000}"/>
    <cellStyle name="Note 3 5 3 4 2 3" xfId="36161" xr:uid="{00000000-0005-0000-0000-0000844B0000}"/>
    <cellStyle name="Note 3 5 3 4 3" xfId="6734" xr:uid="{00000000-0005-0000-0000-0000854B0000}"/>
    <cellStyle name="Note 3 5 3 4 3 2" xfId="24169" xr:uid="{00000000-0005-0000-0000-0000864B0000}"/>
    <cellStyle name="Note 3 5 3 4 3 3" xfId="38622" xr:uid="{00000000-0005-0000-0000-0000874B0000}"/>
    <cellStyle name="Note 3 5 3 4 4" xfId="9175" xr:uid="{00000000-0005-0000-0000-0000884B0000}"/>
    <cellStyle name="Note 3 5 3 4 4 2" xfId="26610" xr:uid="{00000000-0005-0000-0000-0000894B0000}"/>
    <cellStyle name="Note 3 5 3 4 4 3" xfId="41063" xr:uid="{00000000-0005-0000-0000-00008A4B0000}"/>
    <cellStyle name="Note 3 5 3 4 5" xfId="11595" xr:uid="{00000000-0005-0000-0000-00008B4B0000}"/>
    <cellStyle name="Note 3 5 3 4 5 2" xfId="29030" xr:uid="{00000000-0005-0000-0000-00008C4B0000}"/>
    <cellStyle name="Note 3 5 3 4 5 3" xfId="43483" xr:uid="{00000000-0005-0000-0000-00008D4B0000}"/>
    <cellStyle name="Note 3 5 3 4 6" xfId="15210" xr:uid="{00000000-0005-0000-0000-00008E4B0000}"/>
    <cellStyle name="Note 3 5 3 4 6 2" xfId="32645" xr:uid="{00000000-0005-0000-0000-00008F4B0000}"/>
    <cellStyle name="Note 3 5 3 4 6 3" xfId="47098" xr:uid="{00000000-0005-0000-0000-0000904B0000}"/>
    <cellStyle name="Note 3 5 3 4 7" xfId="18602" xr:uid="{00000000-0005-0000-0000-0000914B0000}"/>
    <cellStyle name="Note 3 5 3 4 8" xfId="20372" xr:uid="{00000000-0005-0000-0000-0000924B0000}"/>
    <cellStyle name="Note 3 5 3 5" xfId="4269" xr:uid="{00000000-0005-0000-0000-0000934B0000}"/>
    <cellStyle name="Note 3 5 3 5 2" xfId="13827" xr:uid="{00000000-0005-0000-0000-0000944B0000}"/>
    <cellStyle name="Note 3 5 3 5 2 2" xfId="31262" xr:uid="{00000000-0005-0000-0000-0000954B0000}"/>
    <cellStyle name="Note 3 5 3 5 2 3" xfId="45715" xr:uid="{00000000-0005-0000-0000-0000964B0000}"/>
    <cellStyle name="Note 3 5 3 5 3" xfId="16288" xr:uid="{00000000-0005-0000-0000-0000974B0000}"/>
    <cellStyle name="Note 3 5 3 5 3 2" xfId="33723" xr:uid="{00000000-0005-0000-0000-0000984B0000}"/>
    <cellStyle name="Note 3 5 3 5 3 3" xfId="48176" xr:uid="{00000000-0005-0000-0000-0000994B0000}"/>
    <cellStyle name="Note 3 5 3 5 4" xfId="21705" xr:uid="{00000000-0005-0000-0000-00009A4B0000}"/>
    <cellStyle name="Note 3 5 3 5 5" xfId="36158" xr:uid="{00000000-0005-0000-0000-00009B4B0000}"/>
    <cellStyle name="Note 3 5 3 6" xfId="6731" xr:uid="{00000000-0005-0000-0000-00009C4B0000}"/>
    <cellStyle name="Note 3 5 3 6 2" xfId="24166" xr:uid="{00000000-0005-0000-0000-00009D4B0000}"/>
    <cellStyle name="Note 3 5 3 6 3" xfId="38619" xr:uid="{00000000-0005-0000-0000-00009E4B0000}"/>
    <cellStyle name="Note 3 5 3 7" xfId="9172" xr:uid="{00000000-0005-0000-0000-00009F4B0000}"/>
    <cellStyle name="Note 3 5 3 7 2" xfId="26607" xr:uid="{00000000-0005-0000-0000-0000A04B0000}"/>
    <cellStyle name="Note 3 5 3 7 3" xfId="41060" xr:uid="{00000000-0005-0000-0000-0000A14B0000}"/>
    <cellStyle name="Note 3 5 3 8" xfId="11592" xr:uid="{00000000-0005-0000-0000-0000A24B0000}"/>
    <cellStyle name="Note 3 5 3 8 2" xfId="29027" xr:uid="{00000000-0005-0000-0000-0000A34B0000}"/>
    <cellStyle name="Note 3 5 3 8 3" xfId="43480" xr:uid="{00000000-0005-0000-0000-0000A44B0000}"/>
    <cellStyle name="Note 3 5 3 9" xfId="18599" xr:uid="{00000000-0005-0000-0000-0000A54B0000}"/>
    <cellStyle name="Note 3 5 4" xfId="1762" xr:uid="{00000000-0005-0000-0000-0000A64B0000}"/>
    <cellStyle name="Note 3 5 4 2" xfId="1763" xr:uid="{00000000-0005-0000-0000-0000A74B0000}"/>
    <cellStyle name="Note 3 5 4 2 2" xfId="4274" xr:uid="{00000000-0005-0000-0000-0000A84B0000}"/>
    <cellStyle name="Note 3 5 4 2 2 2" xfId="13831" xr:uid="{00000000-0005-0000-0000-0000A94B0000}"/>
    <cellStyle name="Note 3 5 4 2 2 2 2" xfId="31266" xr:uid="{00000000-0005-0000-0000-0000AA4B0000}"/>
    <cellStyle name="Note 3 5 4 2 2 2 3" xfId="45719" xr:uid="{00000000-0005-0000-0000-0000AB4B0000}"/>
    <cellStyle name="Note 3 5 4 2 2 3" xfId="16292" xr:uid="{00000000-0005-0000-0000-0000AC4B0000}"/>
    <cellStyle name="Note 3 5 4 2 2 3 2" xfId="33727" xr:uid="{00000000-0005-0000-0000-0000AD4B0000}"/>
    <cellStyle name="Note 3 5 4 2 2 3 3" xfId="48180" xr:uid="{00000000-0005-0000-0000-0000AE4B0000}"/>
    <cellStyle name="Note 3 5 4 2 2 4" xfId="21710" xr:uid="{00000000-0005-0000-0000-0000AF4B0000}"/>
    <cellStyle name="Note 3 5 4 2 2 5" xfId="36163" xr:uid="{00000000-0005-0000-0000-0000B04B0000}"/>
    <cellStyle name="Note 3 5 4 2 3" xfId="6736" xr:uid="{00000000-0005-0000-0000-0000B14B0000}"/>
    <cellStyle name="Note 3 5 4 2 3 2" xfId="24171" xr:uid="{00000000-0005-0000-0000-0000B24B0000}"/>
    <cellStyle name="Note 3 5 4 2 3 3" xfId="38624" xr:uid="{00000000-0005-0000-0000-0000B34B0000}"/>
    <cellStyle name="Note 3 5 4 2 4" xfId="9177" xr:uid="{00000000-0005-0000-0000-0000B44B0000}"/>
    <cellStyle name="Note 3 5 4 2 4 2" xfId="26612" xr:uid="{00000000-0005-0000-0000-0000B54B0000}"/>
    <cellStyle name="Note 3 5 4 2 4 3" xfId="41065" xr:uid="{00000000-0005-0000-0000-0000B64B0000}"/>
    <cellStyle name="Note 3 5 4 2 5" xfId="11597" xr:uid="{00000000-0005-0000-0000-0000B74B0000}"/>
    <cellStyle name="Note 3 5 4 2 5 2" xfId="29032" xr:uid="{00000000-0005-0000-0000-0000B84B0000}"/>
    <cellStyle name="Note 3 5 4 2 5 3" xfId="43485" xr:uid="{00000000-0005-0000-0000-0000B94B0000}"/>
    <cellStyle name="Note 3 5 4 2 6" xfId="18604" xr:uid="{00000000-0005-0000-0000-0000BA4B0000}"/>
    <cellStyle name="Note 3 5 4 3" xfId="1764" xr:uid="{00000000-0005-0000-0000-0000BB4B0000}"/>
    <cellStyle name="Note 3 5 4 3 2" xfId="4275" xr:uid="{00000000-0005-0000-0000-0000BC4B0000}"/>
    <cellStyle name="Note 3 5 4 3 2 2" xfId="13832" xr:uid="{00000000-0005-0000-0000-0000BD4B0000}"/>
    <cellStyle name="Note 3 5 4 3 2 2 2" xfId="31267" xr:uid="{00000000-0005-0000-0000-0000BE4B0000}"/>
    <cellStyle name="Note 3 5 4 3 2 2 3" xfId="45720" xr:uid="{00000000-0005-0000-0000-0000BF4B0000}"/>
    <cellStyle name="Note 3 5 4 3 2 3" xfId="16293" xr:uid="{00000000-0005-0000-0000-0000C04B0000}"/>
    <cellStyle name="Note 3 5 4 3 2 3 2" xfId="33728" xr:uid="{00000000-0005-0000-0000-0000C14B0000}"/>
    <cellStyle name="Note 3 5 4 3 2 3 3" xfId="48181" xr:uid="{00000000-0005-0000-0000-0000C24B0000}"/>
    <cellStyle name="Note 3 5 4 3 2 4" xfId="21711" xr:uid="{00000000-0005-0000-0000-0000C34B0000}"/>
    <cellStyle name="Note 3 5 4 3 2 5" xfId="36164" xr:uid="{00000000-0005-0000-0000-0000C44B0000}"/>
    <cellStyle name="Note 3 5 4 3 3" xfId="6737" xr:uid="{00000000-0005-0000-0000-0000C54B0000}"/>
    <cellStyle name="Note 3 5 4 3 3 2" xfId="24172" xr:uid="{00000000-0005-0000-0000-0000C64B0000}"/>
    <cellStyle name="Note 3 5 4 3 3 3" xfId="38625" xr:uid="{00000000-0005-0000-0000-0000C74B0000}"/>
    <cellStyle name="Note 3 5 4 3 4" xfId="9178" xr:uid="{00000000-0005-0000-0000-0000C84B0000}"/>
    <cellStyle name="Note 3 5 4 3 4 2" xfId="26613" xr:uid="{00000000-0005-0000-0000-0000C94B0000}"/>
    <cellStyle name="Note 3 5 4 3 4 3" xfId="41066" xr:uid="{00000000-0005-0000-0000-0000CA4B0000}"/>
    <cellStyle name="Note 3 5 4 3 5" xfId="11598" xr:uid="{00000000-0005-0000-0000-0000CB4B0000}"/>
    <cellStyle name="Note 3 5 4 3 5 2" xfId="29033" xr:uid="{00000000-0005-0000-0000-0000CC4B0000}"/>
    <cellStyle name="Note 3 5 4 3 5 3" xfId="43486" xr:uid="{00000000-0005-0000-0000-0000CD4B0000}"/>
    <cellStyle name="Note 3 5 4 3 6" xfId="18605" xr:uid="{00000000-0005-0000-0000-0000CE4B0000}"/>
    <cellStyle name="Note 3 5 4 4" xfId="1765" xr:uid="{00000000-0005-0000-0000-0000CF4B0000}"/>
    <cellStyle name="Note 3 5 4 4 2" xfId="4276" xr:uid="{00000000-0005-0000-0000-0000D04B0000}"/>
    <cellStyle name="Note 3 5 4 4 2 2" xfId="21712" xr:uid="{00000000-0005-0000-0000-0000D14B0000}"/>
    <cellStyle name="Note 3 5 4 4 2 3" xfId="36165" xr:uid="{00000000-0005-0000-0000-0000D24B0000}"/>
    <cellStyle name="Note 3 5 4 4 3" xfId="6738" xr:uid="{00000000-0005-0000-0000-0000D34B0000}"/>
    <cellStyle name="Note 3 5 4 4 3 2" xfId="24173" xr:uid="{00000000-0005-0000-0000-0000D44B0000}"/>
    <cellStyle name="Note 3 5 4 4 3 3" xfId="38626" xr:uid="{00000000-0005-0000-0000-0000D54B0000}"/>
    <cellStyle name="Note 3 5 4 4 4" xfId="9179" xr:uid="{00000000-0005-0000-0000-0000D64B0000}"/>
    <cellStyle name="Note 3 5 4 4 4 2" xfId="26614" xr:uid="{00000000-0005-0000-0000-0000D74B0000}"/>
    <cellStyle name="Note 3 5 4 4 4 3" xfId="41067" xr:uid="{00000000-0005-0000-0000-0000D84B0000}"/>
    <cellStyle name="Note 3 5 4 4 5" xfId="11599" xr:uid="{00000000-0005-0000-0000-0000D94B0000}"/>
    <cellStyle name="Note 3 5 4 4 5 2" xfId="29034" xr:uid="{00000000-0005-0000-0000-0000DA4B0000}"/>
    <cellStyle name="Note 3 5 4 4 5 3" xfId="43487" xr:uid="{00000000-0005-0000-0000-0000DB4B0000}"/>
    <cellStyle name="Note 3 5 4 4 6" xfId="15211" xr:uid="{00000000-0005-0000-0000-0000DC4B0000}"/>
    <cellStyle name="Note 3 5 4 4 6 2" xfId="32646" xr:uid="{00000000-0005-0000-0000-0000DD4B0000}"/>
    <cellStyle name="Note 3 5 4 4 6 3" xfId="47099" xr:uid="{00000000-0005-0000-0000-0000DE4B0000}"/>
    <cellStyle name="Note 3 5 4 4 7" xfId="18606" xr:uid="{00000000-0005-0000-0000-0000DF4B0000}"/>
    <cellStyle name="Note 3 5 4 4 8" xfId="20373" xr:uid="{00000000-0005-0000-0000-0000E04B0000}"/>
    <cellStyle name="Note 3 5 4 5" xfId="4273" xr:uid="{00000000-0005-0000-0000-0000E14B0000}"/>
    <cellStyle name="Note 3 5 4 5 2" xfId="13830" xr:uid="{00000000-0005-0000-0000-0000E24B0000}"/>
    <cellStyle name="Note 3 5 4 5 2 2" xfId="31265" xr:uid="{00000000-0005-0000-0000-0000E34B0000}"/>
    <cellStyle name="Note 3 5 4 5 2 3" xfId="45718" xr:uid="{00000000-0005-0000-0000-0000E44B0000}"/>
    <cellStyle name="Note 3 5 4 5 3" xfId="16291" xr:uid="{00000000-0005-0000-0000-0000E54B0000}"/>
    <cellStyle name="Note 3 5 4 5 3 2" xfId="33726" xr:uid="{00000000-0005-0000-0000-0000E64B0000}"/>
    <cellStyle name="Note 3 5 4 5 3 3" xfId="48179" xr:uid="{00000000-0005-0000-0000-0000E74B0000}"/>
    <cellStyle name="Note 3 5 4 5 4" xfId="21709" xr:uid="{00000000-0005-0000-0000-0000E84B0000}"/>
    <cellStyle name="Note 3 5 4 5 5" xfId="36162" xr:uid="{00000000-0005-0000-0000-0000E94B0000}"/>
    <cellStyle name="Note 3 5 4 6" xfId="6735" xr:uid="{00000000-0005-0000-0000-0000EA4B0000}"/>
    <cellStyle name="Note 3 5 4 6 2" xfId="24170" xr:uid="{00000000-0005-0000-0000-0000EB4B0000}"/>
    <cellStyle name="Note 3 5 4 6 3" xfId="38623" xr:uid="{00000000-0005-0000-0000-0000EC4B0000}"/>
    <cellStyle name="Note 3 5 4 7" xfId="9176" xr:uid="{00000000-0005-0000-0000-0000ED4B0000}"/>
    <cellStyle name="Note 3 5 4 7 2" xfId="26611" xr:uid="{00000000-0005-0000-0000-0000EE4B0000}"/>
    <cellStyle name="Note 3 5 4 7 3" xfId="41064" xr:uid="{00000000-0005-0000-0000-0000EF4B0000}"/>
    <cellStyle name="Note 3 5 4 8" xfId="11596" xr:uid="{00000000-0005-0000-0000-0000F04B0000}"/>
    <cellStyle name="Note 3 5 4 8 2" xfId="29031" xr:uid="{00000000-0005-0000-0000-0000F14B0000}"/>
    <cellStyle name="Note 3 5 4 8 3" xfId="43484" xr:uid="{00000000-0005-0000-0000-0000F24B0000}"/>
    <cellStyle name="Note 3 5 4 9" xfId="18603" xr:uid="{00000000-0005-0000-0000-0000F34B0000}"/>
    <cellStyle name="Note 3 5 5" xfId="1766" xr:uid="{00000000-0005-0000-0000-0000F44B0000}"/>
    <cellStyle name="Note 3 5 5 2" xfId="1767" xr:uid="{00000000-0005-0000-0000-0000F54B0000}"/>
    <cellStyle name="Note 3 5 5 2 2" xfId="4278" xr:uid="{00000000-0005-0000-0000-0000F64B0000}"/>
    <cellStyle name="Note 3 5 5 2 2 2" xfId="13834" xr:uid="{00000000-0005-0000-0000-0000F74B0000}"/>
    <cellStyle name="Note 3 5 5 2 2 2 2" xfId="31269" xr:uid="{00000000-0005-0000-0000-0000F84B0000}"/>
    <cellStyle name="Note 3 5 5 2 2 2 3" xfId="45722" xr:uid="{00000000-0005-0000-0000-0000F94B0000}"/>
    <cellStyle name="Note 3 5 5 2 2 3" xfId="16295" xr:uid="{00000000-0005-0000-0000-0000FA4B0000}"/>
    <cellStyle name="Note 3 5 5 2 2 3 2" xfId="33730" xr:uid="{00000000-0005-0000-0000-0000FB4B0000}"/>
    <cellStyle name="Note 3 5 5 2 2 3 3" xfId="48183" xr:uid="{00000000-0005-0000-0000-0000FC4B0000}"/>
    <cellStyle name="Note 3 5 5 2 2 4" xfId="21714" xr:uid="{00000000-0005-0000-0000-0000FD4B0000}"/>
    <cellStyle name="Note 3 5 5 2 2 5" xfId="36167" xr:uid="{00000000-0005-0000-0000-0000FE4B0000}"/>
    <cellStyle name="Note 3 5 5 2 3" xfId="6740" xr:uid="{00000000-0005-0000-0000-0000FF4B0000}"/>
    <cellStyle name="Note 3 5 5 2 3 2" xfId="24175" xr:uid="{00000000-0005-0000-0000-0000004C0000}"/>
    <cellStyle name="Note 3 5 5 2 3 3" xfId="38628" xr:uid="{00000000-0005-0000-0000-0000014C0000}"/>
    <cellStyle name="Note 3 5 5 2 4" xfId="9181" xr:uid="{00000000-0005-0000-0000-0000024C0000}"/>
    <cellStyle name="Note 3 5 5 2 4 2" xfId="26616" xr:uid="{00000000-0005-0000-0000-0000034C0000}"/>
    <cellStyle name="Note 3 5 5 2 4 3" xfId="41069" xr:uid="{00000000-0005-0000-0000-0000044C0000}"/>
    <cellStyle name="Note 3 5 5 2 5" xfId="11601" xr:uid="{00000000-0005-0000-0000-0000054C0000}"/>
    <cellStyle name="Note 3 5 5 2 5 2" xfId="29036" xr:uid="{00000000-0005-0000-0000-0000064C0000}"/>
    <cellStyle name="Note 3 5 5 2 5 3" xfId="43489" xr:uid="{00000000-0005-0000-0000-0000074C0000}"/>
    <cellStyle name="Note 3 5 5 2 6" xfId="18608" xr:uid="{00000000-0005-0000-0000-0000084C0000}"/>
    <cellStyle name="Note 3 5 5 3" xfId="1768" xr:uid="{00000000-0005-0000-0000-0000094C0000}"/>
    <cellStyle name="Note 3 5 5 3 2" xfId="4279" xr:uid="{00000000-0005-0000-0000-00000A4C0000}"/>
    <cellStyle name="Note 3 5 5 3 2 2" xfId="13835" xr:uid="{00000000-0005-0000-0000-00000B4C0000}"/>
    <cellStyle name="Note 3 5 5 3 2 2 2" xfId="31270" xr:uid="{00000000-0005-0000-0000-00000C4C0000}"/>
    <cellStyle name="Note 3 5 5 3 2 2 3" xfId="45723" xr:uid="{00000000-0005-0000-0000-00000D4C0000}"/>
    <cellStyle name="Note 3 5 5 3 2 3" xfId="16296" xr:uid="{00000000-0005-0000-0000-00000E4C0000}"/>
    <cellStyle name="Note 3 5 5 3 2 3 2" xfId="33731" xr:uid="{00000000-0005-0000-0000-00000F4C0000}"/>
    <cellStyle name="Note 3 5 5 3 2 3 3" xfId="48184" xr:uid="{00000000-0005-0000-0000-0000104C0000}"/>
    <cellStyle name="Note 3 5 5 3 2 4" xfId="21715" xr:uid="{00000000-0005-0000-0000-0000114C0000}"/>
    <cellStyle name="Note 3 5 5 3 2 5" xfId="36168" xr:uid="{00000000-0005-0000-0000-0000124C0000}"/>
    <cellStyle name="Note 3 5 5 3 3" xfId="6741" xr:uid="{00000000-0005-0000-0000-0000134C0000}"/>
    <cellStyle name="Note 3 5 5 3 3 2" xfId="24176" xr:uid="{00000000-0005-0000-0000-0000144C0000}"/>
    <cellStyle name="Note 3 5 5 3 3 3" xfId="38629" xr:uid="{00000000-0005-0000-0000-0000154C0000}"/>
    <cellStyle name="Note 3 5 5 3 4" xfId="9182" xr:uid="{00000000-0005-0000-0000-0000164C0000}"/>
    <cellStyle name="Note 3 5 5 3 4 2" xfId="26617" xr:uid="{00000000-0005-0000-0000-0000174C0000}"/>
    <cellStyle name="Note 3 5 5 3 4 3" xfId="41070" xr:uid="{00000000-0005-0000-0000-0000184C0000}"/>
    <cellStyle name="Note 3 5 5 3 5" xfId="11602" xr:uid="{00000000-0005-0000-0000-0000194C0000}"/>
    <cellStyle name="Note 3 5 5 3 5 2" xfId="29037" xr:uid="{00000000-0005-0000-0000-00001A4C0000}"/>
    <cellStyle name="Note 3 5 5 3 5 3" xfId="43490" xr:uid="{00000000-0005-0000-0000-00001B4C0000}"/>
    <cellStyle name="Note 3 5 5 3 6" xfId="18609" xr:uid="{00000000-0005-0000-0000-00001C4C0000}"/>
    <cellStyle name="Note 3 5 5 4" xfId="1769" xr:uid="{00000000-0005-0000-0000-00001D4C0000}"/>
    <cellStyle name="Note 3 5 5 4 2" xfId="4280" xr:uid="{00000000-0005-0000-0000-00001E4C0000}"/>
    <cellStyle name="Note 3 5 5 4 2 2" xfId="21716" xr:uid="{00000000-0005-0000-0000-00001F4C0000}"/>
    <cellStyle name="Note 3 5 5 4 2 3" xfId="36169" xr:uid="{00000000-0005-0000-0000-0000204C0000}"/>
    <cellStyle name="Note 3 5 5 4 3" xfId="6742" xr:uid="{00000000-0005-0000-0000-0000214C0000}"/>
    <cellStyle name="Note 3 5 5 4 3 2" xfId="24177" xr:uid="{00000000-0005-0000-0000-0000224C0000}"/>
    <cellStyle name="Note 3 5 5 4 3 3" xfId="38630" xr:uid="{00000000-0005-0000-0000-0000234C0000}"/>
    <cellStyle name="Note 3 5 5 4 4" xfId="9183" xr:uid="{00000000-0005-0000-0000-0000244C0000}"/>
    <cellStyle name="Note 3 5 5 4 4 2" xfId="26618" xr:uid="{00000000-0005-0000-0000-0000254C0000}"/>
    <cellStyle name="Note 3 5 5 4 4 3" xfId="41071" xr:uid="{00000000-0005-0000-0000-0000264C0000}"/>
    <cellStyle name="Note 3 5 5 4 5" xfId="11603" xr:uid="{00000000-0005-0000-0000-0000274C0000}"/>
    <cellStyle name="Note 3 5 5 4 5 2" xfId="29038" xr:uid="{00000000-0005-0000-0000-0000284C0000}"/>
    <cellStyle name="Note 3 5 5 4 5 3" xfId="43491" xr:uid="{00000000-0005-0000-0000-0000294C0000}"/>
    <cellStyle name="Note 3 5 5 4 6" xfId="15212" xr:uid="{00000000-0005-0000-0000-00002A4C0000}"/>
    <cellStyle name="Note 3 5 5 4 6 2" xfId="32647" xr:uid="{00000000-0005-0000-0000-00002B4C0000}"/>
    <cellStyle name="Note 3 5 5 4 6 3" xfId="47100" xr:uid="{00000000-0005-0000-0000-00002C4C0000}"/>
    <cellStyle name="Note 3 5 5 4 7" xfId="18610" xr:uid="{00000000-0005-0000-0000-00002D4C0000}"/>
    <cellStyle name="Note 3 5 5 4 8" xfId="20374" xr:uid="{00000000-0005-0000-0000-00002E4C0000}"/>
    <cellStyle name="Note 3 5 5 5" xfId="4277" xr:uid="{00000000-0005-0000-0000-00002F4C0000}"/>
    <cellStyle name="Note 3 5 5 5 2" xfId="13833" xr:uid="{00000000-0005-0000-0000-0000304C0000}"/>
    <cellStyle name="Note 3 5 5 5 2 2" xfId="31268" xr:uid="{00000000-0005-0000-0000-0000314C0000}"/>
    <cellStyle name="Note 3 5 5 5 2 3" xfId="45721" xr:uid="{00000000-0005-0000-0000-0000324C0000}"/>
    <cellStyle name="Note 3 5 5 5 3" xfId="16294" xr:uid="{00000000-0005-0000-0000-0000334C0000}"/>
    <cellStyle name="Note 3 5 5 5 3 2" xfId="33729" xr:uid="{00000000-0005-0000-0000-0000344C0000}"/>
    <cellStyle name="Note 3 5 5 5 3 3" xfId="48182" xr:uid="{00000000-0005-0000-0000-0000354C0000}"/>
    <cellStyle name="Note 3 5 5 5 4" xfId="21713" xr:uid="{00000000-0005-0000-0000-0000364C0000}"/>
    <cellStyle name="Note 3 5 5 5 5" xfId="36166" xr:uid="{00000000-0005-0000-0000-0000374C0000}"/>
    <cellStyle name="Note 3 5 5 6" xfId="6739" xr:uid="{00000000-0005-0000-0000-0000384C0000}"/>
    <cellStyle name="Note 3 5 5 6 2" xfId="24174" xr:uid="{00000000-0005-0000-0000-0000394C0000}"/>
    <cellStyle name="Note 3 5 5 6 3" xfId="38627" xr:uid="{00000000-0005-0000-0000-00003A4C0000}"/>
    <cellStyle name="Note 3 5 5 7" xfId="9180" xr:uid="{00000000-0005-0000-0000-00003B4C0000}"/>
    <cellStyle name="Note 3 5 5 7 2" xfId="26615" xr:uid="{00000000-0005-0000-0000-00003C4C0000}"/>
    <cellStyle name="Note 3 5 5 7 3" xfId="41068" xr:uid="{00000000-0005-0000-0000-00003D4C0000}"/>
    <cellStyle name="Note 3 5 5 8" xfId="11600" xr:uid="{00000000-0005-0000-0000-00003E4C0000}"/>
    <cellStyle name="Note 3 5 5 8 2" xfId="29035" xr:uid="{00000000-0005-0000-0000-00003F4C0000}"/>
    <cellStyle name="Note 3 5 5 8 3" xfId="43488" xr:uid="{00000000-0005-0000-0000-0000404C0000}"/>
    <cellStyle name="Note 3 5 5 9" xfId="18607" xr:uid="{00000000-0005-0000-0000-0000414C0000}"/>
    <cellStyle name="Note 3 5 6" xfId="1770" xr:uid="{00000000-0005-0000-0000-0000424C0000}"/>
    <cellStyle name="Note 3 5 6 2" xfId="4281" xr:uid="{00000000-0005-0000-0000-0000434C0000}"/>
    <cellStyle name="Note 3 5 6 2 2" xfId="13836" xr:uid="{00000000-0005-0000-0000-0000444C0000}"/>
    <cellStyle name="Note 3 5 6 2 2 2" xfId="31271" xr:uid="{00000000-0005-0000-0000-0000454C0000}"/>
    <cellStyle name="Note 3 5 6 2 2 3" xfId="45724" xr:uid="{00000000-0005-0000-0000-0000464C0000}"/>
    <cellStyle name="Note 3 5 6 2 3" xfId="16297" xr:uid="{00000000-0005-0000-0000-0000474C0000}"/>
    <cellStyle name="Note 3 5 6 2 3 2" xfId="33732" xr:uid="{00000000-0005-0000-0000-0000484C0000}"/>
    <cellStyle name="Note 3 5 6 2 3 3" xfId="48185" xr:uid="{00000000-0005-0000-0000-0000494C0000}"/>
    <cellStyle name="Note 3 5 6 2 4" xfId="21717" xr:uid="{00000000-0005-0000-0000-00004A4C0000}"/>
    <cellStyle name="Note 3 5 6 2 5" xfId="36170" xr:uid="{00000000-0005-0000-0000-00004B4C0000}"/>
    <cellStyle name="Note 3 5 6 3" xfId="6743" xr:uid="{00000000-0005-0000-0000-00004C4C0000}"/>
    <cellStyle name="Note 3 5 6 3 2" xfId="24178" xr:uid="{00000000-0005-0000-0000-00004D4C0000}"/>
    <cellStyle name="Note 3 5 6 3 3" xfId="38631" xr:uid="{00000000-0005-0000-0000-00004E4C0000}"/>
    <cellStyle name="Note 3 5 6 4" xfId="9184" xr:uid="{00000000-0005-0000-0000-00004F4C0000}"/>
    <cellStyle name="Note 3 5 6 4 2" xfId="26619" xr:uid="{00000000-0005-0000-0000-0000504C0000}"/>
    <cellStyle name="Note 3 5 6 4 3" xfId="41072" xr:uid="{00000000-0005-0000-0000-0000514C0000}"/>
    <cellStyle name="Note 3 5 6 5" xfId="11604" xr:uid="{00000000-0005-0000-0000-0000524C0000}"/>
    <cellStyle name="Note 3 5 6 5 2" xfId="29039" xr:uid="{00000000-0005-0000-0000-0000534C0000}"/>
    <cellStyle name="Note 3 5 6 5 3" xfId="43492" xr:uid="{00000000-0005-0000-0000-0000544C0000}"/>
    <cellStyle name="Note 3 5 6 6" xfId="18611" xr:uid="{00000000-0005-0000-0000-0000554C0000}"/>
    <cellStyle name="Note 3 5 7" xfId="1771" xr:uid="{00000000-0005-0000-0000-0000564C0000}"/>
    <cellStyle name="Note 3 5 7 2" xfId="4282" xr:uid="{00000000-0005-0000-0000-0000574C0000}"/>
    <cellStyle name="Note 3 5 7 2 2" xfId="13837" xr:uid="{00000000-0005-0000-0000-0000584C0000}"/>
    <cellStyle name="Note 3 5 7 2 2 2" xfId="31272" xr:uid="{00000000-0005-0000-0000-0000594C0000}"/>
    <cellStyle name="Note 3 5 7 2 2 3" xfId="45725" xr:uid="{00000000-0005-0000-0000-00005A4C0000}"/>
    <cellStyle name="Note 3 5 7 2 3" xfId="16298" xr:uid="{00000000-0005-0000-0000-00005B4C0000}"/>
    <cellStyle name="Note 3 5 7 2 3 2" xfId="33733" xr:uid="{00000000-0005-0000-0000-00005C4C0000}"/>
    <cellStyle name="Note 3 5 7 2 3 3" xfId="48186" xr:uid="{00000000-0005-0000-0000-00005D4C0000}"/>
    <cellStyle name="Note 3 5 7 2 4" xfId="21718" xr:uid="{00000000-0005-0000-0000-00005E4C0000}"/>
    <cellStyle name="Note 3 5 7 2 5" xfId="36171" xr:uid="{00000000-0005-0000-0000-00005F4C0000}"/>
    <cellStyle name="Note 3 5 7 3" xfId="6744" xr:uid="{00000000-0005-0000-0000-0000604C0000}"/>
    <cellStyle name="Note 3 5 7 3 2" xfId="24179" xr:uid="{00000000-0005-0000-0000-0000614C0000}"/>
    <cellStyle name="Note 3 5 7 3 3" xfId="38632" xr:uid="{00000000-0005-0000-0000-0000624C0000}"/>
    <cellStyle name="Note 3 5 7 4" xfId="9185" xr:uid="{00000000-0005-0000-0000-0000634C0000}"/>
    <cellStyle name="Note 3 5 7 4 2" xfId="26620" xr:uid="{00000000-0005-0000-0000-0000644C0000}"/>
    <cellStyle name="Note 3 5 7 4 3" xfId="41073" xr:uid="{00000000-0005-0000-0000-0000654C0000}"/>
    <cellStyle name="Note 3 5 7 5" xfId="11605" xr:uid="{00000000-0005-0000-0000-0000664C0000}"/>
    <cellStyle name="Note 3 5 7 5 2" xfId="29040" xr:uid="{00000000-0005-0000-0000-0000674C0000}"/>
    <cellStyle name="Note 3 5 7 5 3" xfId="43493" xr:uid="{00000000-0005-0000-0000-0000684C0000}"/>
    <cellStyle name="Note 3 5 7 6" xfId="18612" xr:uid="{00000000-0005-0000-0000-0000694C0000}"/>
    <cellStyle name="Note 3 5 8" xfId="1772" xr:uid="{00000000-0005-0000-0000-00006A4C0000}"/>
    <cellStyle name="Note 3 5 8 2" xfId="4283" xr:uid="{00000000-0005-0000-0000-00006B4C0000}"/>
    <cellStyle name="Note 3 5 8 2 2" xfId="21719" xr:uid="{00000000-0005-0000-0000-00006C4C0000}"/>
    <cellStyle name="Note 3 5 8 2 3" xfId="36172" xr:uid="{00000000-0005-0000-0000-00006D4C0000}"/>
    <cellStyle name="Note 3 5 8 3" xfId="6745" xr:uid="{00000000-0005-0000-0000-00006E4C0000}"/>
    <cellStyle name="Note 3 5 8 3 2" xfId="24180" xr:uid="{00000000-0005-0000-0000-00006F4C0000}"/>
    <cellStyle name="Note 3 5 8 3 3" xfId="38633" xr:uid="{00000000-0005-0000-0000-0000704C0000}"/>
    <cellStyle name="Note 3 5 8 4" xfId="9186" xr:uid="{00000000-0005-0000-0000-0000714C0000}"/>
    <cellStyle name="Note 3 5 8 4 2" xfId="26621" xr:uid="{00000000-0005-0000-0000-0000724C0000}"/>
    <cellStyle name="Note 3 5 8 4 3" xfId="41074" xr:uid="{00000000-0005-0000-0000-0000734C0000}"/>
    <cellStyle name="Note 3 5 8 5" xfId="11606" xr:uid="{00000000-0005-0000-0000-0000744C0000}"/>
    <cellStyle name="Note 3 5 8 5 2" xfId="29041" xr:uid="{00000000-0005-0000-0000-0000754C0000}"/>
    <cellStyle name="Note 3 5 8 5 3" xfId="43494" xr:uid="{00000000-0005-0000-0000-0000764C0000}"/>
    <cellStyle name="Note 3 5 8 6" xfId="15213" xr:uid="{00000000-0005-0000-0000-0000774C0000}"/>
    <cellStyle name="Note 3 5 8 6 2" xfId="32648" xr:uid="{00000000-0005-0000-0000-0000784C0000}"/>
    <cellStyle name="Note 3 5 8 6 3" xfId="47101" xr:uid="{00000000-0005-0000-0000-0000794C0000}"/>
    <cellStyle name="Note 3 5 8 7" xfId="18613" xr:uid="{00000000-0005-0000-0000-00007A4C0000}"/>
    <cellStyle name="Note 3 5 8 8" xfId="20375" xr:uid="{00000000-0005-0000-0000-00007B4C0000}"/>
    <cellStyle name="Note 3 5 9" xfId="4264" xr:uid="{00000000-0005-0000-0000-00007C4C0000}"/>
    <cellStyle name="Note 3 5 9 2" xfId="13823" xr:uid="{00000000-0005-0000-0000-00007D4C0000}"/>
    <cellStyle name="Note 3 5 9 2 2" xfId="31258" xr:uid="{00000000-0005-0000-0000-00007E4C0000}"/>
    <cellStyle name="Note 3 5 9 2 3" xfId="45711" xr:uid="{00000000-0005-0000-0000-00007F4C0000}"/>
    <cellStyle name="Note 3 5 9 3" xfId="16284" xr:uid="{00000000-0005-0000-0000-0000804C0000}"/>
    <cellStyle name="Note 3 5 9 3 2" xfId="33719" xr:uid="{00000000-0005-0000-0000-0000814C0000}"/>
    <cellStyle name="Note 3 5 9 3 3" xfId="48172" xr:uid="{00000000-0005-0000-0000-0000824C0000}"/>
    <cellStyle name="Note 3 5 9 4" xfId="21700" xr:uid="{00000000-0005-0000-0000-0000834C0000}"/>
    <cellStyle name="Note 3 5 9 5" xfId="36153" xr:uid="{00000000-0005-0000-0000-0000844C0000}"/>
    <cellStyle name="Note 3 6" xfId="1773" xr:uid="{00000000-0005-0000-0000-0000854C0000}"/>
    <cellStyle name="Note 3 6 10" xfId="6746" xr:uid="{00000000-0005-0000-0000-0000864C0000}"/>
    <cellStyle name="Note 3 6 10 2" xfId="24181" xr:uid="{00000000-0005-0000-0000-0000874C0000}"/>
    <cellStyle name="Note 3 6 10 3" xfId="38634" xr:uid="{00000000-0005-0000-0000-0000884C0000}"/>
    <cellStyle name="Note 3 6 11" xfId="9187" xr:uid="{00000000-0005-0000-0000-0000894C0000}"/>
    <cellStyle name="Note 3 6 11 2" xfId="26622" xr:uid="{00000000-0005-0000-0000-00008A4C0000}"/>
    <cellStyle name="Note 3 6 11 3" xfId="41075" xr:uid="{00000000-0005-0000-0000-00008B4C0000}"/>
    <cellStyle name="Note 3 6 12" xfId="11607" xr:uid="{00000000-0005-0000-0000-00008C4C0000}"/>
    <cellStyle name="Note 3 6 12 2" xfId="29042" xr:uid="{00000000-0005-0000-0000-00008D4C0000}"/>
    <cellStyle name="Note 3 6 12 3" xfId="43495" xr:uid="{00000000-0005-0000-0000-00008E4C0000}"/>
    <cellStyle name="Note 3 6 13" xfId="18614" xr:uid="{00000000-0005-0000-0000-00008F4C0000}"/>
    <cellStyle name="Note 3 6 2" xfId="1774" xr:uid="{00000000-0005-0000-0000-0000904C0000}"/>
    <cellStyle name="Note 3 6 2 2" xfId="1775" xr:uid="{00000000-0005-0000-0000-0000914C0000}"/>
    <cellStyle name="Note 3 6 2 2 2" xfId="4286" xr:uid="{00000000-0005-0000-0000-0000924C0000}"/>
    <cellStyle name="Note 3 6 2 2 2 2" xfId="13840" xr:uid="{00000000-0005-0000-0000-0000934C0000}"/>
    <cellStyle name="Note 3 6 2 2 2 2 2" xfId="31275" xr:uid="{00000000-0005-0000-0000-0000944C0000}"/>
    <cellStyle name="Note 3 6 2 2 2 2 3" xfId="45728" xr:uid="{00000000-0005-0000-0000-0000954C0000}"/>
    <cellStyle name="Note 3 6 2 2 2 3" xfId="16301" xr:uid="{00000000-0005-0000-0000-0000964C0000}"/>
    <cellStyle name="Note 3 6 2 2 2 3 2" xfId="33736" xr:uid="{00000000-0005-0000-0000-0000974C0000}"/>
    <cellStyle name="Note 3 6 2 2 2 3 3" xfId="48189" xr:uid="{00000000-0005-0000-0000-0000984C0000}"/>
    <cellStyle name="Note 3 6 2 2 2 4" xfId="21722" xr:uid="{00000000-0005-0000-0000-0000994C0000}"/>
    <cellStyle name="Note 3 6 2 2 2 5" xfId="36175" xr:uid="{00000000-0005-0000-0000-00009A4C0000}"/>
    <cellStyle name="Note 3 6 2 2 3" xfId="6748" xr:uid="{00000000-0005-0000-0000-00009B4C0000}"/>
    <cellStyle name="Note 3 6 2 2 3 2" xfId="24183" xr:uid="{00000000-0005-0000-0000-00009C4C0000}"/>
    <cellStyle name="Note 3 6 2 2 3 3" xfId="38636" xr:uid="{00000000-0005-0000-0000-00009D4C0000}"/>
    <cellStyle name="Note 3 6 2 2 4" xfId="9189" xr:uid="{00000000-0005-0000-0000-00009E4C0000}"/>
    <cellStyle name="Note 3 6 2 2 4 2" xfId="26624" xr:uid="{00000000-0005-0000-0000-00009F4C0000}"/>
    <cellStyle name="Note 3 6 2 2 4 3" xfId="41077" xr:uid="{00000000-0005-0000-0000-0000A04C0000}"/>
    <cellStyle name="Note 3 6 2 2 5" xfId="11609" xr:uid="{00000000-0005-0000-0000-0000A14C0000}"/>
    <cellStyle name="Note 3 6 2 2 5 2" xfId="29044" xr:uid="{00000000-0005-0000-0000-0000A24C0000}"/>
    <cellStyle name="Note 3 6 2 2 5 3" xfId="43497" xr:uid="{00000000-0005-0000-0000-0000A34C0000}"/>
    <cellStyle name="Note 3 6 2 2 6" xfId="18616" xr:uid="{00000000-0005-0000-0000-0000A44C0000}"/>
    <cellStyle name="Note 3 6 2 3" xfId="1776" xr:uid="{00000000-0005-0000-0000-0000A54C0000}"/>
    <cellStyle name="Note 3 6 2 3 2" xfId="4287" xr:uid="{00000000-0005-0000-0000-0000A64C0000}"/>
    <cellStyle name="Note 3 6 2 3 2 2" xfId="13841" xr:uid="{00000000-0005-0000-0000-0000A74C0000}"/>
    <cellStyle name="Note 3 6 2 3 2 2 2" xfId="31276" xr:uid="{00000000-0005-0000-0000-0000A84C0000}"/>
    <cellStyle name="Note 3 6 2 3 2 2 3" xfId="45729" xr:uid="{00000000-0005-0000-0000-0000A94C0000}"/>
    <cellStyle name="Note 3 6 2 3 2 3" xfId="16302" xr:uid="{00000000-0005-0000-0000-0000AA4C0000}"/>
    <cellStyle name="Note 3 6 2 3 2 3 2" xfId="33737" xr:uid="{00000000-0005-0000-0000-0000AB4C0000}"/>
    <cellStyle name="Note 3 6 2 3 2 3 3" xfId="48190" xr:uid="{00000000-0005-0000-0000-0000AC4C0000}"/>
    <cellStyle name="Note 3 6 2 3 2 4" xfId="21723" xr:uid="{00000000-0005-0000-0000-0000AD4C0000}"/>
    <cellStyle name="Note 3 6 2 3 2 5" xfId="36176" xr:uid="{00000000-0005-0000-0000-0000AE4C0000}"/>
    <cellStyle name="Note 3 6 2 3 3" xfId="6749" xr:uid="{00000000-0005-0000-0000-0000AF4C0000}"/>
    <cellStyle name="Note 3 6 2 3 3 2" xfId="24184" xr:uid="{00000000-0005-0000-0000-0000B04C0000}"/>
    <cellStyle name="Note 3 6 2 3 3 3" xfId="38637" xr:uid="{00000000-0005-0000-0000-0000B14C0000}"/>
    <cellStyle name="Note 3 6 2 3 4" xfId="9190" xr:uid="{00000000-0005-0000-0000-0000B24C0000}"/>
    <cellStyle name="Note 3 6 2 3 4 2" xfId="26625" xr:uid="{00000000-0005-0000-0000-0000B34C0000}"/>
    <cellStyle name="Note 3 6 2 3 4 3" xfId="41078" xr:uid="{00000000-0005-0000-0000-0000B44C0000}"/>
    <cellStyle name="Note 3 6 2 3 5" xfId="11610" xr:uid="{00000000-0005-0000-0000-0000B54C0000}"/>
    <cellStyle name="Note 3 6 2 3 5 2" xfId="29045" xr:uid="{00000000-0005-0000-0000-0000B64C0000}"/>
    <cellStyle name="Note 3 6 2 3 5 3" xfId="43498" xr:uid="{00000000-0005-0000-0000-0000B74C0000}"/>
    <cellStyle name="Note 3 6 2 3 6" xfId="18617" xr:uid="{00000000-0005-0000-0000-0000B84C0000}"/>
    <cellStyle name="Note 3 6 2 4" xfId="1777" xr:uid="{00000000-0005-0000-0000-0000B94C0000}"/>
    <cellStyle name="Note 3 6 2 4 2" xfId="4288" xr:uid="{00000000-0005-0000-0000-0000BA4C0000}"/>
    <cellStyle name="Note 3 6 2 4 2 2" xfId="21724" xr:uid="{00000000-0005-0000-0000-0000BB4C0000}"/>
    <cellStyle name="Note 3 6 2 4 2 3" xfId="36177" xr:uid="{00000000-0005-0000-0000-0000BC4C0000}"/>
    <cellStyle name="Note 3 6 2 4 3" xfId="6750" xr:uid="{00000000-0005-0000-0000-0000BD4C0000}"/>
    <cellStyle name="Note 3 6 2 4 3 2" xfId="24185" xr:uid="{00000000-0005-0000-0000-0000BE4C0000}"/>
    <cellStyle name="Note 3 6 2 4 3 3" xfId="38638" xr:uid="{00000000-0005-0000-0000-0000BF4C0000}"/>
    <cellStyle name="Note 3 6 2 4 4" xfId="9191" xr:uid="{00000000-0005-0000-0000-0000C04C0000}"/>
    <cellStyle name="Note 3 6 2 4 4 2" xfId="26626" xr:uid="{00000000-0005-0000-0000-0000C14C0000}"/>
    <cellStyle name="Note 3 6 2 4 4 3" xfId="41079" xr:uid="{00000000-0005-0000-0000-0000C24C0000}"/>
    <cellStyle name="Note 3 6 2 4 5" xfId="11611" xr:uid="{00000000-0005-0000-0000-0000C34C0000}"/>
    <cellStyle name="Note 3 6 2 4 5 2" xfId="29046" xr:uid="{00000000-0005-0000-0000-0000C44C0000}"/>
    <cellStyle name="Note 3 6 2 4 5 3" xfId="43499" xr:uid="{00000000-0005-0000-0000-0000C54C0000}"/>
    <cellStyle name="Note 3 6 2 4 6" xfId="15214" xr:uid="{00000000-0005-0000-0000-0000C64C0000}"/>
    <cellStyle name="Note 3 6 2 4 6 2" xfId="32649" xr:uid="{00000000-0005-0000-0000-0000C74C0000}"/>
    <cellStyle name="Note 3 6 2 4 6 3" xfId="47102" xr:uid="{00000000-0005-0000-0000-0000C84C0000}"/>
    <cellStyle name="Note 3 6 2 4 7" xfId="18618" xr:uid="{00000000-0005-0000-0000-0000C94C0000}"/>
    <cellStyle name="Note 3 6 2 4 8" xfId="20376" xr:uid="{00000000-0005-0000-0000-0000CA4C0000}"/>
    <cellStyle name="Note 3 6 2 5" xfId="4285" xr:uid="{00000000-0005-0000-0000-0000CB4C0000}"/>
    <cellStyle name="Note 3 6 2 5 2" xfId="13839" xr:uid="{00000000-0005-0000-0000-0000CC4C0000}"/>
    <cellStyle name="Note 3 6 2 5 2 2" xfId="31274" xr:uid="{00000000-0005-0000-0000-0000CD4C0000}"/>
    <cellStyle name="Note 3 6 2 5 2 3" xfId="45727" xr:uid="{00000000-0005-0000-0000-0000CE4C0000}"/>
    <cellStyle name="Note 3 6 2 5 3" xfId="16300" xr:uid="{00000000-0005-0000-0000-0000CF4C0000}"/>
    <cellStyle name="Note 3 6 2 5 3 2" xfId="33735" xr:uid="{00000000-0005-0000-0000-0000D04C0000}"/>
    <cellStyle name="Note 3 6 2 5 3 3" xfId="48188" xr:uid="{00000000-0005-0000-0000-0000D14C0000}"/>
    <cellStyle name="Note 3 6 2 5 4" xfId="21721" xr:uid="{00000000-0005-0000-0000-0000D24C0000}"/>
    <cellStyle name="Note 3 6 2 5 5" xfId="36174" xr:uid="{00000000-0005-0000-0000-0000D34C0000}"/>
    <cellStyle name="Note 3 6 2 6" xfId="6747" xr:uid="{00000000-0005-0000-0000-0000D44C0000}"/>
    <cellStyle name="Note 3 6 2 6 2" xfId="24182" xr:uid="{00000000-0005-0000-0000-0000D54C0000}"/>
    <cellStyle name="Note 3 6 2 6 3" xfId="38635" xr:uid="{00000000-0005-0000-0000-0000D64C0000}"/>
    <cellStyle name="Note 3 6 2 7" xfId="9188" xr:uid="{00000000-0005-0000-0000-0000D74C0000}"/>
    <cellStyle name="Note 3 6 2 7 2" xfId="26623" xr:uid="{00000000-0005-0000-0000-0000D84C0000}"/>
    <cellStyle name="Note 3 6 2 7 3" xfId="41076" xr:uid="{00000000-0005-0000-0000-0000D94C0000}"/>
    <cellStyle name="Note 3 6 2 8" xfId="11608" xr:uid="{00000000-0005-0000-0000-0000DA4C0000}"/>
    <cellStyle name="Note 3 6 2 8 2" xfId="29043" xr:uid="{00000000-0005-0000-0000-0000DB4C0000}"/>
    <cellStyle name="Note 3 6 2 8 3" xfId="43496" xr:uid="{00000000-0005-0000-0000-0000DC4C0000}"/>
    <cellStyle name="Note 3 6 2 9" xfId="18615" xr:uid="{00000000-0005-0000-0000-0000DD4C0000}"/>
    <cellStyle name="Note 3 6 3" xfId="1778" xr:uid="{00000000-0005-0000-0000-0000DE4C0000}"/>
    <cellStyle name="Note 3 6 3 2" xfId="1779" xr:uid="{00000000-0005-0000-0000-0000DF4C0000}"/>
    <cellStyle name="Note 3 6 3 2 2" xfId="4290" xr:uid="{00000000-0005-0000-0000-0000E04C0000}"/>
    <cellStyle name="Note 3 6 3 2 2 2" xfId="13843" xr:uid="{00000000-0005-0000-0000-0000E14C0000}"/>
    <cellStyle name="Note 3 6 3 2 2 2 2" xfId="31278" xr:uid="{00000000-0005-0000-0000-0000E24C0000}"/>
    <cellStyle name="Note 3 6 3 2 2 2 3" xfId="45731" xr:uid="{00000000-0005-0000-0000-0000E34C0000}"/>
    <cellStyle name="Note 3 6 3 2 2 3" xfId="16304" xr:uid="{00000000-0005-0000-0000-0000E44C0000}"/>
    <cellStyle name="Note 3 6 3 2 2 3 2" xfId="33739" xr:uid="{00000000-0005-0000-0000-0000E54C0000}"/>
    <cellStyle name="Note 3 6 3 2 2 3 3" xfId="48192" xr:uid="{00000000-0005-0000-0000-0000E64C0000}"/>
    <cellStyle name="Note 3 6 3 2 2 4" xfId="21726" xr:uid="{00000000-0005-0000-0000-0000E74C0000}"/>
    <cellStyle name="Note 3 6 3 2 2 5" xfId="36179" xr:uid="{00000000-0005-0000-0000-0000E84C0000}"/>
    <cellStyle name="Note 3 6 3 2 3" xfId="6752" xr:uid="{00000000-0005-0000-0000-0000E94C0000}"/>
    <cellStyle name="Note 3 6 3 2 3 2" xfId="24187" xr:uid="{00000000-0005-0000-0000-0000EA4C0000}"/>
    <cellStyle name="Note 3 6 3 2 3 3" xfId="38640" xr:uid="{00000000-0005-0000-0000-0000EB4C0000}"/>
    <cellStyle name="Note 3 6 3 2 4" xfId="9193" xr:uid="{00000000-0005-0000-0000-0000EC4C0000}"/>
    <cellStyle name="Note 3 6 3 2 4 2" xfId="26628" xr:uid="{00000000-0005-0000-0000-0000ED4C0000}"/>
    <cellStyle name="Note 3 6 3 2 4 3" xfId="41081" xr:uid="{00000000-0005-0000-0000-0000EE4C0000}"/>
    <cellStyle name="Note 3 6 3 2 5" xfId="11613" xr:uid="{00000000-0005-0000-0000-0000EF4C0000}"/>
    <cellStyle name="Note 3 6 3 2 5 2" xfId="29048" xr:uid="{00000000-0005-0000-0000-0000F04C0000}"/>
    <cellStyle name="Note 3 6 3 2 5 3" xfId="43501" xr:uid="{00000000-0005-0000-0000-0000F14C0000}"/>
    <cellStyle name="Note 3 6 3 2 6" xfId="18620" xr:uid="{00000000-0005-0000-0000-0000F24C0000}"/>
    <cellStyle name="Note 3 6 3 3" xfId="1780" xr:uid="{00000000-0005-0000-0000-0000F34C0000}"/>
    <cellStyle name="Note 3 6 3 3 2" xfId="4291" xr:uid="{00000000-0005-0000-0000-0000F44C0000}"/>
    <cellStyle name="Note 3 6 3 3 2 2" xfId="13844" xr:uid="{00000000-0005-0000-0000-0000F54C0000}"/>
    <cellStyle name="Note 3 6 3 3 2 2 2" xfId="31279" xr:uid="{00000000-0005-0000-0000-0000F64C0000}"/>
    <cellStyle name="Note 3 6 3 3 2 2 3" xfId="45732" xr:uid="{00000000-0005-0000-0000-0000F74C0000}"/>
    <cellStyle name="Note 3 6 3 3 2 3" xfId="16305" xr:uid="{00000000-0005-0000-0000-0000F84C0000}"/>
    <cellStyle name="Note 3 6 3 3 2 3 2" xfId="33740" xr:uid="{00000000-0005-0000-0000-0000F94C0000}"/>
    <cellStyle name="Note 3 6 3 3 2 3 3" xfId="48193" xr:uid="{00000000-0005-0000-0000-0000FA4C0000}"/>
    <cellStyle name="Note 3 6 3 3 2 4" xfId="21727" xr:uid="{00000000-0005-0000-0000-0000FB4C0000}"/>
    <cellStyle name="Note 3 6 3 3 2 5" xfId="36180" xr:uid="{00000000-0005-0000-0000-0000FC4C0000}"/>
    <cellStyle name="Note 3 6 3 3 3" xfId="6753" xr:uid="{00000000-0005-0000-0000-0000FD4C0000}"/>
    <cellStyle name="Note 3 6 3 3 3 2" xfId="24188" xr:uid="{00000000-0005-0000-0000-0000FE4C0000}"/>
    <cellStyle name="Note 3 6 3 3 3 3" xfId="38641" xr:uid="{00000000-0005-0000-0000-0000FF4C0000}"/>
    <cellStyle name="Note 3 6 3 3 4" xfId="9194" xr:uid="{00000000-0005-0000-0000-0000004D0000}"/>
    <cellStyle name="Note 3 6 3 3 4 2" xfId="26629" xr:uid="{00000000-0005-0000-0000-0000014D0000}"/>
    <cellStyle name="Note 3 6 3 3 4 3" xfId="41082" xr:uid="{00000000-0005-0000-0000-0000024D0000}"/>
    <cellStyle name="Note 3 6 3 3 5" xfId="11614" xr:uid="{00000000-0005-0000-0000-0000034D0000}"/>
    <cellStyle name="Note 3 6 3 3 5 2" xfId="29049" xr:uid="{00000000-0005-0000-0000-0000044D0000}"/>
    <cellStyle name="Note 3 6 3 3 5 3" xfId="43502" xr:uid="{00000000-0005-0000-0000-0000054D0000}"/>
    <cellStyle name="Note 3 6 3 3 6" xfId="18621" xr:uid="{00000000-0005-0000-0000-0000064D0000}"/>
    <cellStyle name="Note 3 6 3 4" xfId="1781" xr:uid="{00000000-0005-0000-0000-0000074D0000}"/>
    <cellStyle name="Note 3 6 3 4 2" xfId="4292" xr:uid="{00000000-0005-0000-0000-0000084D0000}"/>
    <cellStyle name="Note 3 6 3 4 2 2" xfId="21728" xr:uid="{00000000-0005-0000-0000-0000094D0000}"/>
    <cellStyle name="Note 3 6 3 4 2 3" xfId="36181" xr:uid="{00000000-0005-0000-0000-00000A4D0000}"/>
    <cellStyle name="Note 3 6 3 4 3" xfId="6754" xr:uid="{00000000-0005-0000-0000-00000B4D0000}"/>
    <cellStyle name="Note 3 6 3 4 3 2" xfId="24189" xr:uid="{00000000-0005-0000-0000-00000C4D0000}"/>
    <cellStyle name="Note 3 6 3 4 3 3" xfId="38642" xr:uid="{00000000-0005-0000-0000-00000D4D0000}"/>
    <cellStyle name="Note 3 6 3 4 4" xfId="9195" xr:uid="{00000000-0005-0000-0000-00000E4D0000}"/>
    <cellStyle name="Note 3 6 3 4 4 2" xfId="26630" xr:uid="{00000000-0005-0000-0000-00000F4D0000}"/>
    <cellStyle name="Note 3 6 3 4 4 3" xfId="41083" xr:uid="{00000000-0005-0000-0000-0000104D0000}"/>
    <cellStyle name="Note 3 6 3 4 5" xfId="11615" xr:uid="{00000000-0005-0000-0000-0000114D0000}"/>
    <cellStyle name="Note 3 6 3 4 5 2" xfId="29050" xr:uid="{00000000-0005-0000-0000-0000124D0000}"/>
    <cellStyle name="Note 3 6 3 4 5 3" xfId="43503" xr:uid="{00000000-0005-0000-0000-0000134D0000}"/>
    <cellStyle name="Note 3 6 3 4 6" xfId="15215" xr:uid="{00000000-0005-0000-0000-0000144D0000}"/>
    <cellStyle name="Note 3 6 3 4 6 2" xfId="32650" xr:uid="{00000000-0005-0000-0000-0000154D0000}"/>
    <cellStyle name="Note 3 6 3 4 6 3" xfId="47103" xr:uid="{00000000-0005-0000-0000-0000164D0000}"/>
    <cellStyle name="Note 3 6 3 4 7" xfId="18622" xr:uid="{00000000-0005-0000-0000-0000174D0000}"/>
    <cellStyle name="Note 3 6 3 4 8" xfId="20377" xr:uid="{00000000-0005-0000-0000-0000184D0000}"/>
    <cellStyle name="Note 3 6 3 5" xfId="4289" xr:uid="{00000000-0005-0000-0000-0000194D0000}"/>
    <cellStyle name="Note 3 6 3 5 2" xfId="13842" xr:uid="{00000000-0005-0000-0000-00001A4D0000}"/>
    <cellStyle name="Note 3 6 3 5 2 2" xfId="31277" xr:uid="{00000000-0005-0000-0000-00001B4D0000}"/>
    <cellStyle name="Note 3 6 3 5 2 3" xfId="45730" xr:uid="{00000000-0005-0000-0000-00001C4D0000}"/>
    <cellStyle name="Note 3 6 3 5 3" xfId="16303" xr:uid="{00000000-0005-0000-0000-00001D4D0000}"/>
    <cellStyle name="Note 3 6 3 5 3 2" xfId="33738" xr:uid="{00000000-0005-0000-0000-00001E4D0000}"/>
    <cellStyle name="Note 3 6 3 5 3 3" xfId="48191" xr:uid="{00000000-0005-0000-0000-00001F4D0000}"/>
    <cellStyle name="Note 3 6 3 5 4" xfId="21725" xr:uid="{00000000-0005-0000-0000-0000204D0000}"/>
    <cellStyle name="Note 3 6 3 5 5" xfId="36178" xr:uid="{00000000-0005-0000-0000-0000214D0000}"/>
    <cellStyle name="Note 3 6 3 6" xfId="6751" xr:uid="{00000000-0005-0000-0000-0000224D0000}"/>
    <cellStyle name="Note 3 6 3 6 2" xfId="24186" xr:uid="{00000000-0005-0000-0000-0000234D0000}"/>
    <cellStyle name="Note 3 6 3 6 3" xfId="38639" xr:uid="{00000000-0005-0000-0000-0000244D0000}"/>
    <cellStyle name="Note 3 6 3 7" xfId="9192" xr:uid="{00000000-0005-0000-0000-0000254D0000}"/>
    <cellStyle name="Note 3 6 3 7 2" xfId="26627" xr:uid="{00000000-0005-0000-0000-0000264D0000}"/>
    <cellStyle name="Note 3 6 3 7 3" xfId="41080" xr:uid="{00000000-0005-0000-0000-0000274D0000}"/>
    <cellStyle name="Note 3 6 3 8" xfId="11612" xr:uid="{00000000-0005-0000-0000-0000284D0000}"/>
    <cellStyle name="Note 3 6 3 8 2" xfId="29047" xr:uid="{00000000-0005-0000-0000-0000294D0000}"/>
    <cellStyle name="Note 3 6 3 8 3" xfId="43500" xr:uid="{00000000-0005-0000-0000-00002A4D0000}"/>
    <cellStyle name="Note 3 6 3 9" xfId="18619" xr:uid="{00000000-0005-0000-0000-00002B4D0000}"/>
    <cellStyle name="Note 3 6 4" xfId="1782" xr:uid="{00000000-0005-0000-0000-00002C4D0000}"/>
    <cellStyle name="Note 3 6 4 2" xfId="1783" xr:uid="{00000000-0005-0000-0000-00002D4D0000}"/>
    <cellStyle name="Note 3 6 4 2 2" xfId="4294" xr:uid="{00000000-0005-0000-0000-00002E4D0000}"/>
    <cellStyle name="Note 3 6 4 2 2 2" xfId="13846" xr:uid="{00000000-0005-0000-0000-00002F4D0000}"/>
    <cellStyle name="Note 3 6 4 2 2 2 2" xfId="31281" xr:uid="{00000000-0005-0000-0000-0000304D0000}"/>
    <cellStyle name="Note 3 6 4 2 2 2 3" xfId="45734" xr:uid="{00000000-0005-0000-0000-0000314D0000}"/>
    <cellStyle name="Note 3 6 4 2 2 3" xfId="16307" xr:uid="{00000000-0005-0000-0000-0000324D0000}"/>
    <cellStyle name="Note 3 6 4 2 2 3 2" xfId="33742" xr:uid="{00000000-0005-0000-0000-0000334D0000}"/>
    <cellStyle name="Note 3 6 4 2 2 3 3" xfId="48195" xr:uid="{00000000-0005-0000-0000-0000344D0000}"/>
    <cellStyle name="Note 3 6 4 2 2 4" xfId="21730" xr:uid="{00000000-0005-0000-0000-0000354D0000}"/>
    <cellStyle name="Note 3 6 4 2 2 5" xfId="36183" xr:uid="{00000000-0005-0000-0000-0000364D0000}"/>
    <cellStyle name="Note 3 6 4 2 3" xfId="6756" xr:uid="{00000000-0005-0000-0000-0000374D0000}"/>
    <cellStyle name="Note 3 6 4 2 3 2" xfId="24191" xr:uid="{00000000-0005-0000-0000-0000384D0000}"/>
    <cellStyle name="Note 3 6 4 2 3 3" xfId="38644" xr:uid="{00000000-0005-0000-0000-0000394D0000}"/>
    <cellStyle name="Note 3 6 4 2 4" xfId="9197" xr:uid="{00000000-0005-0000-0000-00003A4D0000}"/>
    <cellStyle name="Note 3 6 4 2 4 2" xfId="26632" xr:uid="{00000000-0005-0000-0000-00003B4D0000}"/>
    <cellStyle name="Note 3 6 4 2 4 3" xfId="41085" xr:uid="{00000000-0005-0000-0000-00003C4D0000}"/>
    <cellStyle name="Note 3 6 4 2 5" xfId="11617" xr:uid="{00000000-0005-0000-0000-00003D4D0000}"/>
    <cellStyle name="Note 3 6 4 2 5 2" xfId="29052" xr:uid="{00000000-0005-0000-0000-00003E4D0000}"/>
    <cellStyle name="Note 3 6 4 2 5 3" xfId="43505" xr:uid="{00000000-0005-0000-0000-00003F4D0000}"/>
    <cellStyle name="Note 3 6 4 2 6" xfId="18624" xr:uid="{00000000-0005-0000-0000-0000404D0000}"/>
    <cellStyle name="Note 3 6 4 3" xfId="1784" xr:uid="{00000000-0005-0000-0000-0000414D0000}"/>
    <cellStyle name="Note 3 6 4 3 2" xfId="4295" xr:uid="{00000000-0005-0000-0000-0000424D0000}"/>
    <cellStyle name="Note 3 6 4 3 2 2" xfId="13847" xr:uid="{00000000-0005-0000-0000-0000434D0000}"/>
    <cellStyle name="Note 3 6 4 3 2 2 2" xfId="31282" xr:uid="{00000000-0005-0000-0000-0000444D0000}"/>
    <cellStyle name="Note 3 6 4 3 2 2 3" xfId="45735" xr:uid="{00000000-0005-0000-0000-0000454D0000}"/>
    <cellStyle name="Note 3 6 4 3 2 3" xfId="16308" xr:uid="{00000000-0005-0000-0000-0000464D0000}"/>
    <cellStyle name="Note 3 6 4 3 2 3 2" xfId="33743" xr:uid="{00000000-0005-0000-0000-0000474D0000}"/>
    <cellStyle name="Note 3 6 4 3 2 3 3" xfId="48196" xr:uid="{00000000-0005-0000-0000-0000484D0000}"/>
    <cellStyle name="Note 3 6 4 3 2 4" xfId="21731" xr:uid="{00000000-0005-0000-0000-0000494D0000}"/>
    <cellStyle name="Note 3 6 4 3 2 5" xfId="36184" xr:uid="{00000000-0005-0000-0000-00004A4D0000}"/>
    <cellStyle name="Note 3 6 4 3 3" xfId="6757" xr:uid="{00000000-0005-0000-0000-00004B4D0000}"/>
    <cellStyle name="Note 3 6 4 3 3 2" xfId="24192" xr:uid="{00000000-0005-0000-0000-00004C4D0000}"/>
    <cellStyle name="Note 3 6 4 3 3 3" xfId="38645" xr:uid="{00000000-0005-0000-0000-00004D4D0000}"/>
    <cellStyle name="Note 3 6 4 3 4" xfId="9198" xr:uid="{00000000-0005-0000-0000-00004E4D0000}"/>
    <cellStyle name="Note 3 6 4 3 4 2" xfId="26633" xr:uid="{00000000-0005-0000-0000-00004F4D0000}"/>
    <cellStyle name="Note 3 6 4 3 4 3" xfId="41086" xr:uid="{00000000-0005-0000-0000-0000504D0000}"/>
    <cellStyle name="Note 3 6 4 3 5" xfId="11618" xr:uid="{00000000-0005-0000-0000-0000514D0000}"/>
    <cellStyle name="Note 3 6 4 3 5 2" xfId="29053" xr:uid="{00000000-0005-0000-0000-0000524D0000}"/>
    <cellStyle name="Note 3 6 4 3 5 3" xfId="43506" xr:uid="{00000000-0005-0000-0000-0000534D0000}"/>
    <cellStyle name="Note 3 6 4 3 6" xfId="18625" xr:uid="{00000000-0005-0000-0000-0000544D0000}"/>
    <cellStyle name="Note 3 6 4 4" xfId="1785" xr:uid="{00000000-0005-0000-0000-0000554D0000}"/>
    <cellStyle name="Note 3 6 4 4 2" xfId="4296" xr:uid="{00000000-0005-0000-0000-0000564D0000}"/>
    <cellStyle name="Note 3 6 4 4 2 2" xfId="21732" xr:uid="{00000000-0005-0000-0000-0000574D0000}"/>
    <cellStyle name="Note 3 6 4 4 2 3" xfId="36185" xr:uid="{00000000-0005-0000-0000-0000584D0000}"/>
    <cellStyle name="Note 3 6 4 4 3" xfId="6758" xr:uid="{00000000-0005-0000-0000-0000594D0000}"/>
    <cellStyle name="Note 3 6 4 4 3 2" xfId="24193" xr:uid="{00000000-0005-0000-0000-00005A4D0000}"/>
    <cellStyle name="Note 3 6 4 4 3 3" xfId="38646" xr:uid="{00000000-0005-0000-0000-00005B4D0000}"/>
    <cellStyle name="Note 3 6 4 4 4" xfId="9199" xr:uid="{00000000-0005-0000-0000-00005C4D0000}"/>
    <cellStyle name="Note 3 6 4 4 4 2" xfId="26634" xr:uid="{00000000-0005-0000-0000-00005D4D0000}"/>
    <cellStyle name="Note 3 6 4 4 4 3" xfId="41087" xr:uid="{00000000-0005-0000-0000-00005E4D0000}"/>
    <cellStyle name="Note 3 6 4 4 5" xfId="11619" xr:uid="{00000000-0005-0000-0000-00005F4D0000}"/>
    <cellStyle name="Note 3 6 4 4 5 2" xfId="29054" xr:uid="{00000000-0005-0000-0000-0000604D0000}"/>
    <cellStyle name="Note 3 6 4 4 5 3" xfId="43507" xr:uid="{00000000-0005-0000-0000-0000614D0000}"/>
    <cellStyle name="Note 3 6 4 4 6" xfId="15216" xr:uid="{00000000-0005-0000-0000-0000624D0000}"/>
    <cellStyle name="Note 3 6 4 4 6 2" xfId="32651" xr:uid="{00000000-0005-0000-0000-0000634D0000}"/>
    <cellStyle name="Note 3 6 4 4 6 3" xfId="47104" xr:uid="{00000000-0005-0000-0000-0000644D0000}"/>
    <cellStyle name="Note 3 6 4 4 7" xfId="18626" xr:uid="{00000000-0005-0000-0000-0000654D0000}"/>
    <cellStyle name="Note 3 6 4 4 8" xfId="20378" xr:uid="{00000000-0005-0000-0000-0000664D0000}"/>
    <cellStyle name="Note 3 6 4 5" xfId="4293" xr:uid="{00000000-0005-0000-0000-0000674D0000}"/>
    <cellStyle name="Note 3 6 4 5 2" xfId="13845" xr:uid="{00000000-0005-0000-0000-0000684D0000}"/>
    <cellStyle name="Note 3 6 4 5 2 2" xfId="31280" xr:uid="{00000000-0005-0000-0000-0000694D0000}"/>
    <cellStyle name="Note 3 6 4 5 2 3" xfId="45733" xr:uid="{00000000-0005-0000-0000-00006A4D0000}"/>
    <cellStyle name="Note 3 6 4 5 3" xfId="16306" xr:uid="{00000000-0005-0000-0000-00006B4D0000}"/>
    <cellStyle name="Note 3 6 4 5 3 2" xfId="33741" xr:uid="{00000000-0005-0000-0000-00006C4D0000}"/>
    <cellStyle name="Note 3 6 4 5 3 3" xfId="48194" xr:uid="{00000000-0005-0000-0000-00006D4D0000}"/>
    <cellStyle name="Note 3 6 4 5 4" xfId="21729" xr:uid="{00000000-0005-0000-0000-00006E4D0000}"/>
    <cellStyle name="Note 3 6 4 5 5" xfId="36182" xr:uid="{00000000-0005-0000-0000-00006F4D0000}"/>
    <cellStyle name="Note 3 6 4 6" xfId="6755" xr:uid="{00000000-0005-0000-0000-0000704D0000}"/>
    <cellStyle name="Note 3 6 4 6 2" xfId="24190" xr:uid="{00000000-0005-0000-0000-0000714D0000}"/>
    <cellStyle name="Note 3 6 4 6 3" xfId="38643" xr:uid="{00000000-0005-0000-0000-0000724D0000}"/>
    <cellStyle name="Note 3 6 4 7" xfId="9196" xr:uid="{00000000-0005-0000-0000-0000734D0000}"/>
    <cellStyle name="Note 3 6 4 7 2" xfId="26631" xr:uid="{00000000-0005-0000-0000-0000744D0000}"/>
    <cellStyle name="Note 3 6 4 7 3" xfId="41084" xr:uid="{00000000-0005-0000-0000-0000754D0000}"/>
    <cellStyle name="Note 3 6 4 8" xfId="11616" xr:uid="{00000000-0005-0000-0000-0000764D0000}"/>
    <cellStyle name="Note 3 6 4 8 2" xfId="29051" xr:uid="{00000000-0005-0000-0000-0000774D0000}"/>
    <cellStyle name="Note 3 6 4 8 3" xfId="43504" xr:uid="{00000000-0005-0000-0000-0000784D0000}"/>
    <cellStyle name="Note 3 6 4 9" xfId="18623" xr:uid="{00000000-0005-0000-0000-0000794D0000}"/>
    <cellStyle name="Note 3 6 5" xfId="1786" xr:uid="{00000000-0005-0000-0000-00007A4D0000}"/>
    <cellStyle name="Note 3 6 5 2" xfId="1787" xr:uid="{00000000-0005-0000-0000-00007B4D0000}"/>
    <cellStyle name="Note 3 6 5 2 2" xfId="4298" xr:uid="{00000000-0005-0000-0000-00007C4D0000}"/>
    <cellStyle name="Note 3 6 5 2 2 2" xfId="13849" xr:uid="{00000000-0005-0000-0000-00007D4D0000}"/>
    <cellStyle name="Note 3 6 5 2 2 2 2" xfId="31284" xr:uid="{00000000-0005-0000-0000-00007E4D0000}"/>
    <cellStyle name="Note 3 6 5 2 2 2 3" xfId="45737" xr:uid="{00000000-0005-0000-0000-00007F4D0000}"/>
    <cellStyle name="Note 3 6 5 2 2 3" xfId="16310" xr:uid="{00000000-0005-0000-0000-0000804D0000}"/>
    <cellStyle name="Note 3 6 5 2 2 3 2" xfId="33745" xr:uid="{00000000-0005-0000-0000-0000814D0000}"/>
    <cellStyle name="Note 3 6 5 2 2 3 3" xfId="48198" xr:uid="{00000000-0005-0000-0000-0000824D0000}"/>
    <cellStyle name="Note 3 6 5 2 2 4" xfId="21734" xr:uid="{00000000-0005-0000-0000-0000834D0000}"/>
    <cellStyle name="Note 3 6 5 2 2 5" xfId="36187" xr:uid="{00000000-0005-0000-0000-0000844D0000}"/>
    <cellStyle name="Note 3 6 5 2 3" xfId="6760" xr:uid="{00000000-0005-0000-0000-0000854D0000}"/>
    <cellStyle name="Note 3 6 5 2 3 2" xfId="24195" xr:uid="{00000000-0005-0000-0000-0000864D0000}"/>
    <cellStyle name="Note 3 6 5 2 3 3" xfId="38648" xr:uid="{00000000-0005-0000-0000-0000874D0000}"/>
    <cellStyle name="Note 3 6 5 2 4" xfId="9201" xr:uid="{00000000-0005-0000-0000-0000884D0000}"/>
    <cellStyle name="Note 3 6 5 2 4 2" xfId="26636" xr:uid="{00000000-0005-0000-0000-0000894D0000}"/>
    <cellStyle name="Note 3 6 5 2 4 3" xfId="41089" xr:uid="{00000000-0005-0000-0000-00008A4D0000}"/>
    <cellStyle name="Note 3 6 5 2 5" xfId="11621" xr:uid="{00000000-0005-0000-0000-00008B4D0000}"/>
    <cellStyle name="Note 3 6 5 2 5 2" xfId="29056" xr:uid="{00000000-0005-0000-0000-00008C4D0000}"/>
    <cellStyle name="Note 3 6 5 2 5 3" xfId="43509" xr:uid="{00000000-0005-0000-0000-00008D4D0000}"/>
    <cellStyle name="Note 3 6 5 2 6" xfId="18628" xr:uid="{00000000-0005-0000-0000-00008E4D0000}"/>
    <cellStyle name="Note 3 6 5 3" xfId="1788" xr:uid="{00000000-0005-0000-0000-00008F4D0000}"/>
    <cellStyle name="Note 3 6 5 3 2" xfId="4299" xr:uid="{00000000-0005-0000-0000-0000904D0000}"/>
    <cellStyle name="Note 3 6 5 3 2 2" xfId="13850" xr:uid="{00000000-0005-0000-0000-0000914D0000}"/>
    <cellStyle name="Note 3 6 5 3 2 2 2" xfId="31285" xr:uid="{00000000-0005-0000-0000-0000924D0000}"/>
    <cellStyle name="Note 3 6 5 3 2 2 3" xfId="45738" xr:uid="{00000000-0005-0000-0000-0000934D0000}"/>
    <cellStyle name="Note 3 6 5 3 2 3" xfId="16311" xr:uid="{00000000-0005-0000-0000-0000944D0000}"/>
    <cellStyle name="Note 3 6 5 3 2 3 2" xfId="33746" xr:uid="{00000000-0005-0000-0000-0000954D0000}"/>
    <cellStyle name="Note 3 6 5 3 2 3 3" xfId="48199" xr:uid="{00000000-0005-0000-0000-0000964D0000}"/>
    <cellStyle name="Note 3 6 5 3 2 4" xfId="21735" xr:uid="{00000000-0005-0000-0000-0000974D0000}"/>
    <cellStyle name="Note 3 6 5 3 2 5" xfId="36188" xr:uid="{00000000-0005-0000-0000-0000984D0000}"/>
    <cellStyle name="Note 3 6 5 3 3" xfId="6761" xr:uid="{00000000-0005-0000-0000-0000994D0000}"/>
    <cellStyle name="Note 3 6 5 3 3 2" xfId="24196" xr:uid="{00000000-0005-0000-0000-00009A4D0000}"/>
    <cellStyle name="Note 3 6 5 3 3 3" xfId="38649" xr:uid="{00000000-0005-0000-0000-00009B4D0000}"/>
    <cellStyle name="Note 3 6 5 3 4" xfId="9202" xr:uid="{00000000-0005-0000-0000-00009C4D0000}"/>
    <cellStyle name="Note 3 6 5 3 4 2" xfId="26637" xr:uid="{00000000-0005-0000-0000-00009D4D0000}"/>
    <cellStyle name="Note 3 6 5 3 4 3" xfId="41090" xr:uid="{00000000-0005-0000-0000-00009E4D0000}"/>
    <cellStyle name="Note 3 6 5 3 5" xfId="11622" xr:uid="{00000000-0005-0000-0000-00009F4D0000}"/>
    <cellStyle name="Note 3 6 5 3 5 2" xfId="29057" xr:uid="{00000000-0005-0000-0000-0000A04D0000}"/>
    <cellStyle name="Note 3 6 5 3 5 3" xfId="43510" xr:uid="{00000000-0005-0000-0000-0000A14D0000}"/>
    <cellStyle name="Note 3 6 5 3 6" xfId="18629" xr:uid="{00000000-0005-0000-0000-0000A24D0000}"/>
    <cellStyle name="Note 3 6 5 4" xfId="1789" xr:uid="{00000000-0005-0000-0000-0000A34D0000}"/>
    <cellStyle name="Note 3 6 5 4 2" xfId="4300" xr:uid="{00000000-0005-0000-0000-0000A44D0000}"/>
    <cellStyle name="Note 3 6 5 4 2 2" xfId="21736" xr:uid="{00000000-0005-0000-0000-0000A54D0000}"/>
    <cellStyle name="Note 3 6 5 4 2 3" xfId="36189" xr:uid="{00000000-0005-0000-0000-0000A64D0000}"/>
    <cellStyle name="Note 3 6 5 4 3" xfId="6762" xr:uid="{00000000-0005-0000-0000-0000A74D0000}"/>
    <cellStyle name="Note 3 6 5 4 3 2" xfId="24197" xr:uid="{00000000-0005-0000-0000-0000A84D0000}"/>
    <cellStyle name="Note 3 6 5 4 3 3" xfId="38650" xr:uid="{00000000-0005-0000-0000-0000A94D0000}"/>
    <cellStyle name="Note 3 6 5 4 4" xfId="9203" xr:uid="{00000000-0005-0000-0000-0000AA4D0000}"/>
    <cellStyle name="Note 3 6 5 4 4 2" xfId="26638" xr:uid="{00000000-0005-0000-0000-0000AB4D0000}"/>
    <cellStyle name="Note 3 6 5 4 4 3" xfId="41091" xr:uid="{00000000-0005-0000-0000-0000AC4D0000}"/>
    <cellStyle name="Note 3 6 5 4 5" xfId="11623" xr:uid="{00000000-0005-0000-0000-0000AD4D0000}"/>
    <cellStyle name="Note 3 6 5 4 5 2" xfId="29058" xr:uid="{00000000-0005-0000-0000-0000AE4D0000}"/>
    <cellStyle name="Note 3 6 5 4 5 3" xfId="43511" xr:uid="{00000000-0005-0000-0000-0000AF4D0000}"/>
    <cellStyle name="Note 3 6 5 4 6" xfId="15217" xr:uid="{00000000-0005-0000-0000-0000B04D0000}"/>
    <cellStyle name="Note 3 6 5 4 6 2" xfId="32652" xr:uid="{00000000-0005-0000-0000-0000B14D0000}"/>
    <cellStyle name="Note 3 6 5 4 6 3" xfId="47105" xr:uid="{00000000-0005-0000-0000-0000B24D0000}"/>
    <cellStyle name="Note 3 6 5 4 7" xfId="18630" xr:uid="{00000000-0005-0000-0000-0000B34D0000}"/>
    <cellStyle name="Note 3 6 5 4 8" xfId="20379" xr:uid="{00000000-0005-0000-0000-0000B44D0000}"/>
    <cellStyle name="Note 3 6 5 5" xfId="4297" xr:uid="{00000000-0005-0000-0000-0000B54D0000}"/>
    <cellStyle name="Note 3 6 5 5 2" xfId="13848" xr:uid="{00000000-0005-0000-0000-0000B64D0000}"/>
    <cellStyle name="Note 3 6 5 5 2 2" xfId="31283" xr:uid="{00000000-0005-0000-0000-0000B74D0000}"/>
    <cellStyle name="Note 3 6 5 5 2 3" xfId="45736" xr:uid="{00000000-0005-0000-0000-0000B84D0000}"/>
    <cellStyle name="Note 3 6 5 5 3" xfId="16309" xr:uid="{00000000-0005-0000-0000-0000B94D0000}"/>
    <cellStyle name="Note 3 6 5 5 3 2" xfId="33744" xr:uid="{00000000-0005-0000-0000-0000BA4D0000}"/>
    <cellStyle name="Note 3 6 5 5 3 3" xfId="48197" xr:uid="{00000000-0005-0000-0000-0000BB4D0000}"/>
    <cellStyle name="Note 3 6 5 5 4" xfId="21733" xr:uid="{00000000-0005-0000-0000-0000BC4D0000}"/>
    <cellStyle name="Note 3 6 5 5 5" xfId="36186" xr:uid="{00000000-0005-0000-0000-0000BD4D0000}"/>
    <cellStyle name="Note 3 6 5 6" xfId="6759" xr:uid="{00000000-0005-0000-0000-0000BE4D0000}"/>
    <cellStyle name="Note 3 6 5 6 2" xfId="24194" xr:uid="{00000000-0005-0000-0000-0000BF4D0000}"/>
    <cellStyle name="Note 3 6 5 6 3" xfId="38647" xr:uid="{00000000-0005-0000-0000-0000C04D0000}"/>
    <cellStyle name="Note 3 6 5 7" xfId="9200" xr:uid="{00000000-0005-0000-0000-0000C14D0000}"/>
    <cellStyle name="Note 3 6 5 7 2" xfId="26635" xr:uid="{00000000-0005-0000-0000-0000C24D0000}"/>
    <cellStyle name="Note 3 6 5 7 3" xfId="41088" xr:uid="{00000000-0005-0000-0000-0000C34D0000}"/>
    <cellStyle name="Note 3 6 5 8" xfId="11620" xr:uid="{00000000-0005-0000-0000-0000C44D0000}"/>
    <cellStyle name="Note 3 6 5 8 2" xfId="29055" xr:uid="{00000000-0005-0000-0000-0000C54D0000}"/>
    <cellStyle name="Note 3 6 5 8 3" xfId="43508" xr:uid="{00000000-0005-0000-0000-0000C64D0000}"/>
    <cellStyle name="Note 3 6 5 9" xfId="18627" xr:uid="{00000000-0005-0000-0000-0000C74D0000}"/>
    <cellStyle name="Note 3 6 6" xfId="1790" xr:uid="{00000000-0005-0000-0000-0000C84D0000}"/>
    <cellStyle name="Note 3 6 6 2" xfId="4301" xr:uid="{00000000-0005-0000-0000-0000C94D0000}"/>
    <cellStyle name="Note 3 6 6 2 2" xfId="13851" xr:uid="{00000000-0005-0000-0000-0000CA4D0000}"/>
    <cellStyle name="Note 3 6 6 2 2 2" xfId="31286" xr:uid="{00000000-0005-0000-0000-0000CB4D0000}"/>
    <cellStyle name="Note 3 6 6 2 2 3" xfId="45739" xr:uid="{00000000-0005-0000-0000-0000CC4D0000}"/>
    <cellStyle name="Note 3 6 6 2 3" xfId="16312" xr:uid="{00000000-0005-0000-0000-0000CD4D0000}"/>
    <cellStyle name="Note 3 6 6 2 3 2" xfId="33747" xr:uid="{00000000-0005-0000-0000-0000CE4D0000}"/>
    <cellStyle name="Note 3 6 6 2 3 3" xfId="48200" xr:uid="{00000000-0005-0000-0000-0000CF4D0000}"/>
    <cellStyle name="Note 3 6 6 2 4" xfId="21737" xr:uid="{00000000-0005-0000-0000-0000D04D0000}"/>
    <cellStyle name="Note 3 6 6 2 5" xfId="36190" xr:uid="{00000000-0005-0000-0000-0000D14D0000}"/>
    <cellStyle name="Note 3 6 6 3" xfId="6763" xr:uid="{00000000-0005-0000-0000-0000D24D0000}"/>
    <cellStyle name="Note 3 6 6 3 2" xfId="24198" xr:uid="{00000000-0005-0000-0000-0000D34D0000}"/>
    <cellStyle name="Note 3 6 6 3 3" xfId="38651" xr:uid="{00000000-0005-0000-0000-0000D44D0000}"/>
    <cellStyle name="Note 3 6 6 4" xfId="9204" xr:uid="{00000000-0005-0000-0000-0000D54D0000}"/>
    <cellStyle name="Note 3 6 6 4 2" xfId="26639" xr:uid="{00000000-0005-0000-0000-0000D64D0000}"/>
    <cellStyle name="Note 3 6 6 4 3" xfId="41092" xr:uid="{00000000-0005-0000-0000-0000D74D0000}"/>
    <cellStyle name="Note 3 6 6 5" xfId="11624" xr:uid="{00000000-0005-0000-0000-0000D84D0000}"/>
    <cellStyle name="Note 3 6 6 5 2" xfId="29059" xr:uid="{00000000-0005-0000-0000-0000D94D0000}"/>
    <cellStyle name="Note 3 6 6 5 3" xfId="43512" xr:uid="{00000000-0005-0000-0000-0000DA4D0000}"/>
    <cellStyle name="Note 3 6 6 6" xfId="18631" xr:uid="{00000000-0005-0000-0000-0000DB4D0000}"/>
    <cellStyle name="Note 3 6 7" xfId="1791" xr:uid="{00000000-0005-0000-0000-0000DC4D0000}"/>
    <cellStyle name="Note 3 6 7 2" xfId="4302" xr:uid="{00000000-0005-0000-0000-0000DD4D0000}"/>
    <cellStyle name="Note 3 6 7 2 2" xfId="13852" xr:uid="{00000000-0005-0000-0000-0000DE4D0000}"/>
    <cellStyle name="Note 3 6 7 2 2 2" xfId="31287" xr:uid="{00000000-0005-0000-0000-0000DF4D0000}"/>
    <cellStyle name="Note 3 6 7 2 2 3" xfId="45740" xr:uid="{00000000-0005-0000-0000-0000E04D0000}"/>
    <cellStyle name="Note 3 6 7 2 3" xfId="16313" xr:uid="{00000000-0005-0000-0000-0000E14D0000}"/>
    <cellStyle name="Note 3 6 7 2 3 2" xfId="33748" xr:uid="{00000000-0005-0000-0000-0000E24D0000}"/>
    <cellStyle name="Note 3 6 7 2 3 3" xfId="48201" xr:uid="{00000000-0005-0000-0000-0000E34D0000}"/>
    <cellStyle name="Note 3 6 7 2 4" xfId="21738" xr:uid="{00000000-0005-0000-0000-0000E44D0000}"/>
    <cellStyle name="Note 3 6 7 2 5" xfId="36191" xr:uid="{00000000-0005-0000-0000-0000E54D0000}"/>
    <cellStyle name="Note 3 6 7 3" xfId="6764" xr:uid="{00000000-0005-0000-0000-0000E64D0000}"/>
    <cellStyle name="Note 3 6 7 3 2" xfId="24199" xr:uid="{00000000-0005-0000-0000-0000E74D0000}"/>
    <cellStyle name="Note 3 6 7 3 3" xfId="38652" xr:uid="{00000000-0005-0000-0000-0000E84D0000}"/>
    <cellStyle name="Note 3 6 7 4" xfId="9205" xr:uid="{00000000-0005-0000-0000-0000E94D0000}"/>
    <cellStyle name="Note 3 6 7 4 2" xfId="26640" xr:uid="{00000000-0005-0000-0000-0000EA4D0000}"/>
    <cellStyle name="Note 3 6 7 4 3" xfId="41093" xr:uid="{00000000-0005-0000-0000-0000EB4D0000}"/>
    <cellStyle name="Note 3 6 7 5" xfId="11625" xr:uid="{00000000-0005-0000-0000-0000EC4D0000}"/>
    <cellStyle name="Note 3 6 7 5 2" xfId="29060" xr:uid="{00000000-0005-0000-0000-0000ED4D0000}"/>
    <cellStyle name="Note 3 6 7 5 3" xfId="43513" xr:uid="{00000000-0005-0000-0000-0000EE4D0000}"/>
    <cellStyle name="Note 3 6 7 6" xfId="18632" xr:uid="{00000000-0005-0000-0000-0000EF4D0000}"/>
    <cellStyle name="Note 3 6 8" xfId="1792" xr:uid="{00000000-0005-0000-0000-0000F04D0000}"/>
    <cellStyle name="Note 3 6 8 2" xfId="4303" xr:uid="{00000000-0005-0000-0000-0000F14D0000}"/>
    <cellStyle name="Note 3 6 8 2 2" xfId="21739" xr:uid="{00000000-0005-0000-0000-0000F24D0000}"/>
    <cellStyle name="Note 3 6 8 2 3" xfId="36192" xr:uid="{00000000-0005-0000-0000-0000F34D0000}"/>
    <cellStyle name="Note 3 6 8 3" xfId="6765" xr:uid="{00000000-0005-0000-0000-0000F44D0000}"/>
    <cellStyle name="Note 3 6 8 3 2" xfId="24200" xr:uid="{00000000-0005-0000-0000-0000F54D0000}"/>
    <cellStyle name="Note 3 6 8 3 3" xfId="38653" xr:uid="{00000000-0005-0000-0000-0000F64D0000}"/>
    <cellStyle name="Note 3 6 8 4" xfId="9206" xr:uid="{00000000-0005-0000-0000-0000F74D0000}"/>
    <cellStyle name="Note 3 6 8 4 2" xfId="26641" xr:uid="{00000000-0005-0000-0000-0000F84D0000}"/>
    <cellStyle name="Note 3 6 8 4 3" xfId="41094" xr:uid="{00000000-0005-0000-0000-0000F94D0000}"/>
    <cellStyle name="Note 3 6 8 5" xfId="11626" xr:uid="{00000000-0005-0000-0000-0000FA4D0000}"/>
    <cellStyle name="Note 3 6 8 5 2" xfId="29061" xr:uid="{00000000-0005-0000-0000-0000FB4D0000}"/>
    <cellStyle name="Note 3 6 8 5 3" xfId="43514" xr:uid="{00000000-0005-0000-0000-0000FC4D0000}"/>
    <cellStyle name="Note 3 6 8 6" xfId="15218" xr:uid="{00000000-0005-0000-0000-0000FD4D0000}"/>
    <cellStyle name="Note 3 6 8 6 2" xfId="32653" xr:uid="{00000000-0005-0000-0000-0000FE4D0000}"/>
    <cellStyle name="Note 3 6 8 6 3" xfId="47106" xr:uid="{00000000-0005-0000-0000-0000FF4D0000}"/>
    <cellStyle name="Note 3 6 8 7" xfId="18633" xr:uid="{00000000-0005-0000-0000-0000004E0000}"/>
    <cellStyle name="Note 3 6 8 8" xfId="20380" xr:uid="{00000000-0005-0000-0000-0000014E0000}"/>
    <cellStyle name="Note 3 6 9" xfId="4284" xr:uid="{00000000-0005-0000-0000-0000024E0000}"/>
    <cellStyle name="Note 3 6 9 2" xfId="13838" xr:uid="{00000000-0005-0000-0000-0000034E0000}"/>
    <cellStyle name="Note 3 6 9 2 2" xfId="31273" xr:uid="{00000000-0005-0000-0000-0000044E0000}"/>
    <cellStyle name="Note 3 6 9 2 3" xfId="45726" xr:uid="{00000000-0005-0000-0000-0000054E0000}"/>
    <cellStyle name="Note 3 6 9 3" xfId="16299" xr:uid="{00000000-0005-0000-0000-0000064E0000}"/>
    <cellStyle name="Note 3 6 9 3 2" xfId="33734" xr:uid="{00000000-0005-0000-0000-0000074E0000}"/>
    <cellStyle name="Note 3 6 9 3 3" xfId="48187" xr:uid="{00000000-0005-0000-0000-0000084E0000}"/>
    <cellStyle name="Note 3 6 9 4" xfId="21720" xr:uid="{00000000-0005-0000-0000-0000094E0000}"/>
    <cellStyle name="Note 3 6 9 5" xfId="36173" xr:uid="{00000000-0005-0000-0000-00000A4E0000}"/>
    <cellStyle name="Note 3 7" xfId="1793" xr:uid="{00000000-0005-0000-0000-00000B4E0000}"/>
    <cellStyle name="Note 3 7 10" xfId="6766" xr:uid="{00000000-0005-0000-0000-00000C4E0000}"/>
    <cellStyle name="Note 3 7 10 2" xfId="24201" xr:uid="{00000000-0005-0000-0000-00000D4E0000}"/>
    <cellStyle name="Note 3 7 10 3" xfId="38654" xr:uid="{00000000-0005-0000-0000-00000E4E0000}"/>
    <cellStyle name="Note 3 7 11" xfId="9207" xr:uid="{00000000-0005-0000-0000-00000F4E0000}"/>
    <cellStyle name="Note 3 7 11 2" xfId="26642" xr:uid="{00000000-0005-0000-0000-0000104E0000}"/>
    <cellStyle name="Note 3 7 11 3" xfId="41095" xr:uid="{00000000-0005-0000-0000-0000114E0000}"/>
    <cellStyle name="Note 3 7 12" xfId="11627" xr:uid="{00000000-0005-0000-0000-0000124E0000}"/>
    <cellStyle name="Note 3 7 12 2" xfId="29062" xr:uid="{00000000-0005-0000-0000-0000134E0000}"/>
    <cellStyle name="Note 3 7 12 3" xfId="43515" xr:uid="{00000000-0005-0000-0000-0000144E0000}"/>
    <cellStyle name="Note 3 7 13" xfId="18634" xr:uid="{00000000-0005-0000-0000-0000154E0000}"/>
    <cellStyle name="Note 3 7 2" xfId="1794" xr:uid="{00000000-0005-0000-0000-0000164E0000}"/>
    <cellStyle name="Note 3 7 2 2" xfId="1795" xr:uid="{00000000-0005-0000-0000-0000174E0000}"/>
    <cellStyle name="Note 3 7 2 2 2" xfId="4306" xr:uid="{00000000-0005-0000-0000-0000184E0000}"/>
    <cellStyle name="Note 3 7 2 2 2 2" xfId="13855" xr:uid="{00000000-0005-0000-0000-0000194E0000}"/>
    <cellStyle name="Note 3 7 2 2 2 2 2" xfId="31290" xr:uid="{00000000-0005-0000-0000-00001A4E0000}"/>
    <cellStyle name="Note 3 7 2 2 2 2 3" xfId="45743" xr:uid="{00000000-0005-0000-0000-00001B4E0000}"/>
    <cellStyle name="Note 3 7 2 2 2 3" xfId="16316" xr:uid="{00000000-0005-0000-0000-00001C4E0000}"/>
    <cellStyle name="Note 3 7 2 2 2 3 2" xfId="33751" xr:uid="{00000000-0005-0000-0000-00001D4E0000}"/>
    <cellStyle name="Note 3 7 2 2 2 3 3" xfId="48204" xr:uid="{00000000-0005-0000-0000-00001E4E0000}"/>
    <cellStyle name="Note 3 7 2 2 2 4" xfId="21742" xr:uid="{00000000-0005-0000-0000-00001F4E0000}"/>
    <cellStyle name="Note 3 7 2 2 2 5" xfId="36195" xr:uid="{00000000-0005-0000-0000-0000204E0000}"/>
    <cellStyle name="Note 3 7 2 2 3" xfId="6768" xr:uid="{00000000-0005-0000-0000-0000214E0000}"/>
    <cellStyle name="Note 3 7 2 2 3 2" xfId="24203" xr:uid="{00000000-0005-0000-0000-0000224E0000}"/>
    <cellStyle name="Note 3 7 2 2 3 3" xfId="38656" xr:uid="{00000000-0005-0000-0000-0000234E0000}"/>
    <cellStyle name="Note 3 7 2 2 4" xfId="9209" xr:uid="{00000000-0005-0000-0000-0000244E0000}"/>
    <cellStyle name="Note 3 7 2 2 4 2" xfId="26644" xr:uid="{00000000-0005-0000-0000-0000254E0000}"/>
    <cellStyle name="Note 3 7 2 2 4 3" xfId="41097" xr:uid="{00000000-0005-0000-0000-0000264E0000}"/>
    <cellStyle name="Note 3 7 2 2 5" xfId="11629" xr:uid="{00000000-0005-0000-0000-0000274E0000}"/>
    <cellStyle name="Note 3 7 2 2 5 2" xfId="29064" xr:uid="{00000000-0005-0000-0000-0000284E0000}"/>
    <cellStyle name="Note 3 7 2 2 5 3" xfId="43517" xr:uid="{00000000-0005-0000-0000-0000294E0000}"/>
    <cellStyle name="Note 3 7 2 2 6" xfId="18636" xr:uid="{00000000-0005-0000-0000-00002A4E0000}"/>
    <cellStyle name="Note 3 7 2 3" xfId="1796" xr:uid="{00000000-0005-0000-0000-00002B4E0000}"/>
    <cellStyle name="Note 3 7 2 3 2" xfId="4307" xr:uid="{00000000-0005-0000-0000-00002C4E0000}"/>
    <cellStyle name="Note 3 7 2 3 2 2" xfId="13856" xr:uid="{00000000-0005-0000-0000-00002D4E0000}"/>
    <cellStyle name="Note 3 7 2 3 2 2 2" xfId="31291" xr:uid="{00000000-0005-0000-0000-00002E4E0000}"/>
    <cellStyle name="Note 3 7 2 3 2 2 3" xfId="45744" xr:uid="{00000000-0005-0000-0000-00002F4E0000}"/>
    <cellStyle name="Note 3 7 2 3 2 3" xfId="16317" xr:uid="{00000000-0005-0000-0000-0000304E0000}"/>
    <cellStyle name="Note 3 7 2 3 2 3 2" xfId="33752" xr:uid="{00000000-0005-0000-0000-0000314E0000}"/>
    <cellStyle name="Note 3 7 2 3 2 3 3" xfId="48205" xr:uid="{00000000-0005-0000-0000-0000324E0000}"/>
    <cellStyle name="Note 3 7 2 3 2 4" xfId="21743" xr:uid="{00000000-0005-0000-0000-0000334E0000}"/>
    <cellStyle name="Note 3 7 2 3 2 5" xfId="36196" xr:uid="{00000000-0005-0000-0000-0000344E0000}"/>
    <cellStyle name="Note 3 7 2 3 3" xfId="6769" xr:uid="{00000000-0005-0000-0000-0000354E0000}"/>
    <cellStyle name="Note 3 7 2 3 3 2" xfId="24204" xr:uid="{00000000-0005-0000-0000-0000364E0000}"/>
    <cellStyle name="Note 3 7 2 3 3 3" xfId="38657" xr:uid="{00000000-0005-0000-0000-0000374E0000}"/>
    <cellStyle name="Note 3 7 2 3 4" xfId="9210" xr:uid="{00000000-0005-0000-0000-0000384E0000}"/>
    <cellStyle name="Note 3 7 2 3 4 2" xfId="26645" xr:uid="{00000000-0005-0000-0000-0000394E0000}"/>
    <cellStyle name="Note 3 7 2 3 4 3" xfId="41098" xr:uid="{00000000-0005-0000-0000-00003A4E0000}"/>
    <cellStyle name="Note 3 7 2 3 5" xfId="11630" xr:uid="{00000000-0005-0000-0000-00003B4E0000}"/>
    <cellStyle name="Note 3 7 2 3 5 2" xfId="29065" xr:uid="{00000000-0005-0000-0000-00003C4E0000}"/>
    <cellStyle name="Note 3 7 2 3 5 3" xfId="43518" xr:uid="{00000000-0005-0000-0000-00003D4E0000}"/>
    <cellStyle name="Note 3 7 2 3 6" xfId="18637" xr:uid="{00000000-0005-0000-0000-00003E4E0000}"/>
    <cellStyle name="Note 3 7 2 4" xfId="1797" xr:uid="{00000000-0005-0000-0000-00003F4E0000}"/>
    <cellStyle name="Note 3 7 2 4 2" xfId="4308" xr:uid="{00000000-0005-0000-0000-0000404E0000}"/>
    <cellStyle name="Note 3 7 2 4 2 2" xfId="21744" xr:uid="{00000000-0005-0000-0000-0000414E0000}"/>
    <cellStyle name="Note 3 7 2 4 2 3" xfId="36197" xr:uid="{00000000-0005-0000-0000-0000424E0000}"/>
    <cellStyle name="Note 3 7 2 4 3" xfId="6770" xr:uid="{00000000-0005-0000-0000-0000434E0000}"/>
    <cellStyle name="Note 3 7 2 4 3 2" xfId="24205" xr:uid="{00000000-0005-0000-0000-0000444E0000}"/>
    <cellStyle name="Note 3 7 2 4 3 3" xfId="38658" xr:uid="{00000000-0005-0000-0000-0000454E0000}"/>
    <cellStyle name="Note 3 7 2 4 4" xfId="9211" xr:uid="{00000000-0005-0000-0000-0000464E0000}"/>
    <cellStyle name="Note 3 7 2 4 4 2" xfId="26646" xr:uid="{00000000-0005-0000-0000-0000474E0000}"/>
    <cellStyle name="Note 3 7 2 4 4 3" xfId="41099" xr:uid="{00000000-0005-0000-0000-0000484E0000}"/>
    <cellStyle name="Note 3 7 2 4 5" xfId="11631" xr:uid="{00000000-0005-0000-0000-0000494E0000}"/>
    <cellStyle name="Note 3 7 2 4 5 2" xfId="29066" xr:uid="{00000000-0005-0000-0000-00004A4E0000}"/>
    <cellStyle name="Note 3 7 2 4 5 3" xfId="43519" xr:uid="{00000000-0005-0000-0000-00004B4E0000}"/>
    <cellStyle name="Note 3 7 2 4 6" xfId="15219" xr:uid="{00000000-0005-0000-0000-00004C4E0000}"/>
    <cellStyle name="Note 3 7 2 4 6 2" xfId="32654" xr:uid="{00000000-0005-0000-0000-00004D4E0000}"/>
    <cellStyle name="Note 3 7 2 4 6 3" xfId="47107" xr:uid="{00000000-0005-0000-0000-00004E4E0000}"/>
    <cellStyle name="Note 3 7 2 4 7" xfId="18638" xr:uid="{00000000-0005-0000-0000-00004F4E0000}"/>
    <cellStyle name="Note 3 7 2 4 8" xfId="20381" xr:uid="{00000000-0005-0000-0000-0000504E0000}"/>
    <cellStyle name="Note 3 7 2 5" xfId="4305" xr:uid="{00000000-0005-0000-0000-0000514E0000}"/>
    <cellStyle name="Note 3 7 2 5 2" xfId="13854" xr:uid="{00000000-0005-0000-0000-0000524E0000}"/>
    <cellStyle name="Note 3 7 2 5 2 2" xfId="31289" xr:uid="{00000000-0005-0000-0000-0000534E0000}"/>
    <cellStyle name="Note 3 7 2 5 2 3" xfId="45742" xr:uid="{00000000-0005-0000-0000-0000544E0000}"/>
    <cellStyle name="Note 3 7 2 5 3" xfId="16315" xr:uid="{00000000-0005-0000-0000-0000554E0000}"/>
    <cellStyle name="Note 3 7 2 5 3 2" xfId="33750" xr:uid="{00000000-0005-0000-0000-0000564E0000}"/>
    <cellStyle name="Note 3 7 2 5 3 3" xfId="48203" xr:uid="{00000000-0005-0000-0000-0000574E0000}"/>
    <cellStyle name="Note 3 7 2 5 4" xfId="21741" xr:uid="{00000000-0005-0000-0000-0000584E0000}"/>
    <cellStyle name="Note 3 7 2 5 5" xfId="36194" xr:uid="{00000000-0005-0000-0000-0000594E0000}"/>
    <cellStyle name="Note 3 7 2 6" xfId="6767" xr:uid="{00000000-0005-0000-0000-00005A4E0000}"/>
    <cellStyle name="Note 3 7 2 6 2" xfId="24202" xr:uid="{00000000-0005-0000-0000-00005B4E0000}"/>
    <cellStyle name="Note 3 7 2 6 3" xfId="38655" xr:uid="{00000000-0005-0000-0000-00005C4E0000}"/>
    <cellStyle name="Note 3 7 2 7" xfId="9208" xr:uid="{00000000-0005-0000-0000-00005D4E0000}"/>
    <cellStyle name="Note 3 7 2 7 2" xfId="26643" xr:uid="{00000000-0005-0000-0000-00005E4E0000}"/>
    <cellStyle name="Note 3 7 2 7 3" xfId="41096" xr:uid="{00000000-0005-0000-0000-00005F4E0000}"/>
    <cellStyle name="Note 3 7 2 8" xfId="11628" xr:uid="{00000000-0005-0000-0000-0000604E0000}"/>
    <cellStyle name="Note 3 7 2 8 2" xfId="29063" xr:uid="{00000000-0005-0000-0000-0000614E0000}"/>
    <cellStyle name="Note 3 7 2 8 3" xfId="43516" xr:uid="{00000000-0005-0000-0000-0000624E0000}"/>
    <cellStyle name="Note 3 7 2 9" xfId="18635" xr:uid="{00000000-0005-0000-0000-0000634E0000}"/>
    <cellStyle name="Note 3 7 3" xfId="1798" xr:uid="{00000000-0005-0000-0000-0000644E0000}"/>
    <cellStyle name="Note 3 7 3 2" xfId="1799" xr:uid="{00000000-0005-0000-0000-0000654E0000}"/>
    <cellStyle name="Note 3 7 3 2 2" xfId="4310" xr:uid="{00000000-0005-0000-0000-0000664E0000}"/>
    <cellStyle name="Note 3 7 3 2 2 2" xfId="13858" xr:uid="{00000000-0005-0000-0000-0000674E0000}"/>
    <cellStyle name="Note 3 7 3 2 2 2 2" xfId="31293" xr:uid="{00000000-0005-0000-0000-0000684E0000}"/>
    <cellStyle name="Note 3 7 3 2 2 2 3" xfId="45746" xr:uid="{00000000-0005-0000-0000-0000694E0000}"/>
    <cellStyle name="Note 3 7 3 2 2 3" xfId="16319" xr:uid="{00000000-0005-0000-0000-00006A4E0000}"/>
    <cellStyle name="Note 3 7 3 2 2 3 2" xfId="33754" xr:uid="{00000000-0005-0000-0000-00006B4E0000}"/>
    <cellStyle name="Note 3 7 3 2 2 3 3" xfId="48207" xr:uid="{00000000-0005-0000-0000-00006C4E0000}"/>
    <cellStyle name="Note 3 7 3 2 2 4" xfId="21746" xr:uid="{00000000-0005-0000-0000-00006D4E0000}"/>
    <cellStyle name="Note 3 7 3 2 2 5" xfId="36199" xr:uid="{00000000-0005-0000-0000-00006E4E0000}"/>
    <cellStyle name="Note 3 7 3 2 3" xfId="6772" xr:uid="{00000000-0005-0000-0000-00006F4E0000}"/>
    <cellStyle name="Note 3 7 3 2 3 2" xfId="24207" xr:uid="{00000000-0005-0000-0000-0000704E0000}"/>
    <cellStyle name="Note 3 7 3 2 3 3" xfId="38660" xr:uid="{00000000-0005-0000-0000-0000714E0000}"/>
    <cellStyle name="Note 3 7 3 2 4" xfId="9213" xr:uid="{00000000-0005-0000-0000-0000724E0000}"/>
    <cellStyle name="Note 3 7 3 2 4 2" xfId="26648" xr:uid="{00000000-0005-0000-0000-0000734E0000}"/>
    <cellStyle name="Note 3 7 3 2 4 3" xfId="41101" xr:uid="{00000000-0005-0000-0000-0000744E0000}"/>
    <cellStyle name="Note 3 7 3 2 5" xfId="11633" xr:uid="{00000000-0005-0000-0000-0000754E0000}"/>
    <cellStyle name="Note 3 7 3 2 5 2" xfId="29068" xr:uid="{00000000-0005-0000-0000-0000764E0000}"/>
    <cellStyle name="Note 3 7 3 2 5 3" xfId="43521" xr:uid="{00000000-0005-0000-0000-0000774E0000}"/>
    <cellStyle name="Note 3 7 3 2 6" xfId="18640" xr:uid="{00000000-0005-0000-0000-0000784E0000}"/>
    <cellStyle name="Note 3 7 3 3" xfId="1800" xr:uid="{00000000-0005-0000-0000-0000794E0000}"/>
    <cellStyle name="Note 3 7 3 3 2" xfId="4311" xr:uid="{00000000-0005-0000-0000-00007A4E0000}"/>
    <cellStyle name="Note 3 7 3 3 2 2" xfId="13859" xr:uid="{00000000-0005-0000-0000-00007B4E0000}"/>
    <cellStyle name="Note 3 7 3 3 2 2 2" xfId="31294" xr:uid="{00000000-0005-0000-0000-00007C4E0000}"/>
    <cellStyle name="Note 3 7 3 3 2 2 3" xfId="45747" xr:uid="{00000000-0005-0000-0000-00007D4E0000}"/>
    <cellStyle name="Note 3 7 3 3 2 3" xfId="16320" xr:uid="{00000000-0005-0000-0000-00007E4E0000}"/>
    <cellStyle name="Note 3 7 3 3 2 3 2" xfId="33755" xr:uid="{00000000-0005-0000-0000-00007F4E0000}"/>
    <cellStyle name="Note 3 7 3 3 2 3 3" xfId="48208" xr:uid="{00000000-0005-0000-0000-0000804E0000}"/>
    <cellStyle name="Note 3 7 3 3 2 4" xfId="21747" xr:uid="{00000000-0005-0000-0000-0000814E0000}"/>
    <cellStyle name="Note 3 7 3 3 2 5" xfId="36200" xr:uid="{00000000-0005-0000-0000-0000824E0000}"/>
    <cellStyle name="Note 3 7 3 3 3" xfId="6773" xr:uid="{00000000-0005-0000-0000-0000834E0000}"/>
    <cellStyle name="Note 3 7 3 3 3 2" xfId="24208" xr:uid="{00000000-0005-0000-0000-0000844E0000}"/>
    <cellStyle name="Note 3 7 3 3 3 3" xfId="38661" xr:uid="{00000000-0005-0000-0000-0000854E0000}"/>
    <cellStyle name="Note 3 7 3 3 4" xfId="9214" xr:uid="{00000000-0005-0000-0000-0000864E0000}"/>
    <cellStyle name="Note 3 7 3 3 4 2" xfId="26649" xr:uid="{00000000-0005-0000-0000-0000874E0000}"/>
    <cellStyle name="Note 3 7 3 3 4 3" xfId="41102" xr:uid="{00000000-0005-0000-0000-0000884E0000}"/>
    <cellStyle name="Note 3 7 3 3 5" xfId="11634" xr:uid="{00000000-0005-0000-0000-0000894E0000}"/>
    <cellStyle name="Note 3 7 3 3 5 2" xfId="29069" xr:uid="{00000000-0005-0000-0000-00008A4E0000}"/>
    <cellStyle name="Note 3 7 3 3 5 3" xfId="43522" xr:uid="{00000000-0005-0000-0000-00008B4E0000}"/>
    <cellStyle name="Note 3 7 3 3 6" xfId="18641" xr:uid="{00000000-0005-0000-0000-00008C4E0000}"/>
    <cellStyle name="Note 3 7 3 4" xfId="1801" xr:uid="{00000000-0005-0000-0000-00008D4E0000}"/>
    <cellStyle name="Note 3 7 3 4 2" xfId="4312" xr:uid="{00000000-0005-0000-0000-00008E4E0000}"/>
    <cellStyle name="Note 3 7 3 4 2 2" xfId="21748" xr:uid="{00000000-0005-0000-0000-00008F4E0000}"/>
    <cellStyle name="Note 3 7 3 4 2 3" xfId="36201" xr:uid="{00000000-0005-0000-0000-0000904E0000}"/>
    <cellStyle name="Note 3 7 3 4 3" xfId="6774" xr:uid="{00000000-0005-0000-0000-0000914E0000}"/>
    <cellStyle name="Note 3 7 3 4 3 2" xfId="24209" xr:uid="{00000000-0005-0000-0000-0000924E0000}"/>
    <cellStyle name="Note 3 7 3 4 3 3" xfId="38662" xr:uid="{00000000-0005-0000-0000-0000934E0000}"/>
    <cellStyle name="Note 3 7 3 4 4" xfId="9215" xr:uid="{00000000-0005-0000-0000-0000944E0000}"/>
    <cellStyle name="Note 3 7 3 4 4 2" xfId="26650" xr:uid="{00000000-0005-0000-0000-0000954E0000}"/>
    <cellStyle name="Note 3 7 3 4 4 3" xfId="41103" xr:uid="{00000000-0005-0000-0000-0000964E0000}"/>
    <cellStyle name="Note 3 7 3 4 5" xfId="11635" xr:uid="{00000000-0005-0000-0000-0000974E0000}"/>
    <cellStyle name="Note 3 7 3 4 5 2" xfId="29070" xr:uid="{00000000-0005-0000-0000-0000984E0000}"/>
    <cellStyle name="Note 3 7 3 4 5 3" xfId="43523" xr:uid="{00000000-0005-0000-0000-0000994E0000}"/>
    <cellStyle name="Note 3 7 3 4 6" xfId="15220" xr:uid="{00000000-0005-0000-0000-00009A4E0000}"/>
    <cellStyle name="Note 3 7 3 4 6 2" xfId="32655" xr:uid="{00000000-0005-0000-0000-00009B4E0000}"/>
    <cellStyle name="Note 3 7 3 4 6 3" xfId="47108" xr:uid="{00000000-0005-0000-0000-00009C4E0000}"/>
    <cellStyle name="Note 3 7 3 4 7" xfId="18642" xr:uid="{00000000-0005-0000-0000-00009D4E0000}"/>
    <cellStyle name="Note 3 7 3 4 8" xfId="20382" xr:uid="{00000000-0005-0000-0000-00009E4E0000}"/>
    <cellStyle name="Note 3 7 3 5" xfId="4309" xr:uid="{00000000-0005-0000-0000-00009F4E0000}"/>
    <cellStyle name="Note 3 7 3 5 2" xfId="13857" xr:uid="{00000000-0005-0000-0000-0000A04E0000}"/>
    <cellStyle name="Note 3 7 3 5 2 2" xfId="31292" xr:uid="{00000000-0005-0000-0000-0000A14E0000}"/>
    <cellStyle name="Note 3 7 3 5 2 3" xfId="45745" xr:uid="{00000000-0005-0000-0000-0000A24E0000}"/>
    <cellStyle name="Note 3 7 3 5 3" xfId="16318" xr:uid="{00000000-0005-0000-0000-0000A34E0000}"/>
    <cellStyle name="Note 3 7 3 5 3 2" xfId="33753" xr:uid="{00000000-0005-0000-0000-0000A44E0000}"/>
    <cellStyle name="Note 3 7 3 5 3 3" xfId="48206" xr:uid="{00000000-0005-0000-0000-0000A54E0000}"/>
    <cellStyle name="Note 3 7 3 5 4" xfId="21745" xr:uid="{00000000-0005-0000-0000-0000A64E0000}"/>
    <cellStyle name="Note 3 7 3 5 5" xfId="36198" xr:uid="{00000000-0005-0000-0000-0000A74E0000}"/>
    <cellStyle name="Note 3 7 3 6" xfId="6771" xr:uid="{00000000-0005-0000-0000-0000A84E0000}"/>
    <cellStyle name="Note 3 7 3 6 2" xfId="24206" xr:uid="{00000000-0005-0000-0000-0000A94E0000}"/>
    <cellStyle name="Note 3 7 3 6 3" xfId="38659" xr:uid="{00000000-0005-0000-0000-0000AA4E0000}"/>
    <cellStyle name="Note 3 7 3 7" xfId="9212" xr:uid="{00000000-0005-0000-0000-0000AB4E0000}"/>
    <cellStyle name="Note 3 7 3 7 2" xfId="26647" xr:uid="{00000000-0005-0000-0000-0000AC4E0000}"/>
    <cellStyle name="Note 3 7 3 7 3" xfId="41100" xr:uid="{00000000-0005-0000-0000-0000AD4E0000}"/>
    <cellStyle name="Note 3 7 3 8" xfId="11632" xr:uid="{00000000-0005-0000-0000-0000AE4E0000}"/>
    <cellStyle name="Note 3 7 3 8 2" xfId="29067" xr:uid="{00000000-0005-0000-0000-0000AF4E0000}"/>
    <cellStyle name="Note 3 7 3 8 3" xfId="43520" xr:uid="{00000000-0005-0000-0000-0000B04E0000}"/>
    <cellStyle name="Note 3 7 3 9" xfId="18639" xr:uid="{00000000-0005-0000-0000-0000B14E0000}"/>
    <cellStyle name="Note 3 7 4" xfId="1802" xr:uid="{00000000-0005-0000-0000-0000B24E0000}"/>
    <cellStyle name="Note 3 7 4 2" xfId="1803" xr:uid="{00000000-0005-0000-0000-0000B34E0000}"/>
    <cellStyle name="Note 3 7 4 2 2" xfId="4314" xr:uid="{00000000-0005-0000-0000-0000B44E0000}"/>
    <cellStyle name="Note 3 7 4 2 2 2" xfId="13861" xr:uid="{00000000-0005-0000-0000-0000B54E0000}"/>
    <cellStyle name="Note 3 7 4 2 2 2 2" xfId="31296" xr:uid="{00000000-0005-0000-0000-0000B64E0000}"/>
    <cellStyle name="Note 3 7 4 2 2 2 3" xfId="45749" xr:uid="{00000000-0005-0000-0000-0000B74E0000}"/>
    <cellStyle name="Note 3 7 4 2 2 3" xfId="16322" xr:uid="{00000000-0005-0000-0000-0000B84E0000}"/>
    <cellStyle name="Note 3 7 4 2 2 3 2" xfId="33757" xr:uid="{00000000-0005-0000-0000-0000B94E0000}"/>
    <cellStyle name="Note 3 7 4 2 2 3 3" xfId="48210" xr:uid="{00000000-0005-0000-0000-0000BA4E0000}"/>
    <cellStyle name="Note 3 7 4 2 2 4" xfId="21750" xr:uid="{00000000-0005-0000-0000-0000BB4E0000}"/>
    <cellStyle name="Note 3 7 4 2 2 5" xfId="36203" xr:uid="{00000000-0005-0000-0000-0000BC4E0000}"/>
    <cellStyle name="Note 3 7 4 2 3" xfId="6776" xr:uid="{00000000-0005-0000-0000-0000BD4E0000}"/>
    <cellStyle name="Note 3 7 4 2 3 2" xfId="24211" xr:uid="{00000000-0005-0000-0000-0000BE4E0000}"/>
    <cellStyle name="Note 3 7 4 2 3 3" xfId="38664" xr:uid="{00000000-0005-0000-0000-0000BF4E0000}"/>
    <cellStyle name="Note 3 7 4 2 4" xfId="9217" xr:uid="{00000000-0005-0000-0000-0000C04E0000}"/>
    <cellStyle name="Note 3 7 4 2 4 2" xfId="26652" xr:uid="{00000000-0005-0000-0000-0000C14E0000}"/>
    <cellStyle name="Note 3 7 4 2 4 3" xfId="41105" xr:uid="{00000000-0005-0000-0000-0000C24E0000}"/>
    <cellStyle name="Note 3 7 4 2 5" xfId="11637" xr:uid="{00000000-0005-0000-0000-0000C34E0000}"/>
    <cellStyle name="Note 3 7 4 2 5 2" xfId="29072" xr:uid="{00000000-0005-0000-0000-0000C44E0000}"/>
    <cellStyle name="Note 3 7 4 2 5 3" xfId="43525" xr:uid="{00000000-0005-0000-0000-0000C54E0000}"/>
    <cellStyle name="Note 3 7 4 2 6" xfId="18644" xr:uid="{00000000-0005-0000-0000-0000C64E0000}"/>
    <cellStyle name="Note 3 7 4 3" xfId="1804" xr:uid="{00000000-0005-0000-0000-0000C74E0000}"/>
    <cellStyle name="Note 3 7 4 3 2" xfId="4315" xr:uid="{00000000-0005-0000-0000-0000C84E0000}"/>
    <cellStyle name="Note 3 7 4 3 2 2" xfId="13862" xr:uid="{00000000-0005-0000-0000-0000C94E0000}"/>
    <cellStyle name="Note 3 7 4 3 2 2 2" xfId="31297" xr:uid="{00000000-0005-0000-0000-0000CA4E0000}"/>
    <cellStyle name="Note 3 7 4 3 2 2 3" xfId="45750" xr:uid="{00000000-0005-0000-0000-0000CB4E0000}"/>
    <cellStyle name="Note 3 7 4 3 2 3" xfId="16323" xr:uid="{00000000-0005-0000-0000-0000CC4E0000}"/>
    <cellStyle name="Note 3 7 4 3 2 3 2" xfId="33758" xr:uid="{00000000-0005-0000-0000-0000CD4E0000}"/>
    <cellStyle name="Note 3 7 4 3 2 3 3" xfId="48211" xr:uid="{00000000-0005-0000-0000-0000CE4E0000}"/>
    <cellStyle name="Note 3 7 4 3 2 4" xfId="21751" xr:uid="{00000000-0005-0000-0000-0000CF4E0000}"/>
    <cellStyle name="Note 3 7 4 3 2 5" xfId="36204" xr:uid="{00000000-0005-0000-0000-0000D04E0000}"/>
    <cellStyle name="Note 3 7 4 3 3" xfId="6777" xr:uid="{00000000-0005-0000-0000-0000D14E0000}"/>
    <cellStyle name="Note 3 7 4 3 3 2" xfId="24212" xr:uid="{00000000-0005-0000-0000-0000D24E0000}"/>
    <cellStyle name="Note 3 7 4 3 3 3" xfId="38665" xr:uid="{00000000-0005-0000-0000-0000D34E0000}"/>
    <cellStyle name="Note 3 7 4 3 4" xfId="9218" xr:uid="{00000000-0005-0000-0000-0000D44E0000}"/>
    <cellStyle name="Note 3 7 4 3 4 2" xfId="26653" xr:uid="{00000000-0005-0000-0000-0000D54E0000}"/>
    <cellStyle name="Note 3 7 4 3 4 3" xfId="41106" xr:uid="{00000000-0005-0000-0000-0000D64E0000}"/>
    <cellStyle name="Note 3 7 4 3 5" xfId="11638" xr:uid="{00000000-0005-0000-0000-0000D74E0000}"/>
    <cellStyle name="Note 3 7 4 3 5 2" xfId="29073" xr:uid="{00000000-0005-0000-0000-0000D84E0000}"/>
    <cellStyle name="Note 3 7 4 3 5 3" xfId="43526" xr:uid="{00000000-0005-0000-0000-0000D94E0000}"/>
    <cellStyle name="Note 3 7 4 3 6" xfId="18645" xr:uid="{00000000-0005-0000-0000-0000DA4E0000}"/>
    <cellStyle name="Note 3 7 4 4" xfId="1805" xr:uid="{00000000-0005-0000-0000-0000DB4E0000}"/>
    <cellStyle name="Note 3 7 4 4 2" xfId="4316" xr:uid="{00000000-0005-0000-0000-0000DC4E0000}"/>
    <cellStyle name="Note 3 7 4 4 2 2" xfId="21752" xr:uid="{00000000-0005-0000-0000-0000DD4E0000}"/>
    <cellStyle name="Note 3 7 4 4 2 3" xfId="36205" xr:uid="{00000000-0005-0000-0000-0000DE4E0000}"/>
    <cellStyle name="Note 3 7 4 4 3" xfId="6778" xr:uid="{00000000-0005-0000-0000-0000DF4E0000}"/>
    <cellStyle name="Note 3 7 4 4 3 2" xfId="24213" xr:uid="{00000000-0005-0000-0000-0000E04E0000}"/>
    <cellStyle name="Note 3 7 4 4 3 3" xfId="38666" xr:uid="{00000000-0005-0000-0000-0000E14E0000}"/>
    <cellStyle name="Note 3 7 4 4 4" xfId="9219" xr:uid="{00000000-0005-0000-0000-0000E24E0000}"/>
    <cellStyle name="Note 3 7 4 4 4 2" xfId="26654" xr:uid="{00000000-0005-0000-0000-0000E34E0000}"/>
    <cellStyle name="Note 3 7 4 4 4 3" xfId="41107" xr:uid="{00000000-0005-0000-0000-0000E44E0000}"/>
    <cellStyle name="Note 3 7 4 4 5" xfId="11639" xr:uid="{00000000-0005-0000-0000-0000E54E0000}"/>
    <cellStyle name="Note 3 7 4 4 5 2" xfId="29074" xr:uid="{00000000-0005-0000-0000-0000E64E0000}"/>
    <cellStyle name="Note 3 7 4 4 5 3" xfId="43527" xr:uid="{00000000-0005-0000-0000-0000E74E0000}"/>
    <cellStyle name="Note 3 7 4 4 6" xfId="15221" xr:uid="{00000000-0005-0000-0000-0000E84E0000}"/>
    <cellStyle name="Note 3 7 4 4 6 2" xfId="32656" xr:uid="{00000000-0005-0000-0000-0000E94E0000}"/>
    <cellStyle name="Note 3 7 4 4 6 3" xfId="47109" xr:uid="{00000000-0005-0000-0000-0000EA4E0000}"/>
    <cellStyle name="Note 3 7 4 4 7" xfId="18646" xr:uid="{00000000-0005-0000-0000-0000EB4E0000}"/>
    <cellStyle name="Note 3 7 4 4 8" xfId="20383" xr:uid="{00000000-0005-0000-0000-0000EC4E0000}"/>
    <cellStyle name="Note 3 7 4 5" xfId="4313" xr:uid="{00000000-0005-0000-0000-0000ED4E0000}"/>
    <cellStyle name="Note 3 7 4 5 2" xfId="13860" xr:uid="{00000000-0005-0000-0000-0000EE4E0000}"/>
    <cellStyle name="Note 3 7 4 5 2 2" xfId="31295" xr:uid="{00000000-0005-0000-0000-0000EF4E0000}"/>
    <cellStyle name="Note 3 7 4 5 2 3" xfId="45748" xr:uid="{00000000-0005-0000-0000-0000F04E0000}"/>
    <cellStyle name="Note 3 7 4 5 3" xfId="16321" xr:uid="{00000000-0005-0000-0000-0000F14E0000}"/>
    <cellStyle name="Note 3 7 4 5 3 2" xfId="33756" xr:uid="{00000000-0005-0000-0000-0000F24E0000}"/>
    <cellStyle name="Note 3 7 4 5 3 3" xfId="48209" xr:uid="{00000000-0005-0000-0000-0000F34E0000}"/>
    <cellStyle name="Note 3 7 4 5 4" xfId="21749" xr:uid="{00000000-0005-0000-0000-0000F44E0000}"/>
    <cellStyle name="Note 3 7 4 5 5" xfId="36202" xr:uid="{00000000-0005-0000-0000-0000F54E0000}"/>
    <cellStyle name="Note 3 7 4 6" xfId="6775" xr:uid="{00000000-0005-0000-0000-0000F64E0000}"/>
    <cellStyle name="Note 3 7 4 6 2" xfId="24210" xr:uid="{00000000-0005-0000-0000-0000F74E0000}"/>
    <cellStyle name="Note 3 7 4 6 3" xfId="38663" xr:uid="{00000000-0005-0000-0000-0000F84E0000}"/>
    <cellStyle name="Note 3 7 4 7" xfId="9216" xr:uid="{00000000-0005-0000-0000-0000F94E0000}"/>
    <cellStyle name="Note 3 7 4 7 2" xfId="26651" xr:uid="{00000000-0005-0000-0000-0000FA4E0000}"/>
    <cellStyle name="Note 3 7 4 7 3" xfId="41104" xr:uid="{00000000-0005-0000-0000-0000FB4E0000}"/>
    <cellStyle name="Note 3 7 4 8" xfId="11636" xr:uid="{00000000-0005-0000-0000-0000FC4E0000}"/>
    <cellStyle name="Note 3 7 4 8 2" xfId="29071" xr:uid="{00000000-0005-0000-0000-0000FD4E0000}"/>
    <cellStyle name="Note 3 7 4 8 3" xfId="43524" xr:uid="{00000000-0005-0000-0000-0000FE4E0000}"/>
    <cellStyle name="Note 3 7 4 9" xfId="18643" xr:uid="{00000000-0005-0000-0000-0000FF4E0000}"/>
    <cellStyle name="Note 3 7 5" xfId="1806" xr:uid="{00000000-0005-0000-0000-0000004F0000}"/>
    <cellStyle name="Note 3 7 5 2" xfId="1807" xr:uid="{00000000-0005-0000-0000-0000014F0000}"/>
    <cellStyle name="Note 3 7 5 2 2" xfId="4318" xr:uid="{00000000-0005-0000-0000-0000024F0000}"/>
    <cellStyle name="Note 3 7 5 2 2 2" xfId="13864" xr:uid="{00000000-0005-0000-0000-0000034F0000}"/>
    <cellStyle name="Note 3 7 5 2 2 2 2" xfId="31299" xr:uid="{00000000-0005-0000-0000-0000044F0000}"/>
    <cellStyle name="Note 3 7 5 2 2 2 3" xfId="45752" xr:uid="{00000000-0005-0000-0000-0000054F0000}"/>
    <cellStyle name="Note 3 7 5 2 2 3" xfId="16325" xr:uid="{00000000-0005-0000-0000-0000064F0000}"/>
    <cellStyle name="Note 3 7 5 2 2 3 2" xfId="33760" xr:uid="{00000000-0005-0000-0000-0000074F0000}"/>
    <cellStyle name="Note 3 7 5 2 2 3 3" xfId="48213" xr:uid="{00000000-0005-0000-0000-0000084F0000}"/>
    <cellStyle name="Note 3 7 5 2 2 4" xfId="21754" xr:uid="{00000000-0005-0000-0000-0000094F0000}"/>
    <cellStyle name="Note 3 7 5 2 2 5" xfId="36207" xr:uid="{00000000-0005-0000-0000-00000A4F0000}"/>
    <cellStyle name="Note 3 7 5 2 3" xfId="6780" xr:uid="{00000000-0005-0000-0000-00000B4F0000}"/>
    <cellStyle name="Note 3 7 5 2 3 2" xfId="24215" xr:uid="{00000000-0005-0000-0000-00000C4F0000}"/>
    <cellStyle name="Note 3 7 5 2 3 3" xfId="38668" xr:uid="{00000000-0005-0000-0000-00000D4F0000}"/>
    <cellStyle name="Note 3 7 5 2 4" xfId="9221" xr:uid="{00000000-0005-0000-0000-00000E4F0000}"/>
    <cellStyle name="Note 3 7 5 2 4 2" xfId="26656" xr:uid="{00000000-0005-0000-0000-00000F4F0000}"/>
    <cellStyle name="Note 3 7 5 2 4 3" xfId="41109" xr:uid="{00000000-0005-0000-0000-0000104F0000}"/>
    <cellStyle name="Note 3 7 5 2 5" xfId="11641" xr:uid="{00000000-0005-0000-0000-0000114F0000}"/>
    <cellStyle name="Note 3 7 5 2 5 2" xfId="29076" xr:uid="{00000000-0005-0000-0000-0000124F0000}"/>
    <cellStyle name="Note 3 7 5 2 5 3" xfId="43529" xr:uid="{00000000-0005-0000-0000-0000134F0000}"/>
    <cellStyle name="Note 3 7 5 2 6" xfId="18648" xr:uid="{00000000-0005-0000-0000-0000144F0000}"/>
    <cellStyle name="Note 3 7 5 3" xfId="1808" xr:uid="{00000000-0005-0000-0000-0000154F0000}"/>
    <cellStyle name="Note 3 7 5 3 2" xfId="4319" xr:uid="{00000000-0005-0000-0000-0000164F0000}"/>
    <cellStyle name="Note 3 7 5 3 2 2" xfId="13865" xr:uid="{00000000-0005-0000-0000-0000174F0000}"/>
    <cellStyle name="Note 3 7 5 3 2 2 2" xfId="31300" xr:uid="{00000000-0005-0000-0000-0000184F0000}"/>
    <cellStyle name="Note 3 7 5 3 2 2 3" xfId="45753" xr:uid="{00000000-0005-0000-0000-0000194F0000}"/>
    <cellStyle name="Note 3 7 5 3 2 3" xfId="16326" xr:uid="{00000000-0005-0000-0000-00001A4F0000}"/>
    <cellStyle name="Note 3 7 5 3 2 3 2" xfId="33761" xr:uid="{00000000-0005-0000-0000-00001B4F0000}"/>
    <cellStyle name="Note 3 7 5 3 2 3 3" xfId="48214" xr:uid="{00000000-0005-0000-0000-00001C4F0000}"/>
    <cellStyle name="Note 3 7 5 3 2 4" xfId="21755" xr:uid="{00000000-0005-0000-0000-00001D4F0000}"/>
    <cellStyle name="Note 3 7 5 3 2 5" xfId="36208" xr:uid="{00000000-0005-0000-0000-00001E4F0000}"/>
    <cellStyle name="Note 3 7 5 3 3" xfId="6781" xr:uid="{00000000-0005-0000-0000-00001F4F0000}"/>
    <cellStyle name="Note 3 7 5 3 3 2" xfId="24216" xr:uid="{00000000-0005-0000-0000-0000204F0000}"/>
    <cellStyle name="Note 3 7 5 3 3 3" xfId="38669" xr:uid="{00000000-0005-0000-0000-0000214F0000}"/>
    <cellStyle name="Note 3 7 5 3 4" xfId="9222" xr:uid="{00000000-0005-0000-0000-0000224F0000}"/>
    <cellStyle name="Note 3 7 5 3 4 2" xfId="26657" xr:uid="{00000000-0005-0000-0000-0000234F0000}"/>
    <cellStyle name="Note 3 7 5 3 4 3" xfId="41110" xr:uid="{00000000-0005-0000-0000-0000244F0000}"/>
    <cellStyle name="Note 3 7 5 3 5" xfId="11642" xr:uid="{00000000-0005-0000-0000-0000254F0000}"/>
    <cellStyle name="Note 3 7 5 3 5 2" xfId="29077" xr:uid="{00000000-0005-0000-0000-0000264F0000}"/>
    <cellStyle name="Note 3 7 5 3 5 3" xfId="43530" xr:uid="{00000000-0005-0000-0000-0000274F0000}"/>
    <cellStyle name="Note 3 7 5 3 6" xfId="18649" xr:uid="{00000000-0005-0000-0000-0000284F0000}"/>
    <cellStyle name="Note 3 7 5 4" xfId="1809" xr:uid="{00000000-0005-0000-0000-0000294F0000}"/>
    <cellStyle name="Note 3 7 5 4 2" xfId="4320" xr:uid="{00000000-0005-0000-0000-00002A4F0000}"/>
    <cellStyle name="Note 3 7 5 4 2 2" xfId="21756" xr:uid="{00000000-0005-0000-0000-00002B4F0000}"/>
    <cellStyle name="Note 3 7 5 4 2 3" xfId="36209" xr:uid="{00000000-0005-0000-0000-00002C4F0000}"/>
    <cellStyle name="Note 3 7 5 4 3" xfId="6782" xr:uid="{00000000-0005-0000-0000-00002D4F0000}"/>
    <cellStyle name="Note 3 7 5 4 3 2" xfId="24217" xr:uid="{00000000-0005-0000-0000-00002E4F0000}"/>
    <cellStyle name="Note 3 7 5 4 3 3" xfId="38670" xr:uid="{00000000-0005-0000-0000-00002F4F0000}"/>
    <cellStyle name="Note 3 7 5 4 4" xfId="9223" xr:uid="{00000000-0005-0000-0000-0000304F0000}"/>
    <cellStyle name="Note 3 7 5 4 4 2" xfId="26658" xr:uid="{00000000-0005-0000-0000-0000314F0000}"/>
    <cellStyle name="Note 3 7 5 4 4 3" xfId="41111" xr:uid="{00000000-0005-0000-0000-0000324F0000}"/>
    <cellStyle name="Note 3 7 5 4 5" xfId="11643" xr:uid="{00000000-0005-0000-0000-0000334F0000}"/>
    <cellStyle name="Note 3 7 5 4 5 2" xfId="29078" xr:uid="{00000000-0005-0000-0000-0000344F0000}"/>
    <cellStyle name="Note 3 7 5 4 5 3" xfId="43531" xr:uid="{00000000-0005-0000-0000-0000354F0000}"/>
    <cellStyle name="Note 3 7 5 4 6" xfId="15222" xr:uid="{00000000-0005-0000-0000-0000364F0000}"/>
    <cellStyle name="Note 3 7 5 4 6 2" xfId="32657" xr:uid="{00000000-0005-0000-0000-0000374F0000}"/>
    <cellStyle name="Note 3 7 5 4 6 3" xfId="47110" xr:uid="{00000000-0005-0000-0000-0000384F0000}"/>
    <cellStyle name="Note 3 7 5 4 7" xfId="18650" xr:uid="{00000000-0005-0000-0000-0000394F0000}"/>
    <cellStyle name="Note 3 7 5 4 8" xfId="20384" xr:uid="{00000000-0005-0000-0000-00003A4F0000}"/>
    <cellStyle name="Note 3 7 5 5" xfId="4317" xr:uid="{00000000-0005-0000-0000-00003B4F0000}"/>
    <cellStyle name="Note 3 7 5 5 2" xfId="13863" xr:uid="{00000000-0005-0000-0000-00003C4F0000}"/>
    <cellStyle name="Note 3 7 5 5 2 2" xfId="31298" xr:uid="{00000000-0005-0000-0000-00003D4F0000}"/>
    <cellStyle name="Note 3 7 5 5 2 3" xfId="45751" xr:uid="{00000000-0005-0000-0000-00003E4F0000}"/>
    <cellStyle name="Note 3 7 5 5 3" xfId="16324" xr:uid="{00000000-0005-0000-0000-00003F4F0000}"/>
    <cellStyle name="Note 3 7 5 5 3 2" xfId="33759" xr:uid="{00000000-0005-0000-0000-0000404F0000}"/>
    <cellStyle name="Note 3 7 5 5 3 3" xfId="48212" xr:uid="{00000000-0005-0000-0000-0000414F0000}"/>
    <cellStyle name="Note 3 7 5 5 4" xfId="21753" xr:uid="{00000000-0005-0000-0000-0000424F0000}"/>
    <cellStyle name="Note 3 7 5 5 5" xfId="36206" xr:uid="{00000000-0005-0000-0000-0000434F0000}"/>
    <cellStyle name="Note 3 7 5 6" xfId="6779" xr:uid="{00000000-0005-0000-0000-0000444F0000}"/>
    <cellStyle name="Note 3 7 5 6 2" xfId="24214" xr:uid="{00000000-0005-0000-0000-0000454F0000}"/>
    <cellStyle name="Note 3 7 5 6 3" xfId="38667" xr:uid="{00000000-0005-0000-0000-0000464F0000}"/>
    <cellStyle name="Note 3 7 5 7" xfId="9220" xr:uid="{00000000-0005-0000-0000-0000474F0000}"/>
    <cellStyle name="Note 3 7 5 7 2" xfId="26655" xr:uid="{00000000-0005-0000-0000-0000484F0000}"/>
    <cellStyle name="Note 3 7 5 7 3" xfId="41108" xr:uid="{00000000-0005-0000-0000-0000494F0000}"/>
    <cellStyle name="Note 3 7 5 8" xfId="11640" xr:uid="{00000000-0005-0000-0000-00004A4F0000}"/>
    <cellStyle name="Note 3 7 5 8 2" xfId="29075" xr:uid="{00000000-0005-0000-0000-00004B4F0000}"/>
    <cellStyle name="Note 3 7 5 8 3" xfId="43528" xr:uid="{00000000-0005-0000-0000-00004C4F0000}"/>
    <cellStyle name="Note 3 7 5 9" xfId="18647" xr:uid="{00000000-0005-0000-0000-00004D4F0000}"/>
    <cellStyle name="Note 3 7 6" xfId="1810" xr:uid="{00000000-0005-0000-0000-00004E4F0000}"/>
    <cellStyle name="Note 3 7 6 2" xfId="4321" xr:uid="{00000000-0005-0000-0000-00004F4F0000}"/>
    <cellStyle name="Note 3 7 6 2 2" xfId="13866" xr:uid="{00000000-0005-0000-0000-0000504F0000}"/>
    <cellStyle name="Note 3 7 6 2 2 2" xfId="31301" xr:uid="{00000000-0005-0000-0000-0000514F0000}"/>
    <cellStyle name="Note 3 7 6 2 2 3" xfId="45754" xr:uid="{00000000-0005-0000-0000-0000524F0000}"/>
    <cellStyle name="Note 3 7 6 2 3" xfId="16327" xr:uid="{00000000-0005-0000-0000-0000534F0000}"/>
    <cellStyle name="Note 3 7 6 2 3 2" xfId="33762" xr:uid="{00000000-0005-0000-0000-0000544F0000}"/>
    <cellStyle name="Note 3 7 6 2 3 3" xfId="48215" xr:uid="{00000000-0005-0000-0000-0000554F0000}"/>
    <cellStyle name="Note 3 7 6 2 4" xfId="21757" xr:uid="{00000000-0005-0000-0000-0000564F0000}"/>
    <cellStyle name="Note 3 7 6 2 5" xfId="36210" xr:uid="{00000000-0005-0000-0000-0000574F0000}"/>
    <cellStyle name="Note 3 7 6 3" xfId="6783" xr:uid="{00000000-0005-0000-0000-0000584F0000}"/>
    <cellStyle name="Note 3 7 6 3 2" xfId="24218" xr:uid="{00000000-0005-0000-0000-0000594F0000}"/>
    <cellStyle name="Note 3 7 6 3 3" xfId="38671" xr:uid="{00000000-0005-0000-0000-00005A4F0000}"/>
    <cellStyle name="Note 3 7 6 4" xfId="9224" xr:uid="{00000000-0005-0000-0000-00005B4F0000}"/>
    <cellStyle name="Note 3 7 6 4 2" xfId="26659" xr:uid="{00000000-0005-0000-0000-00005C4F0000}"/>
    <cellStyle name="Note 3 7 6 4 3" xfId="41112" xr:uid="{00000000-0005-0000-0000-00005D4F0000}"/>
    <cellStyle name="Note 3 7 6 5" xfId="11644" xr:uid="{00000000-0005-0000-0000-00005E4F0000}"/>
    <cellStyle name="Note 3 7 6 5 2" xfId="29079" xr:uid="{00000000-0005-0000-0000-00005F4F0000}"/>
    <cellStyle name="Note 3 7 6 5 3" xfId="43532" xr:uid="{00000000-0005-0000-0000-0000604F0000}"/>
    <cellStyle name="Note 3 7 6 6" xfId="18651" xr:uid="{00000000-0005-0000-0000-0000614F0000}"/>
    <cellStyle name="Note 3 7 7" xfId="1811" xr:uid="{00000000-0005-0000-0000-0000624F0000}"/>
    <cellStyle name="Note 3 7 7 2" xfId="4322" xr:uid="{00000000-0005-0000-0000-0000634F0000}"/>
    <cellStyle name="Note 3 7 7 2 2" xfId="13867" xr:uid="{00000000-0005-0000-0000-0000644F0000}"/>
    <cellStyle name="Note 3 7 7 2 2 2" xfId="31302" xr:uid="{00000000-0005-0000-0000-0000654F0000}"/>
    <cellStyle name="Note 3 7 7 2 2 3" xfId="45755" xr:uid="{00000000-0005-0000-0000-0000664F0000}"/>
    <cellStyle name="Note 3 7 7 2 3" xfId="16328" xr:uid="{00000000-0005-0000-0000-0000674F0000}"/>
    <cellStyle name="Note 3 7 7 2 3 2" xfId="33763" xr:uid="{00000000-0005-0000-0000-0000684F0000}"/>
    <cellStyle name="Note 3 7 7 2 3 3" xfId="48216" xr:uid="{00000000-0005-0000-0000-0000694F0000}"/>
    <cellStyle name="Note 3 7 7 2 4" xfId="21758" xr:uid="{00000000-0005-0000-0000-00006A4F0000}"/>
    <cellStyle name="Note 3 7 7 2 5" xfId="36211" xr:uid="{00000000-0005-0000-0000-00006B4F0000}"/>
    <cellStyle name="Note 3 7 7 3" xfId="6784" xr:uid="{00000000-0005-0000-0000-00006C4F0000}"/>
    <cellStyle name="Note 3 7 7 3 2" xfId="24219" xr:uid="{00000000-0005-0000-0000-00006D4F0000}"/>
    <cellStyle name="Note 3 7 7 3 3" xfId="38672" xr:uid="{00000000-0005-0000-0000-00006E4F0000}"/>
    <cellStyle name="Note 3 7 7 4" xfId="9225" xr:uid="{00000000-0005-0000-0000-00006F4F0000}"/>
    <cellStyle name="Note 3 7 7 4 2" xfId="26660" xr:uid="{00000000-0005-0000-0000-0000704F0000}"/>
    <cellStyle name="Note 3 7 7 4 3" xfId="41113" xr:uid="{00000000-0005-0000-0000-0000714F0000}"/>
    <cellStyle name="Note 3 7 7 5" xfId="11645" xr:uid="{00000000-0005-0000-0000-0000724F0000}"/>
    <cellStyle name="Note 3 7 7 5 2" xfId="29080" xr:uid="{00000000-0005-0000-0000-0000734F0000}"/>
    <cellStyle name="Note 3 7 7 5 3" xfId="43533" xr:uid="{00000000-0005-0000-0000-0000744F0000}"/>
    <cellStyle name="Note 3 7 7 6" xfId="18652" xr:uid="{00000000-0005-0000-0000-0000754F0000}"/>
    <cellStyle name="Note 3 7 8" xfId="1812" xr:uid="{00000000-0005-0000-0000-0000764F0000}"/>
    <cellStyle name="Note 3 7 8 2" xfId="4323" xr:uid="{00000000-0005-0000-0000-0000774F0000}"/>
    <cellStyle name="Note 3 7 8 2 2" xfId="21759" xr:uid="{00000000-0005-0000-0000-0000784F0000}"/>
    <cellStyle name="Note 3 7 8 2 3" xfId="36212" xr:uid="{00000000-0005-0000-0000-0000794F0000}"/>
    <cellStyle name="Note 3 7 8 3" xfId="6785" xr:uid="{00000000-0005-0000-0000-00007A4F0000}"/>
    <cellStyle name="Note 3 7 8 3 2" xfId="24220" xr:uid="{00000000-0005-0000-0000-00007B4F0000}"/>
    <cellStyle name="Note 3 7 8 3 3" xfId="38673" xr:uid="{00000000-0005-0000-0000-00007C4F0000}"/>
    <cellStyle name="Note 3 7 8 4" xfId="9226" xr:uid="{00000000-0005-0000-0000-00007D4F0000}"/>
    <cellStyle name="Note 3 7 8 4 2" xfId="26661" xr:uid="{00000000-0005-0000-0000-00007E4F0000}"/>
    <cellStyle name="Note 3 7 8 4 3" xfId="41114" xr:uid="{00000000-0005-0000-0000-00007F4F0000}"/>
    <cellStyle name="Note 3 7 8 5" xfId="11646" xr:uid="{00000000-0005-0000-0000-0000804F0000}"/>
    <cellStyle name="Note 3 7 8 5 2" xfId="29081" xr:uid="{00000000-0005-0000-0000-0000814F0000}"/>
    <cellStyle name="Note 3 7 8 5 3" xfId="43534" xr:uid="{00000000-0005-0000-0000-0000824F0000}"/>
    <cellStyle name="Note 3 7 8 6" xfId="15223" xr:uid="{00000000-0005-0000-0000-0000834F0000}"/>
    <cellStyle name="Note 3 7 8 6 2" xfId="32658" xr:uid="{00000000-0005-0000-0000-0000844F0000}"/>
    <cellStyle name="Note 3 7 8 6 3" xfId="47111" xr:uid="{00000000-0005-0000-0000-0000854F0000}"/>
    <cellStyle name="Note 3 7 8 7" xfId="18653" xr:uid="{00000000-0005-0000-0000-0000864F0000}"/>
    <cellStyle name="Note 3 7 8 8" xfId="20385" xr:uid="{00000000-0005-0000-0000-0000874F0000}"/>
    <cellStyle name="Note 3 7 9" xfId="4304" xr:uid="{00000000-0005-0000-0000-0000884F0000}"/>
    <cellStyle name="Note 3 7 9 2" xfId="13853" xr:uid="{00000000-0005-0000-0000-0000894F0000}"/>
    <cellStyle name="Note 3 7 9 2 2" xfId="31288" xr:uid="{00000000-0005-0000-0000-00008A4F0000}"/>
    <cellStyle name="Note 3 7 9 2 3" xfId="45741" xr:uid="{00000000-0005-0000-0000-00008B4F0000}"/>
    <cellStyle name="Note 3 7 9 3" xfId="16314" xr:uid="{00000000-0005-0000-0000-00008C4F0000}"/>
    <cellStyle name="Note 3 7 9 3 2" xfId="33749" xr:uid="{00000000-0005-0000-0000-00008D4F0000}"/>
    <cellStyle name="Note 3 7 9 3 3" xfId="48202" xr:uid="{00000000-0005-0000-0000-00008E4F0000}"/>
    <cellStyle name="Note 3 7 9 4" xfId="21740" xr:uid="{00000000-0005-0000-0000-00008F4F0000}"/>
    <cellStyle name="Note 3 7 9 5" xfId="36193" xr:uid="{00000000-0005-0000-0000-0000904F0000}"/>
    <cellStyle name="Note 3 8" xfId="1813" xr:uid="{00000000-0005-0000-0000-0000914F0000}"/>
    <cellStyle name="Note 3 8 10" xfId="6786" xr:uid="{00000000-0005-0000-0000-0000924F0000}"/>
    <cellStyle name="Note 3 8 10 2" xfId="24221" xr:uid="{00000000-0005-0000-0000-0000934F0000}"/>
    <cellStyle name="Note 3 8 10 3" xfId="38674" xr:uid="{00000000-0005-0000-0000-0000944F0000}"/>
    <cellStyle name="Note 3 8 11" xfId="9227" xr:uid="{00000000-0005-0000-0000-0000954F0000}"/>
    <cellStyle name="Note 3 8 11 2" xfId="26662" xr:uid="{00000000-0005-0000-0000-0000964F0000}"/>
    <cellStyle name="Note 3 8 11 3" xfId="41115" xr:uid="{00000000-0005-0000-0000-0000974F0000}"/>
    <cellStyle name="Note 3 8 12" xfId="11647" xr:uid="{00000000-0005-0000-0000-0000984F0000}"/>
    <cellStyle name="Note 3 8 12 2" xfId="29082" xr:uid="{00000000-0005-0000-0000-0000994F0000}"/>
    <cellStyle name="Note 3 8 12 3" xfId="43535" xr:uid="{00000000-0005-0000-0000-00009A4F0000}"/>
    <cellStyle name="Note 3 8 13" xfId="18654" xr:uid="{00000000-0005-0000-0000-00009B4F0000}"/>
    <cellStyle name="Note 3 8 2" xfId="1814" xr:uid="{00000000-0005-0000-0000-00009C4F0000}"/>
    <cellStyle name="Note 3 8 2 2" xfId="1815" xr:uid="{00000000-0005-0000-0000-00009D4F0000}"/>
    <cellStyle name="Note 3 8 2 2 2" xfId="4326" xr:uid="{00000000-0005-0000-0000-00009E4F0000}"/>
    <cellStyle name="Note 3 8 2 2 2 2" xfId="13870" xr:uid="{00000000-0005-0000-0000-00009F4F0000}"/>
    <cellStyle name="Note 3 8 2 2 2 2 2" xfId="31305" xr:uid="{00000000-0005-0000-0000-0000A04F0000}"/>
    <cellStyle name="Note 3 8 2 2 2 2 3" xfId="45758" xr:uid="{00000000-0005-0000-0000-0000A14F0000}"/>
    <cellStyle name="Note 3 8 2 2 2 3" xfId="16331" xr:uid="{00000000-0005-0000-0000-0000A24F0000}"/>
    <cellStyle name="Note 3 8 2 2 2 3 2" xfId="33766" xr:uid="{00000000-0005-0000-0000-0000A34F0000}"/>
    <cellStyle name="Note 3 8 2 2 2 3 3" xfId="48219" xr:uid="{00000000-0005-0000-0000-0000A44F0000}"/>
    <cellStyle name="Note 3 8 2 2 2 4" xfId="21762" xr:uid="{00000000-0005-0000-0000-0000A54F0000}"/>
    <cellStyle name="Note 3 8 2 2 2 5" xfId="36215" xr:uid="{00000000-0005-0000-0000-0000A64F0000}"/>
    <cellStyle name="Note 3 8 2 2 3" xfId="6788" xr:uid="{00000000-0005-0000-0000-0000A74F0000}"/>
    <cellStyle name="Note 3 8 2 2 3 2" xfId="24223" xr:uid="{00000000-0005-0000-0000-0000A84F0000}"/>
    <cellStyle name="Note 3 8 2 2 3 3" xfId="38676" xr:uid="{00000000-0005-0000-0000-0000A94F0000}"/>
    <cellStyle name="Note 3 8 2 2 4" xfId="9229" xr:uid="{00000000-0005-0000-0000-0000AA4F0000}"/>
    <cellStyle name="Note 3 8 2 2 4 2" xfId="26664" xr:uid="{00000000-0005-0000-0000-0000AB4F0000}"/>
    <cellStyle name="Note 3 8 2 2 4 3" xfId="41117" xr:uid="{00000000-0005-0000-0000-0000AC4F0000}"/>
    <cellStyle name="Note 3 8 2 2 5" xfId="11649" xr:uid="{00000000-0005-0000-0000-0000AD4F0000}"/>
    <cellStyle name="Note 3 8 2 2 5 2" xfId="29084" xr:uid="{00000000-0005-0000-0000-0000AE4F0000}"/>
    <cellStyle name="Note 3 8 2 2 5 3" xfId="43537" xr:uid="{00000000-0005-0000-0000-0000AF4F0000}"/>
    <cellStyle name="Note 3 8 2 2 6" xfId="18656" xr:uid="{00000000-0005-0000-0000-0000B04F0000}"/>
    <cellStyle name="Note 3 8 2 3" xfId="1816" xr:uid="{00000000-0005-0000-0000-0000B14F0000}"/>
    <cellStyle name="Note 3 8 2 3 2" xfId="4327" xr:uid="{00000000-0005-0000-0000-0000B24F0000}"/>
    <cellStyle name="Note 3 8 2 3 2 2" xfId="13871" xr:uid="{00000000-0005-0000-0000-0000B34F0000}"/>
    <cellStyle name="Note 3 8 2 3 2 2 2" xfId="31306" xr:uid="{00000000-0005-0000-0000-0000B44F0000}"/>
    <cellStyle name="Note 3 8 2 3 2 2 3" xfId="45759" xr:uid="{00000000-0005-0000-0000-0000B54F0000}"/>
    <cellStyle name="Note 3 8 2 3 2 3" xfId="16332" xr:uid="{00000000-0005-0000-0000-0000B64F0000}"/>
    <cellStyle name="Note 3 8 2 3 2 3 2" xfId="33767" xr:uid="{00000000-0005-0000-0000-0000B74F0000}"/>
    <cellStyle name="Note 3 8 2 3 2 3 3" xfId="48220" xr:uid="{00000000-0005-0000-0000-0000B84F0000}"/>
    <cellStyle name="Note 3 8 2 3 2 4" xfId="21763" xr:uid="{00000000-0005-0000-0000-0000B94F0000}"/>
    <cellStyle name="Note 3 8 2 3 2 5" xfId="36216" xr:uid="{00000000-0005-0000-0000-0000BA4F0000}"/>
    <cellStyle name="Note 3 8 2 3 3" xfId="6789" xr:uid="{00000000-0005-0000-0000-0000BB4F0000}"/>
    <cellStyle name="Note 3 8 2 3 3 2" xfId="24224" xr:uid="{00000000-0005-0000-0000-0000BC4F0000}"/>
    <cellStyle name="Note 3 8 2 3 3 3" xfId="38677" xr:uid="{00000000-0005-0000-0000-0000BD4F0000}"/>
    <cellStyle name="Note 3 8 2 3 4" xfId="9230" xr:uid="{00000000-0005-0000-0000-0000BE4F0000}"/>
    <cellStyle name="Note 3 8 2 3 4 2" xfId="26665" xr:uid="{00000000-0005-0000-0000-0000BF4F0000}"/>
    <cellStyle name="Note 3 8 2 3 4 3" xfId="41118" xr:uid="{00000000-0005-0000-0000-0000C04F0000}"/>
    <cellStyle name="Note 3 8 2 3 5" xfId="11650" xr:uid="{00000000-0005-0000-0000-0000C14F0000}"/>
    <cellStyle name="Note 3 8 2 3 5 2" xfId="29085" xr:uid="{00000000-0005-0000-0000-0000C24F0000}"/>
    <cellStyle name="Note 3 8 2 3 5 3" xfId="43538" xr:uid="{00000000-0005-0000-0000-0000C34F0000}"/>
    <cellStyle name="Note 3 8 2 3 6" xfId="18657" xr:uid="{00000000-0005-0000-0000-0000C44F0000}"/>
    <cellStyle name="Note 3 8 2 4" xfId="1817" xr:uid="{00000000-0005-0000-0000-0000C54F0000}"/>
    <cellStyle name="Note 3 8 2 4 2" xfId="4328" xr:uid="{00000000-0005-0000-0000-0000C64F0000}"/>
    <cellStyle name="Note 3 8 2 4 2 2" xfId="21764" xr:uid="{00000000-0005-0000-0000-0000C74F0000}"/>
    <cellStyle name="Note 3 8 2 4 2 3" xfId="36217" xr:uid="{00000000-0005-0000-0000-0000C84F0000}"/>
    <cellStyle name="Note 3 8 2 4 3" xfId="6790" xr:uid="{00000000-0005-0000-0000-0000C94F0000}"/>
    <cellStyle name="Note 3 8 2 4 3 2" xfId="24225" xr:uid="{00000000-0005-0000-0000-0000CA4F0000}"/>
    <cellStyle name="Note 3 8 2 4 3 3" xfId="38678" xr:uid="{00000000-0005-0000-0000-0000CB4F0000}"/>
    <cellStyle name="Note 3 8 2 4 4" xfId="9231" xr:uid="{00000000-0005-0000-0000-0000CC4F0000}"/>
    <cellStyle name="Note 3 8 2 4 4 2" xfId="26666" xr:uid="{00000000-0005-0000-0000-0000CD4F0000}"/>
    <cellStyle name="Note 3 8 2 4 4 3" xfId="41119" xr:uid="{00000000-0005-0000-0000-0000CE4F0000}"/>
    <cellStyle name="Note 3 8 2 4 5" xfId="11651" xr:uid="{00000000-0005-0000-0000-0000CF4F0000}"/>
    <cellStyle name="Note 3 8 2 4 5 2" xfId="29086" xr:uid="{00000000-0005-0000-0000-0000D04F0000}"/>
    <cellStyle name="Note 3 8 2 4 5 3" xfId="43539" xr:uid="{00000000-0005-0000-0000-0000D14F0000}"/>
    <cellStyle name="Note 3 8 2 4 6" xfId="15224" xr:uid="{00000000-0005-0000-0000-0000D24F0000}"/>
    <cellStyle name="Note 3 8 2 4 6 2" xfId="32659" xr:uid="{00000000-0005-0000-0000-0000D34F0000}"/>
    <cellStyle name="Note 3 8 2 4 6 3" xfId="47112" xr:uid="{00000000-0005-0000-0000-0000D44F0000}"/>
    <cellStyle name="Note 3 8 2 4 7" xfId="18658" xr:uid="{00000000-0005-0000-0000-0000D54F0000}"/>
    <cellStyle name="Note 3 8 2 4 8" xfId="20386" xr:uid="{00000000-0005-0000-0000-0000D64F0000}"/>
    <cellStyle name="Note 3 8 2 5" xfId="4325" xr:uid="{00000000-0005-0000-0000-0000D74F0000}"/>
    <cellStyle name="Note 3 8 2 5 2" xfId="13869" xr:uid="{00000000-0005-0000-0000-0000D84F0000}"/>
    <cellStyle name="Note 3 8 2 5 2 2" xfId="31304" xr:uid="{00000000-0005-0000-0000-0000D94F0000}"/>
    <cellStyle name="Note 3 8 2 5 2 3" xfId="45757" xr:uid="{00000000-0005-0000-0000-0000DA4F0000}"/>
    <cellStyle name="Note 3 8 2 5 3" xfId="16330" xr:uid="{00000000-0005-0000-0000-0000DB4F0000}"/>
    <cellStyle name="Note 3 8 2 5 3 2" xfId="33765" xr:uid="{00000000-0005-0000-0000-0000DC4F0000}"/>
    <cellStyle name="Note 3 8 2 5 3 3" xfId="48218" xr:uid="{00000000-0005-0000-0000-0000DD4F0000}"/>
    <cellStyle name="Note 3 8 2 5 4" xfId="21761" xr:uid="{00000000-0005-0000-0000-0000DE4F0000}"/>
    <cellStyle name="Note 3 8 2 5 5" xfId="36214" xr:uid="{00000000-0005-0000-0000-0000DF4F0000}"/>
    <cellStyle name="Note 3 8 2 6" xfId="6787" xr:uid="{00000000-0005-0000-0000-0000E04F0000}"/>
    <cellStyle name="Note 3 8 2 6 2" xfId="24222" xr:uid="{00000000-0005-0000-0000-0000E14F0000}"/>
    <cellStyle name="Note 3 8 2 6 3" xfId="38675" xr:uid="{00000000-0005-0000-0000-0000E24F0000}"/>
    <cellStyle name="Note 3 8 2 7" xfId="9228" xr:uid="{00000000-0005-0000-0000-0000E34F0000}"/>
    <cellStyle name="Note 3 8 2 7 2" xfId="26663" xr:uid="{00000000-0005-0000-0000-0000E44F0000}"/>
    <cellStyle name="Note 3 8 2 7 3" xfId="41116" xr:uid="{00000000-0005-0000-0000-0000E54F0000}"/>
    <cellStyle name="Note 3 8 2 8" xfId="11648" xr:uid="{00000000-0005-0000-0000-0000E64F0000}"/>
    <cellStyle name="Note 3 8 2 8 2" xfId="29083" xr:uid="{00000000-0005-0000-0000-0000E74F0000}"/>
    <cellStyle name="Note 3 8 2 8 3" xfId="43536" xr:uid="{00000000-0005-0000-0000-0000E84F0000}"/>
    <cellStyle name="Note 3 8 2 9" xfId="18655" xr:uid="{00000000-0005-0000-0000-0000E94F0000}"/>
    <cellStyle name="Note 3 8 3" xfId="1818" xr:uid="{00000000-0005-0000-0000-0000EA4F0000}"/>
    <cellStyle name="Note 3 8 3 2" xfId="1819" xr:uid="{00000000-0005-0000-0000-0000EB4F0000}"/>
    <cellStyle name="Note 3 8 3 2 2" xfId="4330" xr:uid="{00000000-0005-0000-0000-0000EC4F0000}"/>
    <cellStyle name="Note 3 8 3 2 2 2" xfId="13873" xr:uid="{00000000-0005-0000-0000-0000ED4F0000}"/>
    <cellStyle name="Note 3 8 3 2 2 2 2" xfId="31308" xr:uid="{00000000-0005-0000-0000-0000EE4F0000}"/>
    <cellStyle name="Note 3 8 3 2 2 2 3" xfId="45761" xr:uid="{00000000-0005-0000-0000-0000EF4F0000}"/>
    <cellStyle name="Note 3 8 3 2 2 3" xfId="16334" xr:uid="{00000000-0005-0000-0000-0000F04F0000}"/>
    <cellStyle name="Note 3 8 3 2 2 3 2" xfId="33769" xr:uid="{00000000-0005-0000-0000-0000F14F0000}"/>
    <cellStyle name="Note 3 8 3 2 2 3 3" xfId="48222" xr:uid="{00000000-0005-0000-0000-0000F24F0000}"/>
    <cellStyle name="Note 3 8 3 2 2 4" xfId="21766" xr:uid="{00000000-0005-0000-0000-0000F34F0000}"/>
    <cellStyle name="Note 3 8 3 2 2 5" xfId="36219" xr:uid="{00000000-0005-0000-0000-0000F44F0000}"/>
    <cellStyle name="Note 3 8 3 2 3" xfId="6792" xr:uid="{00000000-0005-0000-0000-0000F54F0000}"/>
    <cellStyle name="Note 3 8 3 2 3 2" xfId="24227" xr:uid="{00000000-0005-0000-0000-0000F64F0000}"/>
    <cellStyle name="Note 3 8 3 2 3 3" xfId="38680" xr:uid="{00000000-0005-0000-0000-0000F74F0000}"/>
    <cellStyle name="Note 3 8 3 2 4" xfId="9233" xr:uid="{00000000-0005-0000-0000-0000F84F0000}"/>
    <cellStyle name="Note 3 8 3 2 4 2" xfId="26668" xr:uid="{00000000-0005-0000-0000-0000F94F0000}"/>
    <cellStyle name="Note 3 8 3 2 4 3" xfId="41121" xr:uid="{00000000-0005-0000-0000-0000FA4F0000}"/>
    <cellStyle name="Note 3 8 3 2 5" xfId="11653" xr:uid="{00000000-0005-0000-0000-0000FB4F0000}"/>
    <cellStyle name="Note 3 8 3 2 5 2" xfId="29088" xr:uid="{00000000-0005-0000-0000-0000FC4F0000}"/>
    <cellStyle name="Note 3 8 3 2 5 3" xfId="43541" xr:uid="{00000000-0005-0000-0000-0000FD4F0000}"/>
    <cellStyle name="Note 3 8 3 2 6" xfId="18660" xr:uid="{00000000-0005-0000-0000-0000FE4F0000}"/>
    <cellStyle name="Note 3 8 3 3" xfId="1820" xr:uid="{00000000-0005-0000-0000-0000FF4F0000}"/>
    <cellStyle name="Note 3 8 3 3 2" xfId="4331" xr:uid="{00000000-0005-0000-0000-000000500000}"/>
    <cellStyle name="Note 3 8 3 3 2 2" xfId="13874" xr:uid="{00000000-0005-0000-0000-000001500000}"/>
    <cellStyle name="Note 3 8 3 3 2 2 2" xfId="31309" xr:uid="{00000000-0005-0000-0000-000002500000}"/>
    <cellStyle name="Note 3 8 3 3 2 2 3" xfId="45762" xr:uid="{00000000-0005-0000-0000-000003500000}"/>
    <cellStyle name="Note 3 8 3 3 2 3" xfId="16335" xr:uid="{00000000-0005-0000-0000-000004500000}"/>
    <cellStyle name="Note 3 8 3 3 2 3 2" xfId="33770" xr:uid="{00000000-0005-0000-0000-000005500000}"/>
    <cellStyle name="Note 3 8 3 3 2 3 3" xfId="48223" xr:uid="{00000000-0005-0000-0000-000006500000}"/>
    <cellStyle name="Note 3 8 3 3 2 4" xfId="21767" xr:uid="{00000000-0005-0000-0000-000007500000}"/>
    <cellStyle name="Note 3 8 3 3 2 5" xfId="36220" xr:uid="{00000000-0005-0000-0000-000008500000}"/>
    <cellStyle name="Note 3 8 3 3 3" xfId="6793" xr:uid="{00000000-0005-0000-0000-000009500000}"/>
    <cellStyle name="Note 3 8 3 3 3 2" xfId="24228" xr:uid="{00000000-0005-0000-0000-00000A500000}"/>
    <cellStyle name="Note 3 8 3 3 3 3" xfId="38681" xr:uid="{00000000-0005-0000-0000-00000B500000}"/>
    <cellStyle name="Note 3 8 3 3 4" xfId="9234" xr:uid="{00000000-0005-0000-0000-00000C500000}"/>
    <cellStyle name="Note 3 8 3 3 4 2" xfId="26669" xr:uid="{00000000-0005-0000-0000-00000D500000}"/>
    <cellStyle name="Note 3 8 3 3 4 3" xfId="41122" xr:uid="{00000000-0005-0000-0000-00000E500000}"/>
    <cellStyle name="Note 3 8 3 3 5" xfId="11654" xr:uid="{00000000-0005-0000-0000-00000F500000}"/>
    <cellStyle name="Note 3 8 3 3 5 2" xfId="29089" xr:uid="{00000000-0005-0000-0000-000010500000}"/>
    <cellStyle name="Note 3 8 3 3 5 3" xfId="43542" xr:uid="{00000000-0005-0000-0000-000011500000}"/>
    <cellStyle name="Note 3 8 3 3 6" xfId="18661" xr:uid="{00000000-0005-0000-0000-000012500000}"/>
    <cellStyle name="Note 3 8 3 4" xfId="1821" xr:uid="{00000000-0005-0000-0000-000013500000}"/>
    <cellStyle name="Note 3 8 3 4 2" xfId="4332" xr:uid="{00000000-0005-0000-0000-000014500000}"/>
    <cellStyle name="Note 3 8 3 4 2 2" xfId="21768" xr:uid="{00000000-0005-0000-0000-000015500000}"/>
    <cellStyle name="Note 3 8 3 4 2 3" xfId="36221" xr:uid="{00000000-0005-0000-0000-000016500000}"/>
    <cellStyle name="Note 3 8 3 4 3" xfId="6794" xr:uid="{00000000-0005-0000-0000-000017500000}"/>
    <cellStyle name="Note 3 8 3 4 3 2" xfId="24229" xr:uid="{00000000-0005-0000-0000-000018500000}"/>
    <cellStyle name="Note 3 8 3 4 3 3" xfId="38682" xr:uid="{00000000-0005-0000-0000-000019500000}"/>
    <cellStyle name="Note 3 8 3 4 4" xfId="9235" xr:uid="{00000000-0005-0000-0000-00001A500000}"/>
    <cellStyle name="Note 3 8 3 4 4 2" xfId="26670" xr:uid="{00000000-0005-0000-0000-00001B500000}"/>
    <cellStyle name="Note 3 8 3 4 4 3" xfId="41123" xr:uid="{00000000-0005-0000-0000-00001C500000}"/>
    <cellStyle name="Note 3 8 3 4 5" xfId="11655" xr:uid="{00000000-0005-0000-0000-00001D500000}"/>
    <cellStyle name="Note 3 8 3 4 5 2" xfId="29090" xr:uid="{00000000-0005-0000-0000-00001E500000}"/>
    <cellStyle name="Note 3 8 3 4 5 3" xfId="43543" xr:uid="{00000000-0005-0000-0000-00001F500000}"/>
    <cellStyle name="Note 3 8 3 4 6" xfId="15225" xr:uid="{00000000-0005-0000-0000-000020500000}"/>
    <cellStyle name="Note 3 8 3 4 6 2" xfId="32660" xr:uid="{00000000-0005-0000-0000-000021500000}"/>
    <cellStyle name="Note 3 8 3 4 6 3" xfId="47113" xr:uid="{00000000-0005-0000-0000-000022500000}"/>
    <cellStyle name="Note 3 8 3 4 7" xfId="18662" xr:uid="{00000000-0005-0000-0000-000023500000}"/>
    <cellStyle name="Note 3 8 3 4 8" xfId="20387" xr:uid="{00000000-0005-0000-0000-000024500000}"/>
    <cellStyle name="Note 3 8 3 5" xfId="4329" xr:uid="{00000000-0005-0000-0000-000025500000}"/>
    <cellStyle name="Note 3 8 3 5 2" xfId="13872" xr:uid="{00000000-0005-0000-0000-000026500000}"/>
    <cellStyle name="Note 3 8 3 5 2 2" xfId="31307" xr:uid="{00000000-0005-0000-0000-000027500000}"/>
    <cellStyle name="Note 3 8 3 5 2 3" xfId="45760" xr:uid="{00000000-0005-0000-0000-000028500000}"/>
    <cellStyle name="Note 3 8 3 5 3" xfId="16333" xr:uid="{00000000-0005-0000-0000-000029500000}"/>
    <cellStyle name="Note 3 8 3 5 3 2" xfId="33768" xr:uid="{00000000-0005-0000-0000-00002A500000}"/>
    <cellStyle name="Note 3 8 3 5 3 3" xfId="48221" xr:uid="{00000000-0005-0000-0000-00002B500000}"/>
    <cellStyle name="Note 3 8 3 5 4" xfId="21765" xr:uid="{00000000-0005-0000-0000-00002C500000}"/>
    <cellStyle name="Note 3 8 3 5 5" xfId="36218" xr:uid="{00000000-0005-0000-0000-00002D500000}"/>
    <cellStyle name="Note 3 8 3 6" xfId="6791" xr:uid="{00000000-0005-0000-0000-00002E500000}"/>
    <cellStyle name="Note 3 8 3 6 2" xfId="24226" xr:uid="{00000000-0005-0000-0000-00002F500000}"/>
    <cellStyle name="Note 3 8 3 6 3" xfId="38679" xr:uid="{00000000-0005-0000-0000-000030500000}"/>
    <cellStyle name="Note 3 8 3 7" xfId="9232" xr:uid="{00000000-0005-0000-0000-000031500000}"/>
    <cellStyle name="Note 3 8 3 7 2" xfId="26667" xr:uid="{00000000-0005-0000-0000-000032500000}"/>
    <cellStyle name="Note 3 8 3 7 3" xfId="41120" xr:uid="{00000000-0005-0000-0000-000033500000}"/>
    <cellStyle name="Note 3 8 3 8" xfId="11652" xr:uid="{00000000-0005-0000-0000-000034500000}"/>
    <cellStyle name="Note 3 8 3 8 2" xfId="29087" xr:uid="{00000000-0005-0000-0000-000035500000}"/>
    <cellStyle name="Note 3 8 3 8 3" xfId="43540" xr:uid="{00000000-0005-0000-0000-000036500000}"/>
    <cellStyle name="Note 3 8 3 9" xfId="18659" xr:uid="{00000000-0005-0000-0000-000037500000}"/>
    <cellStyle name="Note 3 8 4" xfId="1822" xr:uid="{00000000-0005-0000-0000-000038500000}"/>
    <cellStyle name="Note 3 8 4 2" xfId="1823" xr:uid="{00000000-0005-0000-0000-000039500000}"/>
    <cellStyle name="Note 3 8 4 2 2" xfId="4334" xr:uid="{00000000-0005-0000-0000-00003A500000}"/>
    <cellStyle name="Note 3 8 4 2 2 2" xfId="13876" xr:uid="{00000000-0005-0000-0000-00003B500000}"/>
    <cellStyle name="Note 3 8 4 2 2 2 2" xfId="31311" xr:uid="{00000000-0005-0000-0000-00003C500000}"/>
    <cellStyle name="Note 3 8 4 2 2 2 3" xfId="45764" xr:uid="{00000000-0005-0000-0000-00003D500000}"/>
    <cellStyle name="Note 3 8 4 2 2 3" xfId="16337" xr:uid="{00000000-0005-0000-0000-00003E500000}"/>
    <cellStyle name="Note 3 8 4 2 2 3 2" xfId="33772" xr:uid="{00000000-0005-0000-0000-00003F500000}"/>
    <cellStyle name="Note 3 8 4 2 2 3 3" xfId="48225" xr:uid="{00000000-0005-0000-0000-000040500000}"/>
    <cellStyle name="Note 3 8 4 2 2 4" xfId="21770" xr:uid="{00000000-0005-0000-0000-000041500000}"/>
    <cellStyle name="Note 3 8 4 2 2 5" xfId="36223" xr:uid="{00000000-0005-0000-0000-000042500000}"/>
    <cellStyle name="Note 3 8 4 2 3" xfId="6796" xr:uid="{00000000-0005-0000-0000-000043500000}"/>
    <cellStyle name="Note 3 8 4 2 3 2" xfId="24231" xr:uid="{00000000-0005-0000-0000-000044500000}"/>
    <cellStyle name="Note 3 8 4 2 3 3" xfId="38684" xr:uid="{00000000-0005-0000-0000-000045500000}"/>
    <cellStyle name="Note 3 8 4 2 4" xfId="9237" xr:uid="{00000000-0005-0000-0000-000046500000}"/>
    <cellStyle name="Note 3 8 4 2 4 2" xfId="26672" xr:uid="{00000000-0005-0000-0000-000047500000}"/>
    <cellStyle name="Note 3 8 4 2 4 3" xfId="41125" xr:uid="{00000000-0005-0000-0000-000048500000}"/>
    <cellStyle name="Note 3 8 4 2 5" xfId="11657" xr:uid="{00000000-0005-0000-0000-000049500000}"/>
    <cellStyle name="Note 3 8 4 2 5 2" xfId="29092" xr:uid="{00000000-0005-0000-0000-00004A500000}"/>
    <cellStyle name="Note 3 8 4 2 5 3" xfId="43545" xr:uid="{00000000-0005-0000-0000-00004B500000}"/>
    <cellStyle name="Note 3 8 4 2 6" xfId="18664" xr:uid="{00000000-0005-0000-0000-00004C500000}"/>
    <cellStyle name="Note 3 8 4 3" xfId="1824" xr:uid="{00000000-0005-0000-0000-00004D500000}"/>
    <cellStyle name="Note 3 8 4 3 2" xfId="4335" xr:uid="{00000000-0005-0000-0000-00004E500000}"/>
    <cellStyle name="Note 3 8 4 3 2 2" xfId="13877" xr:uid="{00000000-0005-0000-0000-00004F500000}"/>
    <cellStyle name="Note 3 8 4 3 2 2 2" xfId="31312" xr:uid="{00000000-0005-0000-0000-000050500000}"/>
    <cellStyle name="Note 3 8 4 3 2 2 3" xfId="45765" xr:uid="{00000000-0005-0000-0000-000051500000}"/>
    <cellStyle name="Note 3 8 4 3 2 3" xfId="16338" xr:uid="{00000000-0005-0000-0000-000052500000}"/>
    <cellStyle name="Note 3 8 4 3 2 3 2" xfId="33773" xr:uid="{00000000-0005-0000-0000-000053500000}"/>
    <cellStyle name="Note 3 8 4 3 2 3 3" xfId="48226" xr:uid="{00000000-0005-0000-0000-000054500000}"/>
    <cellStyle name="Note 3 8 4 3 2 4" xfId="21771" xr:uid="{00000000-0005-0000-0000-000055500000}"/>
    <cellStyle name="Note 3 8 4 3 2 5" xfId="36224" xr:uid="{00000000-0005-0000-0000-000056500000}"/>
    <cellStyle name="Note 3 8 4 3 3" xfId="6797" xr:uid="{00000000-0005-0000-0000-000057500000}"/>
    <cellStyle name="Note 3 8 4 3 3 2" xfId="24232" xr:uid="{00000000-0005-0000-0000-000058500000}"/>
    <cellStyle name="Note 3 8 4 3 3 3" xfId="38685" xr:uid="{00000000-0005-0000-0000-000059500000}"/>
    <cellStyle name="Note 3 8 4 3 4" xfId="9238" xr:uid="{00000000-0005-0000-0000-00005A500000}"/>
    <cellStyle name="Note 3 8 4 3 4 2" xfId="26673" xr:uid="{00000000-0005-0000-0000-00005B500000}"/>
    <cellStyle name="Note 3 8 4 3 4 3" xfId="41126" xr:uid="{00000000-0005-0000-0000-00005C500000}"/>
    <cellStyle name="Note 3 8 4 3 5" xfId="11658" xr:uid="{00000000-0005-0000-0000-00005D500000}"/>
    <cellStyle name="Note 3 8 4 3 5 2" xfId="29093" xr:uid="{00000000-0005-0000-0000-00005E500000}"/>
    <cellStyle name="Note 3 8 4 3 5 3" xfId="43546" xr:uid="{00000000-0005-0000-0000-00005F500000}"/>
    <cellStyle name="Note 3 8 4 3 6" xfId="18665" xr:uid="{00000000-0005-0000-0000-000060500000}"/>
    <cellStyle name="Note 3 8 4 4" xfId="1825" xr:uid="{00000000-0005-0000-0000-000061500000}"/>
    <cellStyle name="Note 3 8 4 4 2" xfId="4336" xr:uid="{00000000-0005-0000-0000-000062500000}"/>
    <cellStyle name="Note 3 8 4 4 2 2" xfId="21772" xr:uid="{00000000-0005-0000-0000-000063500000}"/>
    <cellStyle name="Note 3 8 4 4 2 3" xfId="36225" xr:uid="{00000000-0005-0000-0000-000064500000}"/>
    <cellStyle name="Note 3 8 4 4 3" xfId="6798" xr:uid="{00000000-0005-0000-0000-000065500000}"/>
    <cellStyle name="Note 3 8 4 4 3 2" xfId="24233" xr:uid="{00000000-0005-0000-0000-000066500000}"/>
    <cellStyle name="Note 3 8 4 4 3 3" xfId="38686" xr:uid="{00000000-0005-0000-0000-000067500000}"/>
    <cellStyle name="Note 3 8 4 4 4" xfId="9239" xr:uid="{00000000-0005-0000-0000-000068500000}"/>
    <cellStyle name="Note 3 8 4 4 4 2" xfId="26674" xr:uid="{00000000-0005-0000-0000-000069500000}"/>
    <cellStyle name="Note 3 8 4 4 4 3" xfId="41127" xr:uid="{00000000-0005-0000-0000-00006A500000}"/>
    <cellStyle name="Note 3 8 4 4 5" xfId="11659" xr:uid="{00000000-0005-0000-0000-00006B500000}"/>
    <cellStyle name="Note 3 8 4 4 5 2" xfId="29094" xr:uid="{00000000-0005-0000-0000-00006C500000}"/>
    <cellStyle name="Note 3 8 4 4 5 3" xfId="43547" xr:uid="{00000000-0005-0000-0000-00006D500000}"/>
    <cellStyle name="Note 3 8 4 4 6" xfId="15226" xr:uid="{00000000-0005-0000-0000-00006E500000}"/>
    <cellStyle name="Note 3 8 4 4 6 2" xfId="32661" xr:uid="{00000000-0005-0000-0000-00006F500000}"/>
    <cellStyle name="Note 3 8 4 4 6 3" xfId="47114" xr:uid="{00000000-0005-0000-0000-000070500000}"/>
    <cellStyle name="Note 3 8 4 4 7" xfId="18666" xr:uid="{00000000-0005-0000-0000-000071500000}"/>
    <cellStyle name="Note 3 8 4 4 8" xfId="20388" xr:uid="{00000000-0005-0000-0000-000072500000}"/>
    <cellStyle name="Note 3 8 4 5" xfId="4333" xr:uid="{00000000-0005-0000-0000-000073500000}"/>
    <cellStyle name="Note 3 8 4 5 2" xfId="13875" xr:uid="{00000000-0005-0000-0000-000074500000}"/>
    <cellStyle name="Note 3 8 4 5 2 2" xfId="31310" xr:uid="{00000000-0005-0000-0000-000075500000}"/>
    <cellStyle name="Note 3 8 4 5 2 3" xfId="45763" xr:uid="{00000000-0005-0000-0000-000076500000}"/>
    <cellStyle name="Note 3 8 4 5 3" xfId="16336" xr:uid="{00000000-0005-0000-0000-000077500000}"/>
    <cellStyle name="Note 3 8 4 5 3 2" xfId="33771" xr:uid="{00000000-0005-0000-0000-000078500000}"/>
    <cellStyle name="Note 3 8 4 5 3 3" xfId="48224" xr:uid="{00000000-0005-0000-0000-000079500000}"/>
    <cellStyle name="Note 3 8 4 5 4" xfId="21769" xr:uid="{00000000-0005-0000-0000-00007A500000}"/>
    <cellStyle name="Note 3 8 4 5 5" xfId="36222" xr:uid="{00000000-0005-0000-0000-00007B500000}"/>
    <cellStyle name="Note 3 8 4 6" xfId="6795" xr:uid="{00000000-0005-0000-0000-00007C500000}"/>
    <cellStyle name="Note 3 8 4 6 2" xfId="24230" xr:uid="{00000000-0005-0000-0000-00007D500000}"/>
    <cellStyle name="Note 3 8 4 6 3" xfId="38683" xr:uid="{00000000-0005-0000-0000-00007E500000}"/>
    <cellStyle name="Note 3 8 4 7" xfId="9236" xr:uid="{00000000-0005-0000-0000-00007F500000}"/>
    <cellStyle name="Note 3 8 4 7 2" xfId="26671" xr:uid="{00000000-0005-0000-0000-000080500000}"/>
    <cellStyle name="Note 3 8 4 7 3" xfId="41124" xr:uid="{00000000-0005-0000-0000-000081500000}"/>
    <cellStyle name="Note 3 8 4 8" xfId="11656" xr:uid="{00000000-0005-0000-0000-000082500000}"/>
    <cellStyle name="Note 3 8 4 8 2" xfId="29091" xr:uid="{00000000-0005-0000-0000-000083500000}"/>
    <cellStyle name="Note 3 8 4 8 3" xfId="43544" xr:uid="{00000000-0005-0000-0000-000084500000}"/>
    <cellStyle name="Note 3 8 4 9" xfId="18663" xr:uid="{00000000-0005-0000-0000-000085500000}"/>
    <cellStyle name="Note 3 8 5" xfId="1826" xr:uid="{00000000-0005-0000-0000-000086500000}"/>
    <cellStyle name="Note 3 8 5 2" xfId="1827" xr:uid="{00000000-0005-0000-0000-000087500000}"/>
    <cellStyle name="Note 3 8 5 2 2" xfId="4338" xr:uid="{00000000-0005-0000-0000-000088500000}"/>
    <cellStyle name="Note 3 8 5 2 2 2" xfId="13879" xr:uid="{00000000-0005-0000-0000-000089500000}"/>
    <cellStyle name="Note 3 8 5 2 2 2 2" xfId="31314" xr:uid="{00000000-0005-0000-0000-00008A500000}"/>
    <cellStyle name="Note 3 8 5 2 2 2 3" xfId="45767" xr:uid="{00000000-0005-0000-0000-00008B500000}"/>
    <cellStyle name="Note 3 8 5 2 2 3" xfId="16340" xr:uid="{00000000-0005-0000-0000-00008C500000}"/>
    <cellStyle name="Note 3 8 5 2 2 3 2" xfId="33775" xr:uid="{00000000-0005-0000-0000-00008D500000}"/>
    <cellStyle name="Note 3 8 5 2 2 3 3" xfId="48228" xr:uid="{00000000-0005-0000-0000-00008E500000}"/>
    <cellStyle name="Note 3 8 5 2 2 4" xfId="21774" xr:uid="{00000000-0005-0000-0000-00008F500000}"/>
    <cellStyle name="Note 3 8 5 2 2 5" xfId="36227" xr:uid="{00000000-0005-0000-0000-000090500000}"/>
    <cellStyle name="Note 3 8 5 2 3" xfId="6800" xr:uid="{00000000-0005-0000-0000-000091500000}"/>
    <cellStyle name="Note 3 8 5 2 3 2" xfId="24235" xr:uid="{00000000-0005-0000-0000-000092500000}"/>
    <cellStyle name="Note 3 8 5 2 3 3" xfId="38688" xr:uid="{00000000-0005-0000-0000-000093500000}"/>
    <cellStyle name="Note 3 8 5 2 4" xfId="9241" xr:uid="{00000000-0005-0000-0000-000094500000}"/>
    <cellStyle name="Note 3 8 5 2 4 2" xfId="26676" xr:uid="{00000000-0005-0000-0000-000095500000}"/>
    <cellStyle name="Note 3 8 5 2 4 3" xfId="41129" xr:uid="{00000000-0005-0000-0000-000096500000}"/>
    <cellStyle name="Note 3 8 5 2 5" xfId="11661" xr:uid="{00000000-0005-0000-0000-000097500000}"/>
    <cellStyle name="Note 3 8 5 2 5 2" xfId="29096" xr:uid="{00000000-0005-0000-0000-000098500000}"/>
    <cellStyle name="Note 3 8 5 2 5 3" xfId="43549" xr:uid="{00000000-0005-0000-0000-000099500000}"/>
    <cellStyle name="Note 3 8 5 2 6" xfId="18668" xr:uid="{00000000-0005-0000-0000-00009A500000}"/>
    <cellStyle name="Note 3 8 5 3" xfId="1828" xr:uid="{00000000-0005-0000-0000-00009B500000}"/>
    <cellStyle name="Note 3 8 5 3 2" xfId="4339" xr:uid="{00000000-0005-0000-0000-00009C500000}"/>
    <cellStyle name="Note 3 8 5 3 2 2" xfId="13880" xr:uid="{00000000-0005-0000-0000-00009D500000}"/>
    <cellStyle name="Note 3 8 5 3 2 2 2" xfId="31315" xr:uid="{00000000-0005-0000-0000-00009E500000}"/>
    <cellStyle name="Note 3 8 5 3 2 2 3" xfId="45768" xr:uid="{00000000-0005-0000-0000-00009F500000}"/>
    <cellStyle name="Note 3 8 5 3 2 3" xfId="16341" xr:uid="{00000000-0005-0000-0000-0000A0500000}"/>
    <cellStyle name="Note 3 8 5 3 2 3 2" xfId="33776" xr:uid="{00000000-0005-0000-0000-0000A1500000}"/>
    <cellStyle name="Note 3 8 5 3 2 3 3" xfId="48229" xr:uid="{00000000-0005-0000-0000-0000A2500000}"/>
    <cellStyle name="Note 3 8 5 3 2 4" xfId="21775" xr:uid="{00000000-0005-0000-0000-0000A3500000}"/>
    <cellStyle name="Note 3 8 5 3 2 5" xfId="36228" xr:uid="{00000000-0005-0000-0000-0000A4500000}"/>
    <cellStyle name="Note 3 8 5 3 3" xfId="6801" xr:uid="{00000000-0005-0000-0000-0000A5500000}"/>
    <cellStyle name="Note 3 8 5 3 3 2" xfId="24236" xr:uid="{00000000-0005-0000-0000-0000A6500000}"/>
    <cellStyle name="Note 3 8 5 3 3 3" xfId="38689" xr:uid="{00000000-0005-0000-0000-0000A7500000}"/>
    <cellStyle name="Note 3 8 5 3 4" xfId="9242" xr:uid="{00000000-0005-0000-0000-0000A8500000}"/>
    <cellStyle name="Note 3 8 5 3 4 2" xfId="26677" xr:uid="{00000000-0005-0000-0000-0000A9500000}"/>
    <cellStyle name="Note 3 8 5 3 4 3" xfId="41130" xr:uid="{00000000-0005-0000-0000-0000AA500000}"/>
    <cellStyle name="Note 3 8 5 3 5" xfId="11662" xr:uid="{00000000-0005-0000-0000-0000AB500000}"/>
    <cellStyle name="Note 3 8 5 3 5 2" xfId="29097" xr:uid="{00000000-0005-0000-0000-0000AC500000}"/>
    <cellStyle name="Note 3 8 5 3 5 3" xfId="43550" xr:uid="{00000000-0005-0000-0000-0000AD500000}"/>
    <cellStyle name="Note 3 8 5 3 6" xfId="18669" xr:uid="{00000000-0005-0000-0000-0000AE500000}"/>
    <cellStyle name="Note 3 8 5 4" xfId="1829" xr:uid="{00000000-0005-0000-0000-0000AF500000}"/>
    <cellStyle name="Note 3 8 5 4 2" xfId="4340" xr:uid="{00000000-0005-0000-0000-0000B0500000}"/>
    <cellStyle name="Note 3 8 5 4 2 2" xfId="21776" xr:uid="{00000000-0005-0000-0000-0000B1500000}"/>
    <cellStyle name="Note 3 8 5 4 2 3" xfId="36229" xr:uid="{00000000-0005-0000-0000-0000B2500000}"/>
    <cellStyle name="Note 3 8 5 4 3" xfId="6802" xr:uid="{00000000-0005-0000-0000-0000B3500000}"/>
    <cellStyle name="Note 3 8 5 4 3 2" xfId="24237" xr:uid="{00000000-0005-0000-0000-0000B4500000}"/>
    <cellStyle name="Note 3 8 5 4 3 3" xfId="38690" xr:uid="{00000000-0005-0000-0000-0000B5500000}"/>
    <cellStyle name="Note 3 8 5 4 4" xfId="9243" xr:uid="{00000000-0005-0000-0000-0000B6500000}"/>
    <cellStyle name="Note 3 8 5 4 4 2" xfId="26678" xr:uid="{00000000-0005-0000-0000-0000B7500000}"/>
    <cellStyle name="Note 3 8 5 4 4 3" xfId="41131" xr:uid="{00000000-0005-0000-0000-0000B8500000}"/>
    <cellStyle name="Note 3 8 5 4 5" xfId="11663" xr:uid="{00000000-0005-0000-0000-0000B9500000}"/>
    <cellStyle name="Note 3 8 5 4 5 2" xfId="29098" xr:uid="{00000000-0005-0000-0000-0000BA500000}"/>
    <cellStyle name="Note 3 8 5 4 5 3" xfId="43551" xr:uid="{00000000-0005-0000-0000-0000BB500000}"/>
    <cellStyle name="Note 3 8 5 4 6" xfId="15227" xr:uid="{00000000-0005-0000-0000-0000BC500000}"/>
    <cellStyle name="Note 3 8 5 4 6 2" xfId="32662" xr:uid="{00000000-0005-0000-0000-0000BD500000}"/>
    <cellStyle name="Note 3 8 5 4 6 3" xfId="47115" xr:uid="{00000000-0005-0000-0000-0000BE500000}"/>
    <cellStyle name="Note 3 8 5 4 7" xfId="18670" xr:uid="{00000000-0005-0000-0000-0000BF500000}"/>
    <cellStyle name="Note 3 8 5 4 8" xfId="20389" xr:uid="{00000000-0005-0000-0000-0000C0500000}"/>
    <cellStyle name="Note 3 8 5 5" xfId="4337" xr:uid="{00000000-0005-0000-0000-0000C1500000}"/>
    <cellStyle name="Note 3 8 5 5 2" xfId="13878" xr:uid="{00000000-0005-0000-0000-0000C2500000}"/>
    <cellStyle name="Note 3 8 5 5 2 2" xfId="31313" xr:uid="{00000000-0005-0000-0000-0000C3500000}"/>
    <cellStyle name="Note 3 8 5 5 2 3" xfId="45766" xr:uid="{00000000-0005-0000-0000-0000C4500000}"/>
    <cellStyle name="Note 3 8 5 5 3" xfId="16339" xr:uid="{00000000-0005-0000-0000-0000C5500000}"/>
    <cellStyle name="Note 3 8 5 5 3 2" xfId="33774" xr:uid="{00000000-0005-0000-0000-0000C6500000}"/>
    <cellStyle name="Note 3 8 5 5 3 3" xfId="48227" xr:uid="{00000000-0005-0000-0000-0000C7500000}"/>
    <cellStyle name="Note 3 8 5 5 4" xfId="21773" xr:uid="{00000000-0005-0000-0000-0000C8500000}"/>
    <cellStyle name="Note 3 8 5 5 5" xfId="36226" xr:uid="{00000000-0005-0000-0000-0000C9500000}"/>
    <cellStyle name="Note 3 8 5 6" xfId="6799" xr:uid="{00000000-0005-0000-0000-0000CA500000}"/>
    <cellStyle name="Note 3 8 5 6 2" xfId="24234" xr:uid="{00000000-0005-0000-0000-0000CB500000}"/>
    <cellStyle name="Note 3 8 5 6 3" xfId="38687" xr:uid="{00000000-0005-0000-0000-0000CC500000}"/>
    <cellStyle name="Note 3 8 5 7" xfId="9240" xr:uid="{00000000-0005-0000-0000-0000CD500000}"/>
    <cellStyle name="Note 3 8 5 7 2" xfId="26675" xr:uid="{00000000-0005-0000-0000-0000CE500000}"/>
    <cellStyle name="Note 3 8 5 7 3" xfId="41128" xr:uid="{00000000-0005-0000-0000-0000CF500000}"/>
    <cellStyle name="Note 3 8 5 8" xfId="11660" xr:uid="{00000000-0005-0000-0000-0000D0500000}"/>
    <cellStyle name="Note 3 8 5 8 2" xfId="29095" xr:uid="{00000000-0005-0000-0000-0000D1500000}"/>
    <cellStyle name="Note 3 8 5 8 3" xfId="43548" xr:uid="{00000000-0005-0000-0000-0000D2500000}"/>
    <cellStyle name="Note 3 8 5 9" xfId="18667" xr:uid="{00000000-0005-0000-0000-0000D3500000}"/>
    <cellStyle name="Note 3 8 6" xfId="1830" xr:uid="{00000000-0005-0000-0000-0000D4500000}"/>
    <cellStyle name="Note 3 8 6 2" xfId="4341" xr:uid="{00000000-0005-0000-0000-0000D5500000}"/>
    <cellStyle name="Note 3 8 6 2 2" xfId="13881" xr:uid="{00000000-0005-0000-0000-0000D6500000}"/>
    <cellStyle name="Note 3 8 6 2 2 2" xfId="31316" xr:uid="{00000000-0005-0000-0000-0000D7500000}"/>
    <cellStyle name="Note 3 8 6 2 2 3" xfId="45769" xr:uid="{00000000-0005-0000-0000-0000D8500000}"/>
    <cellStyle name="Note 3 8 6 2 3" xfId="16342" xr:uid="{00000000-0005-0000-0000-0000D9500000}"/>
    <cellStyle name="Note 3 8 6 2 3 2" xfId="33777" xr:uid="{00000000-0005-0000-0000-0000DA500000}"/>
    <cellStyle name="Note 3 8 6 2 3 3" xfId="48230" xr:uid="{00000000-0005-0000-0000-0000DB500000}"/>
    <cellStyle name="Note 3 8 6 2 4" xfId="21777" xr:uid="{00000000-0005-0000-0000-0000DC500000}"/>
    <cellStyle name="Note 3 8 6 2 5" xfId="36230" xr:uid="{00000000-0005-0000-0000-0000DD500000}"/>
    <cellStyle name="Note 3 8 6 3" xfId="6803" xr:uid="{00000000-0005-0000-0000-0000DE500000}"/>
    <cellStyle name="Note 3 8 6 3 2" xfId="24238" xr:uid="{00000000-0005-0000-0000-0000DF500000}"/>
    <cellStyle name="Note 3 8 6 3 3" xfId="38691" xr:uid="{00000000-0005-0000-0000-0000E0500000}"/>
    <cellStyle name="Note 3 8 6 4" xfId="9244" xr:uid="{00000000-0005-0000-0000-0000E1500000}"/>
    <cellStyle name="Note 3 8 6 4 2" xfId="26679" xr:uid="{00000000-0005-0000-0000-0000E2500000}"/>
    <cellStyle name="Note 3 8 6 4 3" xfId="41132" xr:uid="{00000000-0005-0000-0000-0000E3500000}"/>
    <cellStyle name="Note 3 8 6 5" xfId="11664" xr:uid="{00000000-0005-0000-0000-0000E4500000}"/>
    <cellStyle name="Note 3 8 6 5 2" xfId="29099" xr:uid="{00000000-0005-0000-0000-0000E5500000}"/>
    <cellStyle name="Note 3 8 6 5 3" xfId="43552" xr:uid="{00000000-0005-0000-0000-0000E6500000}"/>
    <cellStyle name="Note 3 8 6 6" xfId="18671" xr:uid="{00000000-0005-0000-0000-0000E7500000}"/>
    <cellStyle name="Note 3 8 7" xfId="1831" xr:uid="{00000000-0005-0000-0000-0000E8500000}"/>
    <cellStyle name="Note 3 8 7 2" xfId="4342" xr:uid="{00000000-0005-0000-0000-0000E9500000}"/>
    <cellStyle name="Note 3 8 7 2 2" xfId="13882" xr:uid="{00000000-0005-0000-0000-0000EA500000}"/>
    <cellStyle name="Note 3 8 7 2 2 2" xfId="31317" xr:uid="{00000000-0005-0000-0000-0000EB500000}"/>
    <cellStyle name="Note 3 8 7 2 2 3" xfId="45770" xr:uid="{00000000-0005-0000-0000-0000EC500000}"/>
    <cellStyle name="Note 3 8 7 2 3" xfId="16343" xr:uid="{00000000-0005-0000-0000-0000ED500000}"/>
    <cellStyle name="Note 3 8 7 2 3 2" xfId="33778" xr:uid="{00000000-0005-0000-0000-0000EE500000}"/>
    <cellStyle name="Note 3 8 7 2 3 3" xfId="48231" xr:uid="{00000000-0005-0000-0000-0000EF500000}"/>
    <cellStyle name="Note 3 8 7 2 4" xfId="21778" xr:uid="{00000000-0005-0000-0000-0000F0500000}"/>
    <cellStyle name="Note 3 8 7 2 5" xfId="36231" xr:uid="{00000000-0005-0000-0000-0000F1500000}"/>
    <cellStyle name="Note 3 8 7 3" xfId="6804" xr:uid="{00000000-0005-0000-0000-0000F2500000}"/>
    <cellStyle name="Note 3 8 7 3 2" xfId="24239" xr:uid="{00000000-0005-0000-0000-0000F3500000}"/>
    <cellStyle name="Note 3 8 7 3 3" xfId="38692" xr:uid="{00000000-0005-0000-0000-0000F4500000}"/>
    <cellStyle name="Note 3 8 7 4" xfId="9245" xr:uid="{00000000-0005-0000-0000-0000F5500000}"/>
    <cellStyle name="Note 3 8 7 4 2" xfId="26680" xr:uid="{00000000-0005-0000-0000-0000F6500000}"/>
    <cellStyle name="Note 3 8 7 4 3" xfId="41133" xr:uid="{00000000-0005-0000-0000-0000F7500000}"/>
    <cellStyle name="Note 3 8 7 5" xfId="11665" xr:uid="{00000000-0005-0000-0000-0000F8500000}"/>
    <cellStyle name="Note 3 8 7 5 2" xfId="29100" xr:uid="{00000000-0005-0000-0000-0000F9500000}"/>
    <cellStyle name="Note 3 8 7 5 3" xfId="43553" xr:uid="{00000000-0005-0000-0000-0000FA500000}"/>
    <cellStyle name="Note 3 8 7 6" xfId="18672" xr:uid="{00000000-0005-0000-0000-0000FB500000}"/>
    <cellStyle name="Note 3 8 8" xfId="1832" xr:uid="{00000000-0005-0000-0000-0000FC500000}"/>
    <cellStyle name="Note 3 8 8 2" xfId="4343" xr:uid="{00000000-0005-0000-0000-0000FD500000}"/>
    <cellStyle name="Note 3 8 8 2 2" xfId="21779" xr:uid="{00000000-0005-0000-0000-0000FE500000}"/>
    <cellStyle name="Note 3 8 8 2 3" xfId="36232" xr:uid="{00000000-0005-0000-0000-0000FF500000}"/>
    <cellStyle name="Note 3 8 8 3" xfId="6805" xr:uid="{00000000-0005-0000-0000-000000510000}"/>
    <cellStyle name="Note 3 8 8 3 2" xfId="24240" xr:uid="{00000000-0005-0000-0000-000001510000}"/>
    <cellStyle name="Note 3 8 8 3 3" xfId="38693" xr:uid="{00000000-0005-0000-0000-000002510000}"/>
    <cellStyle name="Note 3 8 8 4" xfId="9246" xr:uid="{00000000-0005-0000-0000-000003510000}"/>
    <cellStyle name="Note 3 8 8 4 2" xfId="26681" xr:uid="{00000000-0005-0000-0000-000004510000}"/>
    <cellStyle name="Note 3 8 8 4 3" xfId="41134" xr:uid="{00000000-0005-0000-0000-000005510000}"/>
    <cellStyle name="Note 3 8 8 5" xfId="11666" xr:uid="{00000000-0005-0000-0000-000006510000}"/>
    <cellStyle name="Note 3 8 8 5 2" xfId="29101" xr:uid="{00000000-0005-0000-0000-000007510000}"/>
    <cellStyle name="Note 3 8 8 5 3" xfId="43554" xr:uid="{00000000-0005-0000-0000-000008510000}"/>
    <cellStyle name="Note 3 8 8 6" xfId="15228" xr:uid="{00000000-0005-0000-0000-000009510000}"/>
    <cellStyle name="Note 3 8 8 6 2" xfId="32663" xr:uid="{00000000-0005-0000-0000-00000A510000}"/>
    <cellStyle name="Note 3 8 8 6 3" xfId="47116" xr:uid="{00000000-0005-0000-0000-00000B510000}"/>
    <cellStyle name="Note 3 8 8 7" xfId="18673" xr:uid="{00000000-0005-0000-0000-00000C510000}"/>
    <cellStyle name="Note 3 8 8 8" xfId="20390" xr:uid="{00000000-0005-0000-0000-00000D510000}"/>
    <cellStyle name="Note 3 8 9" xfId="4324" xr:uid="{00000000-0005-0000-0000-00000E510000}"/>
    <cellStyle name="Note 3 8 9 2" xfId="13868" xr:uid="{00000000-0005-0000-0000-00000F510000}"/>
    <cellStyle name="Note 3 8 9 2 2" xfId="31303" xr:uid="{00000000-0005-0000-0000-000010510000}"/>
    <cellStyle name="Note 3 8 9 2 3" xfId="45756" xr:uid="{00000000-0005-0000-0000-000011510000}"/>
    <cellStyle name="Note 3 8 9 3" xfId="16329" xr:uid="{00000000-0005-0000-0000-000012510000}"/>
    <cellStyle name="Note 3 8 9 3 2" xfId="33764" xr:uid="{00000000-0005-0000-0000-000013510000}"/>
    <cellStyle name="Note 3 8 9 3 3" xfId="48217" xr:uid="{00000000-0005-0000-0000-000014510000}"/>
    <cellStyle name="Note 3 8 9 4" xfId="21760" xr:uid="{00000000-0005-0000-0000-000015510000}"/>
    <cellStyle name="Note 3 8 9 5" xfId="36213" xr:uid="{00000000-0005-0000-0000-000016510000}"/>
    <cellStyle name="Note 3 9" xfId="1833" xr:uid="{00000000-0005-0000-0000-000017510000}"/>
    <cellStyle name="Note 3 9 10" xfId="6806" xr:uid="{00000000-0005-0000-0000-000018510000}"/>
    <cellStyle name="Note 3 9 10 2" xfId="24241" xr:uid="{00000000-0005-0000-0000-000019510000}"/>
    <cellStyle name="Note 3 9 10 3" xfId="38694" xr:uid="{00000000-0005-0000-0000-00001A510000}"/>
    <cellStyle name="Note 3 9 11" xfId="9247" xr:uid="{00000000-0005-0000-0000-00001B510000}"/>
    <cellStyle name="Note 3 9 11 2" xfId="26682" xr:uid="{00000000-0005-0000-0000-00001C510000}"/>
    <cellStyle name="Note 3 9 11 3" xfId="41135" xr:uid="{00000000-0005-0000-0000-00001D510000}"/>
    <cellStyle name="Note 3 9 12" xfId="11667" xr:uid="{00000000-0005-0000-0000-00001E510000}"/>
    <cellStyle name="Note 3 9 12 2" xfId="29102" xr:uid="{00000000-0005-0000-0000-00001F510000}"/>
    <cellStyle name="Note 3 9 12 3" xfId="43555" xr:uid="{00000000-0005-0000-0000-000020510000}"/>
    <cellStyle name="Note 3 9 13" xfId="18674" xr:uid="{00000000-0005-0000-0000-000021510000}"/>
    <cellStyle name="Note 3 9 2" xfId="1834" xr:uid="{00000000-0005-0000-0000-000022510000}"/>
    <cellStyle name="Note 3 9 2 2" xfId="1835" xr:uid="{00000000-0005-0000-0000-000023510000}"/>
    <cellStyle name="Note 3 9 2 2 2" xfId="4346" xr:uid="{00000000-0005-0000-0000-000024510000}"/>
    <cellStyle name="Note 3 9 2 2 2 2" xfId="13885" xr:uid="{00000000-0005-0000-0000-000025510000}"/>
    <cellStyle name="Note 3 9 2 2 2 2 2" xfId="31320" xr:uid="{00000000-0005-0000-0000-000026510000}"/>
    <cellStyle name="Note 3 9 2 2 2 2 3" xfId="45773" xr:uid="{00000000-0005-0000-0000-000027510000}"/>
    <cellStyle name="Note 3 9 2 2 2 3" xfId="16346" xr:uid="{00000000-0005-0000-0000-000028510000}"/>
    <cellStyle name="Note 3 9 2 2 2 3 2" xfId="33781" xr:uid="{00000000-0005-0000-0000-000029510000}"/>
    <cellStyle name="Note 3 9 2 2 2 3 3" xfId="48234" xr:uid="{00000000-0005-0000-0000-00002A510000}"/>
    <cellStyle name="Note 3 9 2 2 2 4" xfId="21782" xr:uid="{00000000-0005-0000-0000-00002B510000}"/>
    <cellStyle name="Note 3 9 2 2 2 5" xfId="36235" xr:uid="{00000000-0005-0000-0000-00002C510000}"/>
    <cellStyle name="Note 3 9 2 2 3" xfId="6808" xr:uid="{00000000-0005-0000-0000-00002D510000}"/>
    <cellStyle name="Note 3 9 2 2 3 2" xfId="24243" xr:uid="{00000000-0005-0000-0000-00002E510000}"/>
    <cellStyle name="Note 3 9 2 2 3 3" xfId="38696" xr:uid="{00000000-0005-0000-0000-00002F510000}"/>
    <cellStyle name="Note 3 9 2 2 4" xfId="9249" xr:uid="{00000000-0005-0000-0000-000030510000}"/>
    <cellStyle name="Note 3 9 2 2 4 2" xfId="26684" xr:uid="{00000000-0005-0000-0000-000031510000}"/>
    <cellStyle name="Note 3 9 2 2 4 3" xfId="41137" xr:uid="{00000000-0005-0000-0000-000032510000}"/>
    <cellStyle name="Note 3 9 2 2 5" xfId="11669" xr:uid="{00000000-0005-0000-0000-000033510000}"/>
    <cellStyle name="Note 3 9 2 2 5 2" xfId="29104" xr:uid="{00000000-0005-0000-0000-000034510000}"/>
    <cellStyle name="Note 3 9 2 2 5 3" xfId="43557" xr:uid="{00000000-0005-0000-0000-000035510000}"/>
    <cellStyle name="Note 3 9 2 2 6" xfId="18676" xr:uid="{00000000-0005-0000-0000-000036510000}"/>
    <cellStyle name="Note 3 9 2 3" xfId="1836" xr:uid="{00000000-0005-0000-0000-000037510000}"/>
    <cellStyle name="Note 3 9 2 3 2" xfId="4347" xr:uid="{00000000-0005-0000-0000-000038510000}"/>
    <cellStyle name="Note 3 9 2 3 2 2" xfId="13886" xr:uid="{00000000-0005-0000-0000-000039510000}"/>
    <cellStyle name="Note 3 9 2 3 2 2 2" xfId="31321" xr:uid="{00000000-0005-0000-0000-00003A510000}"/>
    <cellStyle name="Note 3 9 2 3 2 2 3" xfId="45774" xr:uid="{00000000-0005-0000-0000-00003B510000}"/>
    <cellStyle name="Note 3 9 2 3 2 3" xfId="16347" xr:uid="{00000000-0005-0000-0000-00003C510000}"/>
    <cellStyle name="Note 3 9 2 3 2 3 2" xfId="33782" xr:uid="{00000000-0005-0000-0000-00003D510000}"/>
    <cellStyle name="Note 3 9 2 3 2 3 3" xfId="48235" xr:uid="{00000000-0005-0000-0000-00003E510000}"/>
    <cellStyle name="Note 3 9 2 3 2 4" xfId="21783" xr:uid="{00000000-0005-0000-0000-00003F510000}"/>
    <cellStyle name="Note 3 9 2 3 2 5" xfId="36236" xr:uid="{00000000-0005-0000-0000-000040510000}"/>
    <cellStyle name="Note 3 9 2 3 3" xfId="6809" xr:uid="{00000000-0005-0000-0000-000041510000}"/>
    <cellStyle name="Note 3 9 2 3 3 2" xfId="24244" xr:uid="{00000000-0005-0000-0000-000042510000}"/>
    <cellStyle name="Note 3 9 2 3 3 3" xfId="38697" xr:uid="{00000000-0005-0000-0000-000043510000}"/>
    <cellStyle name="Note 3 9 2 3 4" xfId="9250" xr:uid="{00000000-0005-0000-0000-000044510000}"/>
    <cellStyle name="Note 3 9 2 3 4 2" xfId="26685" xr:uid="{00000000-0005-0000-0000-000045510000}"/>
    <cellStyle name="Note 3 9 2 3 4 3" xfId="41138" xr:uid="{00000000-0005-0000-0000-000046510000}"/>
    <cellStyle name="Note 3 9 2 3 5" xfId="11670" xr:uid="{00000000-0005-0000-0000-000047510000}"/>
    <cellStyle name="Note 3 9 2 3 5 2" xfId="29105" xr:uid="{00000000-0005-0000-0000-000048510000}"/>
    <cellStyle name="Note 3 9 2 3 5 3" xfId="43558" xr:uid="{00000000-0005-0000-0000-000049510000}"/>
    <cellStyle name="Note 3 9 2 3 6" xfId="18677" xr:uid="{00000000-0005-0000-0000-00004A510000}"/>
    <cellStyle name="Note 3 9 2 4" xfId="1837" xr:uid="{00000000-0005-0000-0000-00004B510000}"/>
    <cellStyle name="Note 3 9 2 4 2" xfId="4348" xr:uid="{00000000-0005-0000-0000-00004C510000}"/>
    <cellStyle name="Note 3 9 2 4 2 2" xfId="21784" xr:uid="{00000000-0005-0000-0000-00004D510000}"/>
    <cellStyle name="Note 3 9 2 4 2 3" xfId="36237" xr:uid="{00000000-0005-0000-0000-00004E510000}"/>
    <cellStyle name="Note 3 9 2 4 3" xfId="6810" xr:uid="{00000000-0005-0000-0000-00004F510000}"/>
    <cellStyle name="Note 3 9 2 4 3 2" xfId="24245" xr:uid="{00000000-0005-0000-0000-000050510000}"/>
    <cellStyle name="Note 3 9 2 4 3 3" xfId="38698" xr:uid="{00000000-0005-0000-0000-000051510000}"/>
    <cellStyle name="Note 3 9 2 4 4" xfId="9251" xr:uid="{00000000-0005-0000-0000-000052510000}"/>
    <cellStyle name="Note 3 9 2 4 4 2" xfId="26686" xr:uid="{00000000-0005-0000-0000-000053510000}"/>
    <cellStyle name="Note 3 9 2 4 4 3" xfId="41139" xr:uid="{00000000-0005-0000-0000-000054510000}"/>
    <cellStyle name="Note 3 9 2 4 5" xfId="11671" xr:uid="{00000000-0005-0000-0000-000055510000}"/>
    <cellStyle name="Note 3 9 2 4 5 2" xfId="29106" xr:uid="{00000000-0005-0000-0000-000056510000}"/>
    <cellStyle name="Note 3 9 2 4 5 3" xfId="43559" xr:uid="{00000000-0005-0000-0000-000057510000}"/>
    <cellStyle name="Note 3 9 2 4 6" xfId="15229" xr:uid="{00000000-0005-0000-0000-000058510000}"/>
    <cellStyle name="Note 3 9 2 4 6 2" xfId="32664" xr:uid="{00000000-0005-0000-0000-000059510000}"/>
    <cellStyle name="Note 3 9 2 4 6 3" xfId="47117" xr:uid="{00000000-0005-0000-0000-00005A510000}"/>
    <cellStyle name="Note 3 9 2 4 7" xfId="18678" xr:uid="{00000000-0005-0000-0000-00005B510000}"/>
    <cellStyle name="Note 3 9 2 4 8" xfId="20391" xr:uid="{00000000-0005-0000-0000-00005C510000}"/>
    <cellStyle name="Note 3 9 2 5" xfId="4345" xr:uid="{00000000-0005-0000-0000-00005D510000}"/>
    <cellStyle name="Note 3 9 2 5 2" xfId="13884" xr:uid="{00000000-0005-0000-0000-00005E510000}"/>
    <cellStyle name="Note 3 9 2 5 2 2" xfId="31319" xr:uid="{00000000-0005-0000-0000-00005F510000}"/>
    <cellStyle name="Note 3 9 2 5 2 3" xfId="45772" xr:uid="{00000000-0005-0000-0000-000060510000}"/>
    <cellStyle name="Note 3 9 2 5 3" xfId="16345" xr:uid="{00000000-0005-0000-0000-000061510000}"/>
    <cellStyle name="Note 3 9 2 5 3 2" xfId="33780" xr:uid="{00000000-0005-0000-0000-000062510000}"/>
    <cellStyle name="Note 3 9 2 5 3 3" xfId="48233" xr:uid="{00000000-0005-0000-0000-000063510000}"/>
    <cellStyle name="Note 3 9 2 5 4" xfId="21781" xr:uid="{00000000-0005-0000-0000-000064510000}"/>
    <cellStyle name="Note 3 9 2 5 5" xfId="36234" xr:uid="{00000000-0005-0000-0000-000065510000}"/>
    <cellStyle name="Note 3 9 2 6" xfId="6807" xr:uid="{00000000-0005-0000-0000-000066510000}"/>
    <cellStyle name="Note 3 9 2 6 2" xfId="24242" xr:uid="{00000000-0005-0000-0000-000067510000}"/>
    <cellStyle name="Note 3 9 2 6 3" xfId="38695" xr:uid="{00000000-0005-0000-0000-000068510000}"/>
    <cellStyle name="Note 3 9 2 7" xfId="9248" xr:uid="{00000000-0005-0000-0000-000069510000}"/>
    <cellStyle name="Note 3 9 2 7 2" xfId="26683" xr:uid="{00000000-0005-0000-0000-00006A510000}"/>
    <cellStyle name="Note 3 9 2 7 3" xfId="41136" xr:uid="{00000000-0005-0000-0000-00006B510000}"/>
    <cellStyle name="Note 3 9 2 8" xfId="11668" xr:uid="{00000000-0005-0000-0000-00006C510000}"/>
    <cellStyle name="Note 3 9 2 8 2" xfId="29103" xr:uid="{00000000-0005-0000-0000-00006D510000}"/>
    <cellStyle name="Note 3 9 2 8 3" xfId="43556" xr:uid="{00000000-0005-0000-0000-00006E510000}"/>
    <cellStyle name="Note 3 9 2 9" xfId="18675" xr:uid="{00000000-0005-0000-0000-00006F510000}"/>
    <cellStyle name="Note 3 9 3" xfId="1838" xr:uid="{00000000-0005-0000-0000-000070510000}"/>
    <cellStyle name="Note 3 9 3 2" xfId="1839" xr:uid="{00000000-0005-0000-0000-000071510000}"/>
    <cellStyle name="Note 3 9 3 2 2" xfId="4350" xr:uid="{00000000-0005-0000-0000-000072510000}"/>
    <cellStyle name="Note 3 9 3 2 2 2" xfId="13888" xr:uid="{00000000-0005-0000-0000-000073510000}"/>
    <cellStyle name="Note 3 9 3 2 2 2 2" xfId="31323" xr:uid="{00000000-0005-0000-0000-000074510000}"/>
    <cellStyle name="Note 3 9 3 2 2 2 3" xfId="45776" xr:uid="{00000000-0005-0000-0000-000075510000}"/>
    <cellStyle name="Note 3 9 3 2 2 3" xfId="16349" xr:uid="{00000000-0005-0000-0000-000076510000}"/>
    <cellStyle name="Note 3 9 3 2 2 3 2" xfId="33784" xr:uid="{00000000-0005-0000-0000-000077510000}"/>
    <cellStyle name="Note 3 9 3 2 2 3 3" xfId="48237" xr:uid="{00000000-0005-0000-0000-000078510000}"/>
    <cellStyle name="Note 3 9 3 2 2 4" xfId="21786" xr:uid="{00000000-0005-0000-0000-000079510000}"/>
    <cellStyle name="Note 3 9 3 2 2 5" xfId="36239" xr:uid="{00000000-0005-0000-0000-00007A510000}"/>
    <cellStyle name="Note 3 9 3 2 3" xfId="6812" xr:uid="{00000000-0005-0000-0000-00007B510000}"/>
    <cellStyle name="Note 3 9 3 2 3 2" xfId="24247" xr:uid="{00000000-0005-0000-0000-00007C510000}"/>
    <cellStyle name="Note 3 9 3 2 3 3" xfId="38700" xr:uid="{00000000-0005-0000-0000-00007D510000}"/>
    <cellStyle name="Note 3 9 3 2 4" xfId="9253" xr:uid="{00000000-0005-0000-0000-00007E510000}"/>
    <cellStyle name="Note 3 9 3 2 4 2" xfId="26688" xr:uid="{00000000-0005-0000-0000-00007F510000}"/>
    <cellStyle name="Note 3 9 3 2 4 3" xfId="41141" xr:uid="{00000000-0005-0000-0000-000080510000}"/>
    <cellStyle name="Note 3 9 3 2 5" xfId="11673" xr:uid="{00000000-0005-0000-0000-000081510000}"/>
    <cellStyle name="Note 3 9 3 2 5 2" xfId="29108" xr:uid="{00000000-0005-0000-0000-000082510000}"/>
    <cellStyle name="Note 3 9 3 2 5 3" xfId="43561" xr:uid="{00000000-0005-0000-0000-000083510000}"/>
    <cellStyle name="Note 3 9 3 2 6" xfId="18680" xr:uid="{00000000-0005-0000-0000-000084510000}"/>
    <cellStyle name="Note 3 9 3 3" xfId="1840" xr:uid="{00000000-0005-0000-0000-000085510000}"/>
    <cellStyle name="Note 3 9 3 3 2" xfId="4351" xr:uid="{00000000-0005-0000-0000-000086510000}"/>
    <cellStyle name="Note 3 9 3 3 2 2" xfId="13889" xr:uid="{00000000-0005-0000-0000-000087510000}"/>
    <cellStyle name="Note 3 9 3 3 2 2 2" xfId="31324" xr:uid="{00000000-0005-0000-0000-000088510000}"/>
    <cellStyle name="Note 3 9 3 3 2 2 3" xfId="45777" xr:uid="{00000000-0005-0000-0000-000089510000}"/>
    <cellStyle name="Note 3 9 3 3 2 3" xfId="16350" xr:uid="{00000000-0005-0000-0000-00008A510000}"/>
    <cellStyle name="Note 3 9 3 3 2 3 2" xfId="33785" xr:uid="{00000000-0005-0000-0000-00008B510000}"/>
    <cellStyle name="Note 3 9 3 3 2 3 3" xfId="48238" xr:uid="{00000000-0005-0000-0000-00008C510000}"/>
    <cellStyle name="Note 3 9 3 3 2 4" xfId="21787" xr:uid="{00000000-0005-0000-0000-00008D510000}"/>
    <cellStyle name="Note 3 9 3 3 2 5" xfId="36240" xr:uid="{00000000-0005-0000-0000-00008E510000}"/>
    <cellStyle name="Note 3 9 3 3 3" xfId="6813" xr:uid="{00000000-0005-0000-0000-00008F510000}"/>
    <cellStyle name="Note 3 9 3 3 3 2" xfId="24248" xr:uid="{00000000-0005-0000-0000-000090510000}"/>
    <cellStyle name="Note 3 9 3 3 3 3" xfId="38701" xr:uid="{00000000-0005-0000-0000-000091510000}"/>
    <cellStyle name="Note 3 9 3 3 4" xfId="9254" xr:uid="{00000000-0005-0000-0000-000092510000}"/>
    <cellStyle name="Note 3 9 3 3 4 2" xfId="26689" xr:uid="{00000000-0005-0000-0000-000093510000}"/>
    <cellStyle name="Note 3 9 3 3 4 3" xfId="41142" xr:uid="{00000000-0005-0000-0000-000094510000}"/>
    <cellStyle name="Note 3 9 3 3 5" xfId="11674" xr:uid="{00000000-0005-0000-0000-000095510000}"/>
    <cellStyle name="Note 3 9 3 3 5 2" xfId="29109" xr:uid="{00000000-0005-0000-0000-000096510000}"/>
    <cellStyle name="Note 3 9 3 3 5 3" xfId="43562" xr:uid="{00000000-0005-0000-0000-000097510000}"/>
    <cellStyle name="Note 3 9 3 3 6" xfId="18681" xr:uid="{00000000-0005-0000-0000-000098510000}"/>
    <cellStyle name="Note 3 9 3 4" xfId="1841" xr:uid="{00000000-0005-0000-0000-000099510000}"/>
    <cellStyle name="Note 3 9 3 4 2" xfId="4352" xr:uid="{00000000-0005-0000-0000-00009A510000}"/>
    <cellStyle name="Note 3 9 3 4 2 2" xfId="21788" xr:uid="{00000000-0005-0000-0000-00009B510000}"/>
    <cellStyle name="Note 3 9 3 4 2 3" xfId="36241" xr:uid="{00000000-0005-0000-0000-00009C510000}"/>
    <cellStyle name="Note 3 9 3 4 3" xfId="6814" xr:uid="{00000000-0005-0000-0000-00009D510000}"/>
    <cellStyle name="Note 3 9 3 4 3 2" xfId="24249" xr:uid="{00000000-0005-0000-0000-00009E510000}"/>
    <cellStyle name="Note 3 9 3 4 3 3" xfId="38702" xr:uid="{00000000-0005-0000-0000-00009F510000}"/>
    <cellStyle name="Note 3 9 3 4 4" xfId="9255" xr:uid="{00000000-0005-0000-0000-0000A0510000}"/>
    <cellStyle name="Note 3 9 3 4 4 2" xfId="26690" xr:uid="{00000000-0005-0000-0000-0000A1510000}"/>
    <cellStyle name="Note 3 9 3 4 4 3" xfId="41143" xr:uid="{00000000-0005-0000-0000-0000A2510000}"/>
    <cellStyle name="Note 3 9 3 4 5" xfId="11675" xr:uid="{00000000-0005-0000-0000-0000A3510000}"/>
    <cellStyle name="Note 3 9 3 4 5 2" xfId="29110" xr:uid="{00000000-0005-0000-0000-0000A4510000}"/>
    <cellStyle name="Note 3 9 3 4 5 3" xfId="43563" xr:uid="{00000000-0005-0000-0000-0000A5510000}"/>
    <cellStyle name="Note 3 9 3 4 6" xfId="15230" xr:uid="{00000000-0005-0000-0000-0000A6510000}"/>
    <cellStyle name="Note 3 9 3 4 6 2" xfId="32665" xr:uid="{00000000-0005-0000-0000-0000A7510000}"/>
    <cellStyle name="Note 3 9 3 4 6 3" xfId="47118" xr:uid="{00000000-0005-0000-0000-0000A8510000}"/>
    <cellStyle name="Note 3 9 3 4 7" xfId="18682" xr:uid="{00000000-0005-0000-0000-0000A9510000}"/>
    <cellStyle name="Note 3 9 3 4 8" xfId="20392" xr:uid="{00000000-0005-0000-0000-0000AA510000}"/>
    <cellStyle name="Note 3 9 3 5" xfId="4349" xr:uid="{00000000-0005-0000-0000-0000AB510000}"/>
    <cellStyle name="Note 3 9 3 5 2" xfId="13887" xr:uid="{00000000-0005-0000-0000-0000AC510000}"/>
    <cellStyle name="Note 3 9 3 5 2 2" xfId="31322" xr:uid="{00000000-0005-0000-0000-0000AD510000}"/>
    <cellStyle name="Note 3 9 3 5 2 3" xfId="45775" xr:uid="{00000000-0005-0000-0000-0000AE510000}"/>
    <cellStyle name="Note 3 9 3 5 3" xfId="16348" xr:uid="{00000000-0005-0000-0000-0000AF510000}"/>
    <cellStyle name="Note 3 9 3 5 3 2" xfId="33783" xr:uid="{00000000-0005-0000-0000-0000B0510000}"/>
    <cellStyle name="Note 3 9 3 5 3 3" xfId="48236" xr:uid="{00000000-0005-0000-0000-0000B1510000}"/>
    <cellStyle name="Note 3 9 3 5 4" xfId="21785" xr:uid="{00000000-0005-0000-0000-0000B2510000}"/>
    <cellStyle name="Note 3 9 3 5 5" xfId="36238" xr:uid="{00000000-0005-0000-0000-0000B3510000}"/>
    <cellStyle name="Note 3 9 3 6" xfId="6811" xr:uid="{00000000-0005-0000-0000-0000B4510000}"/>
    <cellStyle name="Note 3 9 3 6 2" xfId="24246" xr:uid="{00000000-0005-0000-0000-0000B5510000}"/>
    <cellStyle name="Note 3 9 3 6 3" xfId="38699" xr:uid="{00000000-0005-0000-0000-0000B6510000}"/>
    <cellStyle name="Note 3 9 3 7" xfId="9252" xr:uid="{00000000-0005-0000-0000-0000B7510000}"/>
    <cellStyle name="Note 3 9 3 7 2" xfId="26687" xr:uid="{00000000-0005-0000-0000-0000B8510000}"/>
    <cellStyle name="Note 3 9 3 7 3" xfId="41140" xr:uid="{00000000-0005-0000-0000-0000B9510000}"/>
    <cellStyle name="Note 3 9 3 8" xfId="11672" xr:uid="{00000000-0005-0000-0000-0000BA510000}"/>
    <cellStyle name="Note 3 9 3 8 2" xfId="29107" xr:uid="{00000000-0005-0000-0000-0000BB510000}"/>
    <cellStyle name="Note 3 9 3 8 3" xfId="43560" xr:uid="{00000000-0005-0000-0000-0000BC510000}"/>
    <cellStyle name="Note 3 9 3 9" xfId="18679" xr:uid="{00000000-0005-0000-0000-0000BD510000}"/>
    <cellStyle name="Note 3 9 4" xfId="1842" xr:uid="{00000000-0005-0000-0000-0000BE510000}"/>
    <cellStyle name="Note 3 9 4 2" xfId="1843" xr:uid="{00000000-0005-0000-0000-0000BF510000}"/>
    <cellStyle name="Note 3 9 4 2 2" xfId="4354" xr:uid="{00000000-0005-0000-0000-0000C0510000}"/>
    <cellStyle name="Note 3 9 4 2 2 2" xfId="13891" xr:uid="{00000000-0005-0000-0000-0000C1510000}"/>
    <cellStyle name="Note 3 9 4 2 2 2 2" xfId="31326" xr:uid="{00000000-0005-0000-0000-0000C2510000}"/>
    <cellStyle name="Note 3 9 4 2 2 2 3" xfId="45779" xr:uid="{00000000-0005-0000-0000-0000C3510000}"/>
    <cellStyle name="Note 3 9 4 2 2 3" xfId="16352" xr:uid="{00000000-0005-0000-0000-0000C4510000}"/>
    <cellStyle name="Note 3 9 4 2 2 3 2" xfId="33787" xr:uid="{00000000-0005-0000-0000-0000C5510000}"/>
    <cellStyle name="Note 3 9 4 2 2 3 3" xfId="48240" xr:uid="{00000000-0005-0000-0000-0000C6510000}"/>
    <cellStyle name="Note 3 9 4 2 2 4" xfId="21790" xr:uid="{00000000-0005-0000-0000-0000C7510000}"/>
    <cellStyle name="Note 3 9 4 2 2 5" xfId="36243" xr:uid="{00000000-0005-0000-0000-0000C8510000}"/>
    <cellStyle name="Note 3 9 4 2 3" xfId="6816" xr:uid="{00000000-0005-0000-0000-0000C9510000}"/>
    <cellStyle name="Note 3 9 4 2 3 2" xfId="24251" xr:uid="{00000000-0005-0000-0000-0000CA510000}"/>
    <cellStyle name="Note 3 9 4 2 3 3" xfId="38704" xr:uid="{00000000-0005-0000-0000-0000CB510000}"/>
    <cellStyle name="Note 3 9 4 2 4" xfId="9257" xr:uid="{00000000-0005-0000-0000-0000CC510000}"/>
    <cellStyle name="Note 3 9 4 2 4 2" xfId="26692" xr:uid="{00000000-0005-0000-0000-0000CD510000}"/>
    <cellStyle name="Note 3 9 4 2 4 3" xfId="41145" xr:uid="{00000000-0005-0000-0000-0000CE510000}"/>
    <cellStyle name="Note 3 9 4 2 5" xfId="11677" xr:uid="{00000000-0005-0000-0000-0000CF510000}"/>
    <cellStyle name="Note 3 9 4 2 5 2" xfId="29112" xr:uid="{00000000-0005-0000-0000-0000D0510000}"/>
    <cellStyle name="Note 3 9 4 2 5 3" xfId="43565" xr:uid="{00000000-0005-0000-0000-0000D1510000}"/>
    <cellStyle name="Note 3 9 4 2 6" xfId="18684" xr:uid="{00000000-0005-0000-0000-0000D2510000}"/>
    <cellStyle name="Note 3 9 4 3" xfId="1844" xr:uid="{00000000-0005-0000-0000-0000D3510000}"/>
    <cellStyle name="Note 3 9 4 3 2" xfId="4355" xr:uid="{00000000-0005-0000-0000-0000D4510000}"/>
    <cellStyle name="Note 3 9 4 3 2 2" xfId="13892" xr:uid="{00000000-0005-0000-0000-0000D5510000}"/>
    <cellStyle name="Note 3 9 4 3 2 2 2" xfId="31327" xr:uid="{00000000-0005-0000-0000-0000D6510000}"/>
    <cellStyle name="Note 3 9 4 3 2 2 3" xfId="45780" xr:uid="{00000000-0005-0000-0000-0000D7510000}"/>
    <cellStyle name="Note 3 9 4 3 2 3" xfId="16353" xr:uid="{00000000-0005-0000-0000-0000D8510000}"/>
    <cellStyle name="Note 3 9 4 3 2 3 2" xfId="33788" xr:uid="{00000000-0005-0000-0000-0000D9510000}"/>
    <cellStyle name="Note 3 9 4 3 2 3 3" xfId="48241" xr:uid="{00000000-0005-0000-0000-0000DA510000}"/>
    <cellStyle name="Note 3 9 4 3 2 4" xfId="21791" xr:uid="{00000000-0005-0000-0000-0000DB510000}"/>
    <cellStyle name="Note 3 9 4 3 2 5" xfId="36244" xr:uid="{00000000-0005-0000-0000-0000DC510000}"/>
    <cellStyle name="Note 3 9 4 3 3" xfId="6817" xr:uid="{00000000-0005-0000-0000-0000DD510000}"/>
    <cellStyle name="Note 3 9 4 3 3 2" xfId="24252" xr:uid="{00000000-0005-0000-0000-0000DE510000}"/>
    <cellStyle name="Note 3 9 4 3 3 3" xfId="38705" xr:uid="{00000000-0005-0000-0000-0000DF510000}"/>
    <cellStyle name="Note 3 9 4 3 4" xfId="9258" xr:uid="{00000000-0005-0000-0000-0000E0510000}"/>
    <cellStyle name="Note 3 9 4 3 4 2" xfId="26693" xr:uid="{00000000-0005-0000-0000-0000E1510000}"/>
    <cellStyle name="Note 3 9 4 3 4 3" xfId="41146" xr:uid="{00000000-0005-0000-0000-0000E2510000}"/>
    <cellStyle name="Note 3 9 4 3 5" xfId="11678" xr:uid="{00000000-0005-0000-0000-0000E3510000}"/>
    <cellStyle name="Note 3 9 4 3 5 2" xfId="29113" xr:uid="{00000000-0005-0000-0000-0000E4510000}"/>
    <cellStyle name="Note 3 9 4 3 5 3" xfId="43566" xr:uid="{00000000-0005-0000-0000-0000E5510000}"/>
    <cellStyle name="Note 3 9 4 3 6" xfId="18685" xr:uid="{00000000-0005-0000-0000-0000E6510000}"/>
    <cellStyle name="Note 3 9 4 4" xfId="1845" xr:uid="{00000000-0005-0000-0000-0000E7510000}"/>
    <cellStyle name="Note 3 9 4 4 2" xfId="4356" xr:uid="{00000000-0005-0000-0000-0000E8510000}"/>
    <cellStyle name="Note 3 9 4 4 2 2" xfId="21792" xr:uid="{00000000-0005-0000-0000-0000E9510000}"/>
    <cellStyle name="Note 3 9 4 4 2 3" xfId="36245" xr:uid="{00000000-0005-0000-0000-0000EA510000}"/>
    <cellStyle name="Note 3 9 4 4 3" xfId="6818" xr:uid="{00000000-0005-0000-0000-0000EB510000}"/>
    <cellStyle name="Note 3 9 4 4 3 2" xfId="24253" xr:uid="{00000000-0005-0000-0000-0000EC510000}"/>
    <cellStyle name="Note 3 9 4 4 3 3" xfId="38706" xr:uid="{00000000-0005-0000-0000-0000ED510000}"/>
    <cellStyle name="Note 3 9 4 4 4" xfId="9259" xr:uid="{00000000-0005-0000-0000-0000EE510000}"/>
    <cellStyle name="Note 3 9 4 4 4 2" xfId="26694" xr:uid="{00000000-0005-0000-0000-0000EF510000}"/>
    <cellStyle name="Note 3 9 4 4 4 3" xfId="41147" xr:uid="{00000000-0005-0000-0000-0000F0510000}"/>
    <cellStyle name="Note 3 9 4 4 5" xfId="11679" xr:uid="{00000000-0005-0000-0000-0000F1510000}"/>
    <cellStyle name="Note 3 9 4 4 5 2" xfId="29114" xr:uid="{00000000-0005-0000-0000-0000F2510000}"/>
    <cellStyle name="Note 3 9 4 4 5 3" xfId="43567" xr:uid="{00000000-0005-0000-0000-0000F3510000}"/>
    <cellStyle name="Note 3 9 4 4 6" xfId="15231" xr:uid="{00000000-0005-0000-0000-0000F4510000}"/>
    <cellStyle name="Note 3 9 4 4 6 2" xfId="32666" xr:uid="{00000000-0005-0000-0000-0000F5510000}"/>
    <cellStyle name="Note 3 9 4 4 6 3" xfId="47119" xr:uid="{00000000-0005-0000-0000-0000F6510000}"/>
    <cellStyle name="Note 3 9 4 4 7" xfId="18686" xr:uid="{00000000-0005-0000-0000-0000F7510000}"/>
    <cellStyle name="Note 3 9 4 4 8" xfId="20393" xr:uid="{00000000-0005-0000-0000-0000F8510000}"/>
    <cellStyle name="Note 3 9 4 5" xfId="4353" xr:uid="{00000000-0005-0000-0000-0000F9510000}"/>
    <cellStyle name="Note 3 9 4 5 2" xfId="13890" xr:uid="{00000000-0005-0000-0000-0000FA510000}"/>
    <cellStyle name="Note 3 9 4 5 2 2" xfId="31325" xr:uid="{00000000-0005-0000-0000-0000FB510000}"/>
    <cellStyle name="Note 3 9 4 5 2 3" xfId="45778" xr:uid="{00000000-0005-0000-0000-0000FC510000}"/>
    <cellStyle name="Note 3 9 4 5 3" xfId="16351" xr:uid="{00000000-0005-0000-0000-0000FD510000}"/>
    <cellStyle name="Note 3 9 4 5 3 2" xfId="33786" xr:uid="{00000000-0005-0000-0000-0000FE510000}"/>
    <cellStyle name="Note 3 9 4 5 3 3" xfId="48239" xr:uid="{00000000-0005-0000-0000-0000FF510000}"/>
    <cellStyle name="Note 3 9 4 5 4" xfId="21789" xr:uid="{00000000-0005-0000-0000-000000520000}"/>
    <cellStyle name="Note 3 9 4 5 5" xfId="36242" xr:uid="{00000000-0005-0000-0000-000001520000}"/>
    <cellStyle name="Note 3 9 4 6" xfId="6815" xr:uid="{00000000-0005-0000-0000-000002520000}"/>
    <cellStyle name="Note 3 9 4 6 2" xfId="24250" xr:uid="{00000000-0005-0000-0000-000003520000}"/>
    <cellStyle name="Note 3 9 4 6 3" xfId="38703" xr:uid="{00000000-0005-0000-0000-000004520000}"/>
    <cellStyle name="Note 3 9 4 7" xfId="9256" xr:uid="{00000000-0005-0000-0000-000005520000}"/>
    <cellStyle name="Note 3 9 4 7 2" xfId="26691" xr:uid="{00000000-0005-0000-0000-000006520000}"/>
    <cellStyle name="Note 3 9 4 7 3" xfId="41144" xr:uid="{00000000-0005-0000-0000-000007520000}"/>
    <cellStyle name="Note 3 9 4 8" xfId="11676" xr:uid="{00000000-0005-0000-0000-000008520000}"/>
    <cellStyle name="Note 3 9 4 8 2" xfId="29111" xr:uid="{00000000-0005-0000-0000-000009520000}"/>
    <cellStyle name="Note 3 9 4 8 3" xfId="43564" xr:uid="{00000000-0005-0000-0000-00000A520000}"/>
    <cellStyle name="Note 3 9 4 9" xfId="18683" xr:uid="{00000000-0005-0000-0000-00000B520000}"/>
    <cellStyle name="Note 3 9 5" xfId="1846" xr:uid="{00000000-0005-0000-0000-00000C520000}"/>
    <cellStyle name="Note 3 9 5 2" xfId="1847" xr:uid="{00000000-0005-0000-0000-00000D520000}"/>
    <cellStyle name="Note 3 9 5 2 2" xfId="4358" xr:uid="{00000000-0005-0000-0000-00000E520000}"/>
    <cellStyle name="Note 3 9 5 2 2 2" xfId="13894" xr:uid="{00000000-0005-0000-0000-00000F520000}"/>
    <cellStyle name="Note 3 9 5 2 2 2 2" xfId="31329" xr:uid="{00000000-0005-0000-0000-000010520000}"/>
    <cellStyle name="Note 3 9 5 2 2 2 3" xfId="45782" xr:uid="{00000000-0005-0000-0000-000011520000}"/>
    <cellStyle name="Note 3 9 5 2 2 3" xfId="16355" xr:uid="{00000000-0005-0000-0000-000012520000}"/>
    <cellStyle name="Note 3 9 5 2 2 3 2" xfId="33790" xr:uid="{00000000-0005-0000-0000-000013520000}"/>
    <cellStyle name="Note 3 9 5 2 2 3 3" xfId="48243" xr:uid="{00000000-0005-0000-0000-000014520000}"/>
    <cellStyle name="Note 3 9 5 2 2 4" xfId="21794" xr:uid="{00000000-0005-0000-0000-000015520000}"/>
    <cellStyle name="Note 3 9 5 2 2 5" xfId="36247" xr:uid="{00000000-0005-0000-0000-000016520000}"/>
    <cellStyle name="Note 3 9 5 2 3" xfId="6820" xr:uid="{00000000-0005-0000-0000-000017520000}"/>
    <cellStyle name="Note 3 9 5 2 3 2" xfId="24255" xr:uid="{00000000-0005-0000-0000-000018520000}"/>
    <cellStyle name="Note 3 9 5 2 3 3" xfId="38708" xr:uid="{00000000-0005-0000-0000-000019520000}"/>
    <cellStyle name="Note 3 9 5 2 4" xfId="9261" xr:uid="{00000000-0005-0000-0000-00001A520000}"/>
    <cellStyle name="Note 3 9 5 2 4 2" xfId="26696" xr:uid="{00000000-0005-0000-0000-00001B520000}"/>
    <cellStyle name="Note 3 9 5 2 4 3" xfId="41149" xr:uid="{00000000-0005-0000-0000-00001C520000}"/>
    <cellStyle name="Note 3 9 5 2 5" xfId="11681" xr:uid="{00000000-0005-0000-0000-00001D520000}"/>
    <cellStyle name="Note 3 9 5 2 5 2" xfId="29116" xr:uid="{00000000-0005-0000-0000-00001E520000}"/>
    <cellStyle name="Note 3 9 5 2 5 3" xfId="43569" xr:uid="{00000000-0005-0000-0000-00001F520000}"/>
    <cellStyle name="Note 3 9 5 2 6" xfId="18688" xr:uid="{00000000-0005-0000-0000-000020520000}"/>
    <cellStyle name="Note 3 9 5 3" xfId="1848" xr:uid="{00000000-0005-0000-0000-000021520000}"/>
    <cellStyle name="Note 3 9 5 3 2" xfId="4359" xr:uid="{00000000-0005-0000-0000-000022520000}"/>
    <cellStyle name="Note 3 9 5 3 2 2" xfId="13895" xr:uid="{00000000-0005-0000-0000-000023520000}"/>
    <cellStyle name="Note 3 9 5 3 2 2 2" xfId="31330" xr:uid="{00000000-0005-0000-0000-000024520000}"/>
    <cellStyle name="Note 3 9 5 3 2 2 3" xfId="45783" xr:uid="{00000000-0005-0000-0000-000025520000}"/>
    <cellStyle name="Note 3 9 5 3 2 3" xfId="16356" xr:uid="{00000000-0005-0000-0000-000026520000}"/>
    <cellStyle name="Note 3 9 5 3 2 3 2" xfId="33791" xr:uid="{00000000-0005-0000-0000-000027520000}"/>
    <cellStyle name="Note 3 9 5 3 2 3 3" xfId="48244" xr:uid="{00000000-0005-0000-0000-000028520000}"/>
    <cellStyle name="Note 3 9 5 3 2 4" xfId="21795" xr:uid="{00000000-0005-0000-0000-000029520000}"/>
    <cellStyle name="Note 3 9 5 3 2 5" xfId="36248" xr:uid="{00000000-0005-0000-0000-00002A520000}"/>
    <cellStyle name="Note 3 9 5 3 3" xfId="6821" xr:uid="{00000000-0005-0000-0000-00002B520000}"/>
    <cellStyle name="Note 3 9 5 3 3 2" xfId="24256" xr:uid="{00000000-0005-0000-0000-00002C520000}"/>
    <cellStyle name="Note 3 9 5 3 3 3" xfId="38709" xr:uid="{00000000-0005-0000-0000-00002D520000}"/>
    <cellStyle name="Note 3 9 5 3 4" xfId="9262" xr:uid="{00000000-0005-0000-0000-00002E520000}"/>
    <cellStyle name="Note 3 9 5 3 4 2" xfId="26697" xr:uid="{00000000-0005-0000-0000-00002F520000}"/>
    <cellStyle name="Note 3 9 5 3 4 3" xfId="41150" xr:uid="{00000000-0005-0000-0000-000030520000}"/>
    <cellStyle name="Note 3 9 5 3 5" xfId="11682" xr:uid="{00000000-0005-0000-0000-000031520000}"/>
    <cellStyle name="Note 3 9 5 3 5 2" xfId="29117" xr:uid="{00000000-0005-0000-0000-000032520000}"/>
    <cellStyle name="Note 3 9 5 3 5 3" xfId="43570" xr:uid="{00000000-0005-0000-0000-000033520000}"/>
    <cellStyle name="Note 3 9 5 3 6" xfId="18689" xr:uid="{00000000-0005-0000-0000-000034520000}"/>
    <cellStyle name="Note 3 9 5 4" xfId="1849" xr:uid="{00000000-0005-0000-0000-000035520000}"/>
    <cellStyle name="Note 3 9 5 4 2" xfId="4360" xr:uid="{00000000-0005-0000-0000-000036520000}"/>
    <cellStyle name="Note 3 9 5 4 2 2" xfId="21796" xr:uid="{00000000-0005-0000-0000-000037520000}"/>
    <cellStyle name="Note 3 9 5 4 2 3" xfId="36249" xr:uid="{00000000-0005-0000-0000-000038520000}"/>
    <cellStyle name="Note 3 9 5 4 3" xfId="6822" xr:uid="{00000000-0005-0000-0000-000039520000}"/>
    <cellStyle name="Note 3 9 5 4 3 2" xfId="24257" xr:uid="{00000000-0005-0000-0000-00003A520000}"/>
    <cellStyle name="Note 3 9 5 4 3 3" xfId="38710" xr:uid="{00000000-0005-0000-0000-00003B520000}"/>
    <cellStyle name="Note 3 9 5 4 4" xfId="9263" xr:uid="{00000000-0005-0000-0000-00003C520000}"/>
    <cellStyle name="Note 3 9 5 4 4 2" xfId="26698" xr:uid="{00000000-0005-0000-0000-00003D520000}"/>
    <cellStyle name="Note 3 9 5 4 4 3" xfId="41151" xr:uid="{00000000-0005-0000-0000-00003E520000}"/>
    <cellStyle name="Note 3 9 5 4 5" xfId="11683" xr:uid="{00000000-0005-0000-0000-00003F520000}"/>
    <cellStyle name="Note 3 9 5 4 5 2" xfId="29118" xr:uid="{00000000-0005-0000-0000-000040520000}"/>
    <cellStyle name="Note 3 9 5 4 5 3" xfId="43571" xr:uid="{00000000-0005-0000-0000-000041520000}"/>
    <cellStyle name="Note 3 9 5 4 6" xfId="15232" xr:uid="{00000000-0005-0000-0000-000042520000}"/>
    <cellStyle name="Note 3 9 5 4 6 2" xfId="32667" xr:uid="{00000000-0005-0000-0000-000043520000}"/>
    <cellStyle name="Note 3 9 5 4 6 3" xfId="47120" xr:uid="{00000000-0005-0000-0000-000044520000}"/>
    <cellStyle name="Note 3 9 5 4 7" xfId="18690" xr:uid="{00000000-0005-0000-0000-000045520000}"/>
    <cellStyle name="Note 3 9 5 4 8" xfId="20394" xr:uid="{00000000-0005-0000-0000-000046520000}"/>
    <cellStyle name="Note 3 9 5 5" xfId="4357" xr:uid="{00000000-0005-0000-0000-000047520000}"/>
    <cellStyle name="Note 3 9 5 5 2" xfId="13893" xr:uid="{00000000-0005-0000-0000-000048520000}"/>
    <cellStyle name="Note 3 9 5 5 2 2" xfId="31328" xr:uid="{00000000-0005-0000-0000-000049520000}"/>
    <cellStyle name="Note 3 9 5 5 2 3" xfId="45781" xr:uid="{00000000-0005-0000-0000-00004A520000}"/>
    <cellStyle name="Note 3 9 5 5 3" xfId="16354" xr:uid="{00000000-0005-0000-0000-00004B520000}"/>
    <cellStyle name="Note 3 9 5 5 3 2" xfId="33789" xr:uid="{00000000-0005-0000-0000-00004C520000}"/>
    <cellStyle name="Note 3 9 5 5 3 3" xfId="48242" xr:uid="{00000000-0005-0000-0000-00004D520000}"/>
    <cellStyle name="Note 3 9 5 5 4" xfId="21793" xr:uid="{00000000-0005-0000-0000-00004E520000}"/>
    <cellStyle name="Note 3 9 5 5 5" xfId="36246" xr:uid="{00000000-0005-0000-0000-00004F520000}"/>
    <cellStyle name="Note 3 9 5 6" xfId="6819" xr:uid="{00000000-0005-0000-0000-000050520000}"/>
    <cellStyle name="Note 3 9 5 6 2" xfId="24254" xr:uid="{00000000-0005-0000-0000-000051520000}"/>
    <cellStyle name="Note 3 9 5 6 3" xfId="38707" xr:uid="{00000000-0005-0000-0000-000052520000}"/>
    <cellStyle name="Note 3 9 5 7" xfId="9260" xr:uid="{00000000-0005-0000-0000-000053520000}"/>
    <cellStyle name="Note 3 9 5 7 2" xfId="26695" xr:uid="{00000000-0005-0000-0000-000054520000}"/>
    <cellStyle name="Note 3 9 5 7 3" xfId="41148" xr:uid="{00000000-0005-0000-0000-000055520000}"/>
    <cellStyle name="Note 3 9 5 8" xfId="11680" xr:uid="{00000000-0005-0000-0000-000056520000}"/>
    <cellStyle name="Note 3 9 5 8 2" xfId="29115" xr:uid="{00000000-0005-0000-0000-000057520000}"/>
    <cellStyle name="Note 3 9 5 8 3" xfId="43568" xr:uid="{00000000-0005-0000-0000-000058520000}"/>
    <cellStyle name="Note 3 9 5 9" xfId="18687" xr:uid="{00000000-0005-0000-0000-000059520000}"/>
    <cellStyle name="Note 3 9 6" xfId="1850" xr:uid="{00000000-0005-0000-0000-00005A520000}"/>
    <cellStyle name="Note 3 9 6 2" xfId="4361" xr:uid="{00000000-0005-0000-0000-00005B520000}"/>
    <cellStyle name="Note 3 9 6 2 2" xfId="13896" xr:uid="{00000000-0005-0000-0000-00005C520000}"/>
    <cellStyle name="Note 3 9 6 2 2 2" xfId="31331" xr:uid="{00000000-0005-0000-0000-00005D520000}"/>
    <cellStyle name="Note 3 9 6 2 2 3" xfId="45784" xr:uid="{00000000-0005-0000-0000-00005E520000}"/>
    <cellStyle name="Note 3 9 6 2 3" xfId="16357" xr:uid="{00000000-0005-0000-0000-00005F520000}"/>
    <cellStyle name="Note 3 9 6 2 3 2" xfId="33792" xr:uid="{00000000-0005-0000-0000-000060520000}"/>
    <cellStyle name="Note 3 9 6 2 3 3" xfId="48245" xr:uid="{00000000-0005-0000-0000-000061520000}"/>
    <cellStyle name="Note 3 9 6 2 4" xfId="21797" xr:uid="{00000000-0005-0000-0000-000062520000}"/>
    <cellStyle name="Note 3 9 6 2 5" xfId="36250" xr:uid="{00000000-0005-0000-0000-000063520000}"/>
    <cellStyle name="Note 3 9 6 3" xfId="6823" xr:uid="{00000000-0005-0000-0000-000064520000}"/>
    <cellStyle name="Note 3 9 6 3 2" xfId="24258" xr:uid="{00000000-0005-0000-0000-000065520000}"/>
    <cellStyle name="Note 3 9 6 3 3" xfId="38711" xr:uid="{00000000-0005-0000-0000-000066520000}"/>
    <cellStyle name="Note 3 9 6 4" xfId="9264" xr:uid="{00000000-0005-0000-0000-000067520000}"/>
    <cellStyle name="Note 3 9 6 4 2" xfId="26699" xr:uid="{00000000-0005-0000-0000-000068520000}"/>
    <cellStyle name="Note 3 9 6 4 3" xfId="41152" xr:uid="{00000000-0005-0000-0000-000069520000}"/>
    <cellStyle name="Note 3 9 6 5" xfId="11684" xr:uid="{00000000-0005-0000-0000-00006A520000}"/>
    <cellStyle name="Note 3 9 6 5 2" xfId="29119" xr:uid="{00000000-0005-0000-0000-00006B520000}"/>
    <cellStyle name="Note 3 9 6 5 3" xfId="43572" xr:uid="{00000000-0005-0000-0000-00006C520000}"/>
    <cellStyle name="Note 3 9 6 6" xfId="18691" xr:uid="{00000000-0005-0000-0000-00006D520000}"/>
    <cellStyle name="Note 3 9 7" xfId="1851" xr:uid="{00000000-0005-0000-0000-00006E520000}"/>
    <cellStyle name="Note 3 9 7 2" xfId="4362" xr:uid="{00000000-0005-0000-0000-00006F520000}"/>
    <cellStyle name="Note 3 9 7 2 2" xfId="13897" xr:uid="{00000000-0005-0000-0000-000070520000}"/>
    <cellStyle name="Note 3 9 7 2 2 2" xfId="31332" xr:uid="{00000000-0005-0000-0000-000071520000}"/>
    <cellStyle name="Note 3 9 7 2 2 3" xfId="45785" xr:uid="{00000000-0005-0000-0000-000072520000}"/>
    <cellStyle name="Note 3 9 7 2 3" xfId="16358" xr:uid="{00000000-0005-0000-0000-000073520000}"/>
    <cellStyle name="Note 3 9 7 2 3 2" xfId="33793" xr:uid="{00000000-0005-0000-0000-000074520000}"/>
    <cellStyle name="Note 3 9 7 2 3 3" xfId="48246" xr:uid="{00000000-0005-0000-0000-000075520000}"/>
    <cellStyle name="Note 3 9 7 2 4" xfId="21798" xr:uid="{00000000-0005-0000-0000-000076520000}"/>
    <cellStyle name="Note 3 9 7 2 5" xfId="36251" xr:uid="{00000000-0005-0000-0000-000077520000}"/>
    <cellStyle name="Note 3 9 7 3" xfId="6824" xr:uid="{00000000-0005-0000-0000-000078520000}"/>
    <cellStyle name="Note 3 9 7 3 2" xfId="24259" xr:uid="{00000000-0005-0000-0000-000079520000}"/>
    <cellStyle name="Note 3 9 7 3 3" xfId="38712" xr:uid="{00000000-0005-0000-0000-00007A520000}"/>
    <cellStyle name="Note 3 9 7 4" xfId="9265" xr:uid="{00000000-0005-0000-0000-00007B520000}"/>
    <cellStyle name="Note 3 9 7 4 2" xfId="26700" xr:uid="{00000000-0005-0000-0000-00007C520000}"/>
    <cellStyle name="Note 3 9 7 4 3" xfId="41153" xr:uid="{00000000-0005-0000-0000-00007D520000}"/>
    <cellStyle name="Note 3 9 7 5" xfId="11685" xr:uid="{00000000-0005-0000-0000-00007E520000}"/>
    <cellStyle name="Note 3 9 7 5 2" xfId="29120" xr:uid="{00000000-0005-0000-0000-00007F520000}"/>
    <cellStyle name="Note 3 9 7 5 3" xfId="43573" xr:uid="{00000000-0005-0000-0000-000080520000}"/>
    <cellStyle name="Note 3 9 7 6" xfId="18692" xr:uid="{00000000-0005-0000-0000-000081520000}"/>
    <cellStyle name="Note 3 9 8" xfId="1852" xr:uid="{00000000-0005-0000-0000-000082520000}"/>
    <cellStyle name="Note 3 9 8 2" xfId="4363" xr:uid="{00000000-0005-0000-0000-000083520000}"/>
    <cellStyle name="Note 3 9 8 2 2" xfId="21799" xr:uid="{00000000-0005-0000-0000-000084520000}"/>
    <cellStyle name="Note 3 9 8 2 3" xfId="36252" xr:uid="{00000000-0005-0000-0000-000085520000}"/>
    <cellStyle name="Note 3 9 8 3" xfId="6825" xr:uid="{00000000-0005-0000-0000-000086520000}"/>
    <cellStyle name="Note 3 9 8 3 2" xfId="24260" xr:uid="{00000000-0005-0000-0000-000087520000}"/>
    <cellStyle name="Note 3 9 8 3 3" xfId="38713" xr:uid="{00000000-0005-0000-0000-000088520000}"/>
    <cellStyle name="Note 3 9 8 4" xfId="9266" xr:uid="{00000000-0005-0000-0000-000089520000}"/>
    <cellStyle name="Note 3 9 8 4 2" xfId="26701" xr:uid="{00000000-0005-0000-0000-00008A520000}"/>
    <cellStyle name="Note 3 9 8 4 3" xfId="41154" xr:uid="{00000000-0005-0000-0000-00008B520000}"/>
    <cellStyle name="Note 3 9 8 5" xfId="11686" xr:uid="{00000000-0005-0000-0000-00008C520000}"/>
    <cellStyle name="Note 3 9 8 5 2" xfId="29121" xr:uid="{00000000-0005-0000-0000-00008D520000}"/>
    <cellStyle name="Note 3 9 8 5 3" xfId="43574" xr:uid="{00000000-0005-0000-0000-00008E520000}"/>
    <cellStyle name="Note 3 9 8 6" xfId="15233" xr:uid="{00000000-0005-0000-0000-00008F520000}"/>
    <cellStyle name="Note 3 9 8 6 2" xfId="32668" xr:uid="{00000000-0005-0000-0000-000090520000}"/>
    <cellStyle name="Note 3 9 8 6 3" xfId="47121" xr:uid="{00000000-0005-0000-0000-000091520000}"/>
    <cellStyle name="Note 3 9 8 7" xfId="18693" xr:uid="{00000000-0005-0000-0000-000092520000}"/>
    <cellStyle name="Note 3 9 8 8" xfId="20395" xr:uid="{00000000-0005-0000-0000-000093520000}"/>
    <cellStyle name="Note 3 9 9" xfId="4344" xr:uid="{00000000-0005-0000-0000-000094520000}"/>
    <cellStyle name="Note 3 9 9 2" xfId="13883" xr:uid="{00000000-0005-0000-0000-000095520000}"/>
    <cellStyle name="Note 3 9 9 2 2" xfId="31318" xr:uid="{00000000-0005-0000-0000-000096520000}"/>
    <cellStyle name="Note 3 9 9 2 3" xfId="45771" xr:uid="{00000000-0005-0000-0000-000097520000}"/>
    <cellStyle name="Note 3 9 9 3" xfId="16344" xr:uid="{00000000-0005-0000-0000-000098520000}"/>
    <cellStyle name="Note 3 9 9 3 2" xfId="33779" xr:uid="{00000000-0005-0000-0000-000099520000}"/>
    <cellStyle name="Note 3 9 9 3 3" xfId="48232" xr:uid="{00000000-0005-0000-0000-00009A520000}"/>
    <cellStyle name="Note 3 9 9 4" xfId="21780" xr:uid="{00000000-0005-0000-0000-00009B520000}"/>
    <cellStyle name="Note 3 9 9 5" xfId="36233" xr:uid="{00000000-0005-0000-0000-00009C520000}"/>
    <cellStyle name="Note 30" xfId="1853" xr:uid="{00000000-0005-0000-0000-00009D520000}"/>
    <cellStyle name="Note 30 2" xfId="1854" xr:uid="{00000000-0005-0000-0000-00009E520000}"/>
    <cellStyle name="Note 30 2 2" xfId="4365" xr:uid="{00000000-0005-0000-0000-00009F520000}"/>
    <cellStyle name="Note 30 2 2 2" xfId="13899" xr:uid="{00000000-0005-0000-0000-0000A0520000}"/>
    <cellStyle name="Note 30 2 2 2 2" xfId="31334" xr:uid="{00000000-0005-0000-0000-0000A1520000}"/>
    <cellStyle name="Note 30 2 2 2 3" xfId="45787" xr:uid="{00000000-0005-0000-0000-0000A2520000}"/>
    <cellStyle name="Note 30 2 2 3" xfId="16360" xr:uid="{00000000-0005-0000-0000-0000A3520000}"/>
    <cellStyle name="Note 30 2 2 3 2" xfId="33795" xr:uid="{00000000-0005-0000-0000-0000A4520000}"/>
    <cellStyle name="Note 30 2 2 3 3" xfId="48248" xr:uid="{00000000-0005-0000-0000-0000A5520000}"/>
    <cellStyle name="Note 30 2 2 4" xfId="21801" xr:uid="{00000000-0005-0000-0000-0000A6520000}"/>
    <cellStyle name="Note 30 2 2 5" xfId="36254" xr:uid="{00000000-0005-0000-0000-0000A7520000}"/>
    <cellStyle name="Note 30 2 3" xfId="6827" xr:uid="{00000000-0005-0000-0000-0000A8520000}"/>
    <cellStyle name="Note 30 2 3 2" xfId="24262" xr:uid="{00000000-0005-0000-0000-0000A9520000}"/>
    <cellStyle name="Note 30 2 3 3" xfId="38715" xr:uid="{00000000-0005-0000-0000-0000AA520000}"/>
    <cellStyle name="Note 30 2 4" xfId="9268" xr:uid="{00000000-0005-0000-0000-0000AB520000}"/>
    <cellStyle name="Note 30 2 4 2" xfId="26703" xr:uid="{00000000-0005-0000-0000-0000AC520000}"/>
    <cellStyle name="Note 30 2 4 3" xfId="41156" xr:uid="{00000000-0005-0000-0000-0000AD520000}"/>
    <cellStyle name="Note 30 2 5" xfId="11688" xr:uid="{00000000-0005-0000-0000-0000AE520000}"/>
    <cellStyle name="Note 30 2 5 2" xfId="29123" xr:uid="{00000000-0005-0000-0000-0000AF520000}"/>
    <cellStyle name="Note 30 2 5 3" xfId="43576" xr:uid="{00000000-0005-0000-0000-0000B0520000}"/>
    <cellStyle name="Note 30 2 6" xfId="18695" xr:uid="{00000000-0005-0000-0000-0000B1520000}"/>
    <cellStyle name="Note 30 3" xfId="1855" xr:uid="{00000000-0005-0000-0000-0000B2520000}"/>
    <cellStyle name="Note 30 3 2" xfId="4366" xr:uid="{00000000-0005-0000-0000-0000B3520000}"/>
    <cellStyle name="Note 30 3 2 2" xfId="13900" xr:uid="{00000000-0005-0000-0000-0000B4520000}"/>
    <cellStyle name="Note 30 3 2 2 2" xfId="31335" xr:uid="{00000000-0005-0000-0000-0000B5520000}"/>
    <cellStyle name="Note 30 3 2 2 3" xfId="45788" xr:uid="{00000000-0005-0000-0000-0000B6520000}"/>
    <cellStyle name="Note 30 3 2 3" xfId="16361" xr:uid="{00000000-0005-0000-0000-0000B7520000}"/>
    <cellStyle name="Note 30 3 2 3 2" xfId="33796" xr:uid="{00000000-0005-0000-0000-0000B8520000}"/>
    <cellStyle name="Note 30 3 2 3 3" xfId="48249" xr:uid="{00000000-0005-0000-0000-0000B9520000}"/>
    <cellStyle name="Note 30 3 2 4" xfId="21802" xr:uid="{00000000-0005-0000-0000-0000BA520000}"/>
    <cellStyle name="Note 30 3 2 5" xfId="36255" xr:uid="{00000000-0005-0000-0000-0000BB520000}"/>
    <cellStyle name="Note 30 3 3" xfId="6828" xr:uid="{00000000-0005-0000-0000-0000BC520000}"/>
    <cellStyle name="Note 30 3 3 2" xfId="24263" xr:uid="{00000000-0005-0000-0000-0000BD520000}"/>
    <cellStyle name="Note 30 3 3 3" xfId="38716" xr:uid="{00000000-0005-0000-0000-0000BE520000}"/>
    <cellStyle name="Note 30 3 4" xfId="9269" xr:uid="{00000000-0005-0000-0000-0000BF520000}"/>
    <cellStyle name="Note 30 3 4 2" xfId="26704" xr:uid="{00000000-0005-0000-0000-0000C0520000}"/>
    <cellStyle name="Note 30 3 4 3" xfId="41157" xr:uid="{00000000-0005-0000-0000-0000C1520000}"/>
    <cellStyle name="Note 30 3 5" xfId="11689" xr:uid="{00000000-0005-0000-0000-0000C2520000}"/>
    <cellStyle name="Note 30 3 5 2" xfId="29124" xr:uid="{00000000-0005-0000-0000-0000C3520000}"/>
    <cellStyle name="Note 30 3 5 3" xfId="43577" xr:uid="{00000000-0005-0000-0000-0000C4520000}"/>
    <cellStyle name="Note 30 3 6" xfId="18696" xr:uid="{00000000-0005-0000-0000-0000C5520000}"/>
    <cellStyle name="Note 30 4" xfId="1856" xr:uid="{00000000-0005-0000-0000-0000C6520000}"/>
    <cellStyle name="Note 30 4 2" xfId="4367" xr:uid="{00000000-0005-0000-0000-0000C7520000}"/>
    <cellStyle name="Note 30 4 2 2" xfId="21803" xr:uid="{00000000-0005-0000-0000-0000C8520000}"/>
    <cellStyle name="Note 30 4 2 3" xfId="36256" xr:uid="{00000000-0005-0000-0000-0000C9520000}"/>
    <cellStyle name="Note 30 4 3" xfId="6829" xr:uid="{00000000-0005-0000-0000-0000CA520000}"/>
    <cellStyle name="Note 30 4 3 2" xfId="24264" xr:uid="{00000000-0005-0000-0000-0000CB520000}"/>
    <cellStyle name="Note 30 4 3 3" xfId="38717" xr:uid="{00000000-0005-0000-0000-0000CC520000}"/>
    <cellStyle name="Note 30 4 4" xfId="9270" xr:uid="{00000000-0005-0000-0000-0000CD520000}"/>
    <cellStyle name="Note 30 4 4 2" xfId="26705" xr:uid="{00000000-0005-0000-0000-0000CE520000}"/>
    <cellStyle name="Note 30 4 4 3" xfId="41158" xr:uid="{00000000-0005-0000-0000-0000CF520000}"/>
    <cellStyle name="Note 30 4 5" xfId="11690" xr:uid="{00000000-0005-0000-0000-0000D0520000}"/>
    <cellStyle name="Note 30 4 5 2" xfId="29125" xr:uid="{00000000-0005-0000-0000-0000D1520000}"/>
    <cellStyle name="Note 30 4 5 3" xfId="43578" xr:uid="{00000000-0005-0000-0000-0000D2520000}"/>
    <cellStyle name="Note 30 4 6" xfId="15234" xr:uid="{00000000-0005-0000-0000-0000D3520000}"/>
    <cellStyle name="Note 30 4 6 2" xfId="32669" xr:uid="{00000000-0005-0000-0000-0000D4520000}"/>
    <cellStyle name="Note 30 4 6 3" xfId="47122" xr:uid="{00000000-0005-0000-0000-0000D5520000}"/>
    <cellStyle name="Note 30 4 7" xfId="18697" xr:uid="{00000000-0005-0000-0000-0000D6520000}"/>
    <cellStyle name="Note 30 4 8" xfId="20396" xr:uid="{00000000-0005-0000-0000-0000D7520000}"/>
    <cellStyle name="Note 30 5" xfId="4364" xr:uid="{00000000-0005-0000-0000-0000D8520000}"/>
    <cellStyle name="Note 30 5 2" xfId="13898" xr:uid="{00000000-0005-0000-0000-0000D9520000}"/>
    <cellStyle name="Note 30 5 2 2" xfId="31333" xr:uid="{00000000-0005-0000-0000-0000DA520000}"/>
    <cellStyle name="Note 30 5 2 3" xfId="45786" xr:uid="{00000000-0005-0000-0000-0000DB520000}"/>
    <cellStyle name="Note 30 5 3" xfId="16359" xr:uid="{00000000-0005-0000-0000-0000DC520000}"/>
    <cellStyle name="Note 30 5 3 2" xfId="33794" xr:uid="{00000000-0005-0000-0000-0000DD520000}"/>
    <cellStyle name="Note 30 5 3 3" xfId="48247" xr:uid="{00000000-0005-0000-0000-0000DE520000}"/>
    <cellStyle name="Note 30 5 4" xfId="21800" xr:uid="{00000000-0005-0000-0000-0000DF520000}"/>
    <cellStyle name="Note 30 5 5" xfId="36253" xr:uid="{00000000-0005-0000-0000-0000E0520000}"/>
    <cellStyle name="Note 30 6" xfId="6826" xr:uid="{00000000-0005-0000-0000-0000E1520000}"/>
    <cellStyle name="Note 30 6 2" xfId="24261" xr:uid="{00000000-0005-0000-0000-0000E2520000}"/>
    <cellStyle name="Note 30 6 3" xfId="38714" xr:uid="{00000000-0005-0000-0000-0000E3520000}"/>
    <cellStyle name="Note 30 7" xfId="9267" xr:uid="{00000000-0005-0000-0000-0000E4520000}"/>
    <cellStyle name="Note 30 7 2" xfId="26702" xr:uid="{00000000-0005-0000-0000-0000E5520000}"/>
    <cellStyle name="Note 30 7 3" xfId="41155" xr:uid="{00000000-0005-0000-0000-0000E6520000}"/>
    <cellStyle name="Note 30 8" xfId="11687" xr:uid="{00000000-0005-0000-0000-0000E7520000}"/>
    <cellStyle name="Note 30 8 2" xfId="29122" xr:uid="{00000000-0005-0000-0000-0000E8520000}"/>
    <cellStyle name="Note 30 8 3" xfId="43575" xr:uid="{00000000-0005-0000-0000-0000E9520000}"/>
    <cellStyle name="Note 30 9" xfId="18694" xr:uid="{00000000-0005-0000-0000-0000EA520000}"/>
    <cellStyle name="Note 31" xfId="1857" xr:uid="{00000000-0005-0000-0000-0000EB520000}"/>
    <cellStyle name="Note 31 2" xfId="1858" xr:uid="{00000000-0005-0000-0000-0000EC520000}"/>
    <cellStyle name="Note 31 2 2" xfId="4369" xr:uid="{00000000-0005-0000-0000-0000ED520000}"/>
    <cellStyle name="Note 31 2 2 2" xfId="13902" xr:uid="{00000000-0005-0000-0000-0000EE520000}"/>
    <cellStyle name="Note 31 2 2 2 2" xfId="31337" xr:uid="{00000000-0005-0000-0000-0000EF520000}"/>
    <cellStyle name="Note 31 2 2 2 3" xfId="45790" xr:uid="{00000000-0005-0000-0000-0000F0520000}"/>
    <cellStyle name="Note 31 2 2 3" xfId="16363" xr:uid="{00000000-0005-0000-0000-0000F1520000}"/>
    <cellStyle name="Note 31 2 2 3 2" xfId="33798" xr:uid="{00000000-0005-0000-0000-0000F2520000}"/>
    <cellStyle name="Note 31 2 2 3 3" xfId="48251" xr:uid="{00000000-0005-0000-0000-0000F3520000}"/>
    <cellStyle name="Note 31 2 2 4" xfId="21805" xr:uid="{00000000-0005-0000-0000-0000F4520000}"/>
    <cellStyle name="Note 31 2 2 5" xfId="36258" xr:uid="{00000000-0005-0000-0000-0000F5520000}"/>
    <cellStyle name="Note 31 2 3" xfId="6831" xr:uid="{00000000-0005-0000-0000-0000F6520000}"/>
    <cellStyle name="Note 31 2 3 2" xfId="24266" xr:uid="{00000000-0005-0000-0000-0000F7520000}"/>
    <cellStyle name="Note 31 2 3 3" xfId="38719" xr:uid="{00000000-0005-0000-0000-0000F8520000}"/>
    <cellStyle name="Note 31 2 4" xfId="9272" xr:uid="{00000000-0005-0000-0000-0000F9520000}"/>
    <cellStyle name="Note 31 2 4 2" xfId="26707" xr:uid="{00000000-0005-0000-0000-0000FA520000}"/>
    <cellStyle name="Note 31 2 4 3" xfId="41160" xr:uid="{00000000-0005-0000-0000-0000FB520000}"/>
    <cellStyle name="Note 31 2 5" xfId="11692" xr:uid="{00000000-0005-0000-0000-0000FC520000}"/>
    <cellStyle name="Note 31 2 5 2" xfId="29127" xr:uid="{00000000-0005-0000-0000-0000FD520000}"/>
    <cellStyle name="Note 31 2 5 3" xfId="43580" xr:uid="{00000000-0005-0000-0000-0000FE520000}"/>
    <cellStyle name="Note 31 2 6" xfId="18699" xr:uid="{00000000-0005-0000-0000-0000FF520000}"/>
    <cellStyle name="Note 31 3" xfId="1859" xr:uid="{00000000-0005-0000-0000-000000530000}"/>
    <cellStyle name="Note 31 3 2" xfId="4370" xr:uid="{00000000-0005-0000-0000-000001530000}"/>
    <cellStyle name="Note 31 3 2 2" xfId="13903" xr:uid="{00000000-0005-0000-0000-000002530000}"/>
    <cellStyle name="Note 31 3 2 2 2" xfId="31338" xr:uid="{00000000-0005-0000-0000-000003530000}"/>
    <cellStyle name="Note 31 3 2 2 3" xfId="45791" xr:uid="{00000000-0005-0000-0000-000004530000}"/>
    <cellStyle name="Note 31 3 2 3" xfId="16364" xr:uid="{00000000-0005-0000-0000-000005530000}"/>
    <cellStyle name="Note 31 3 2 3 2" xfId="33799" xr:uid="{00000000-0005-0000-0000-000006530000}"/>
    <cellStyle name="Note 31 3 2 3 3" xfId="48252" xr:uid="{00000000-0005-0000-0000-000007530000}"/>
    <cellStyle name="Note 31 3 2 4" xfId="21806" xr:uid="{00000000-0005-0000-0000-000008530000}"/>
    <cellStyle name="Note 31 3 2 5" xfId="36259" xr:uid="{00000000-0005-0000-0000-000009530000}"/>
    <cellStyle name="Note 31 3 3" xfId="6832" xr:uid="{00000000-0005-0000-0000-00000A530000}"/>
    <cellStyle name="Note 31 3 3 2" xfId="24267" xr:uid="{00000000-0005-0000-0000-00000B530000}"/>
    <cellStyle name="Note 31 3 3 3" xfId="38720" xr:uid="{00000000-0005-0000-0000-00000C530000}"/>
    <cellStyle name="Note 31 3 4" xfId="9273" xr:uid="{00000000-0005-0000-0000-00000D530000}"/>
    <cellStyle name="Note 31 3 4 2" xfId="26708" xr:uid="{00000000-0005-0000-0000-00000E530000}"/>
    <cellStyle name="Note 31 3 4 3" xfId="41161" xr:uid="{00000000-0005-0000-0000-00000F530000}"/>
    <cellStyle name="Note 31 3 5" xfId="11693" xr:uid="{00000000-0005-0000-0000-000010530000}"/>
    <cellStyle name="Note 31 3 5 2" xfId="29128" xr:uid="{00000000-0005-0000-0000-000011530000}"/>
    <cellStyle name="Note 31 3 5 3" xfId="43581" xr:uid="{00000000-0005-0000-0000-000012530000}"/>
    <cellStyle name="Note 31 3 6" xfId="18700" xr:uid="{00000000-0005-0000-0000-000013530000}"/>
    <cellStyle name="Note 31 4" xfId="1860" xr:uid="{00000000-0005-0000-0000-000014530000}"/>
    <cellStyle name="Note 31 4 2" xfId="4371" xr:uid="{00000000-0005-0000-0000-000015530000}"/>
    <cellStyle name="Note 31 4 2 2" xfId="21807" xr:uid="{00000000-0005-0000-0000-000016530000}"/>
    <cellStyle name="Note 31 4 2 3" xfId="36260" xr:uid="{00000000-0005-0000-0000-000017530000}"/>
    <cellStyle name="Note 31 4 3" xfId="6833" xr:uid="{00000000-0005-0000-0000-000018530000}"/>
    <cellStyle name="Note 31 4 3 2" xfId="24268" xr:uid="{00000000-0005-0000-0000-000019530000}"/>
    <cellStyle name="Note 31 4 3 3" xfId="38721" xr:uid="{00000000-0005-0000-0000-00001A530000}"/>
    <cellStyle name="Note 31 4 4" xfId="9274" xr:uid="{00000000-0005-0000-0000-00001B530000}"/>
    <cellStyle name="Note 31 4 4 2" xfId="26709" xr:uid="{00000000-0005-0000-0000-00001C530000}"/>
    <cellStyle name="Note 31 4 4 3" xfId="41162" xr:uid="{00000000-0005-0000-0000-00001D530000}"/>
    <cellStyle name="Note 31 4 5" xfId="11694" xr:uid="{00000000-0005-0000-0000-00001E530000}"/>
    <cellStyle name="Note 31 4 5 2" xfId="29129" xr:uid="{00000000-0005-0000-0000-00001F530000}"/>
    <cellStyle name="Note 31 4 5 3" xfId="43582" xr:uid="{00000000-0005-0000-0000-000020530000}"/>
    <cellStyle name="Note 31 4 6" xfId="15235" xr:uid="{00000000-0005-0000-0000-000021530000}"/>
    <cellStyle name="Note 31 4 6 2" xfId="32670" xr:uid="{00000000-0005-0000-0000-000022530000}"/>
    <cellStyle name="Note 31 4 6 3" xfId="47123" xr:uid="{00000000-0005-0000-0000-000023530000}"/>
    <cellStyle name="Note 31 4 7" xfId="18701" xr:uid="{00000000-0005-0000-0000-000024530000}"/>
    <cellStyle name="Note 31 4 8" xfId="20397" xr:uid="{00000000-0005-0000-0000-000025530000}"/>
    <cellStyle name="Note 31 5" xfId="4368" xr:uid="{00000000-0005-0000-0000-000026530000}"/>
    <cellStyle name="Note 31 5 2" xfId="13901" xr:uid="{00000000-0005-0000-0000-000027530000}"/>
    <cellStyle name="Note 31 5 2 2" xfId="31336" xr:uid="{00000000-0005-0000-0000-000028530000}"/>
    <cellStyle name="Note 31 5 2 3" xfId="45789" xr:uid="{00000000-0005-0000-0000-000029530000}"/>
    <cellStyle name="Note 31 5 3" xfId="16362" xr:uid="{00000000-0005-0000-0000-00002A530000}"/>
    <cellStyle name="Note 31 5 3 2" xfId="33797" xr:uid="{00000000-0005-0000-0000-00002B530000}"/>
    <cellStyle name="Note 31 5 3 3" xfId="48250" xr:uid="{00000000-0005-0000-0000-00002C530000}"/>
    <cellStyle name="Note 31 5 4" xfId="21804" xr:uid="{00000000-0005-0000-0000-00002D530000}"/>
    <cellStyle name="Note 31 5 5" xfId="36257" xr:uid="{00000000-0005-0000-0000-00002E530000}"/>
    <cellStyle name="Note 31 6" xfId="6830" xr:uid="{00000000-0005-0000-0000-00002F530000}"/>
    <cellStyle name="Note 31 6 2" xfId="24265" xr:uid="{00000000-0005-0000-0000-000030530000}"/>
    <cellStyle name="Note 31 6 3" xfId="38718" xr:uid="{00000000-0005-0000-0000-000031530000}"/>
    <cellStyle name="Note 31 7" xfId="9271" xr:uid="{00000000-0005-0000-0000-000032530000}"/>
    <cellStyle name="Note 31 7 2" xfId="26706" xr:uid="{00000000-0005-0000-0000-000033530000}"/>
    <cellStyle name="Note 31 7 3" xfId="41159" xr:uid="{00000000-0005-0000-0000-000034530000}"/>
    <cellStyle name="Note 31 8" xfId="11691" xr:uid="{00000000-0005-0000-0000-000035530000}"/>
    <cellStyle name="Note 31 8 2" xfId="29126" xr:uid="{00000000-0005-0000-0000-000036530000}"/>
    <cellStyle name="Note 31 8 3" xfId="43579" xr:uid="{00000000-0005-0000-0000-000037530000}"/>
    <cellStyle name="Note 31 9" xfId="18698" xr:uid="{00000000-0005-0000-0000-000038530000}"/>
    <cellStyle name="Note 32" xfId="1861" xr:uid="{00000000-0005-0000-0000-000039530000}"/>
    <cellStyle name="Note 32 2" xfId="1862" xr:uid="{00000000-0005-0000-0000-00003A530000}"/>
    <cellStyle name="Note 32 2 2" xfId="4373" xr:uid="{00000000-0005-0000-0000-00003B530000}"/>
    <cellStyle name="Note 32 2 2 2" xfId="13905" xr:uid="{00000000-0005-0000-0000-00003C530000}"/>
    <cellStyle name="Note 32 2 2 2 2" xfId="31340" xr:uid="{00000000-0005-0000-0000-00003D530000}"/>
    <cellStyle name="Note 32 2 2 2 3" xfId="45793" xr:uid="{00000000-0005-0000-0000-00003E530000}"/>
    <cellStyle name="Note 32 2 2 3" xfId="16366" xr:uid="{00000000-0005-0000-0000-00003F530000}"/>
    <cellStyle name="Note 32 2 2 3 2" xfId="33801" xr:uid="{00000000-0005-0000-0000-000040530000}"/>
    <cellStyle name="Note 32 2 2 3 3" xfId="48254" xr:uid="{00000000-0005-0000-0000-000041530000}"/>
    <cellStyle name="Note 32 2 2 4" xfId="21809" xr:uid="{00000000-0005-0000-0000-000042530000}"/>
    <cellStyle name="Note 32 2 2 5" xfId="36262" xr:uid="{00000000-0005-0000-0000-000043530000}"/>
    <cellStyle name="Note 32 2 3" xfId="6835" xr:uid="{00000000-0005-0000-0000-000044530000}"/>
    <cellStyle name="Note 32 2 3 2" xfId="24270" xr:uid="{00000000-0005-0000-0000-000045530000}"/>
    <cellStyle name="Note 32 2 3 3" xfId="38723" xr:uid="{00000000-0005-0000-0000-000046530000}"/>
    <cellStyle name="Note 32 2 4" xfId="9276" xr:uid="{00000000-0005-0000-0000-000047530000}"/>
    <cellStyle name="Note 32 2 4 2" xfId="26711" xr:uid="{00000000-0005-0000-0000-000048530000}"/>
    <cellStyle name="Note 32 2 4 3" xfId="41164" xr:uid="{00000000-0005-0000-0000-000049530000}"/>
    <cellStyle name="Note 32 2 5" xfId="11696" xr:uid="{00000000-0005-0000-0000-00004A530000}"/>
    <cellStyle name="Note 32 2 5 2" xfId="29131" xr:uid="{00000000-0005-0000-0000-00004B530000}"/>
    <cellStyle name="Note 32 2 5 3" xfId="43584" xr:uid="{00000000-0005-0000-0000-00004C530000}"/>
    <cellStyle name="Note 32 2 6" xfId="18703" xr:uid="{00000000-0005-0000-0000-00004D530000}"/>
    <cellStyle name="Note 32 3" xfId="1863" xr:uid="{00000000-0005-0000-0000-00004E530000}"/>
    <cellStyle name="Note 32 3 2" xfId="4374" xr:uid="{00000000-0005-0000-0000-00004F530000}"/>
    <cellStyle name="Note 32 3 2 2" xfId="13906" xr:uid="{00000000-0005-0000-0000-000050530000}"/>
    <cellStyle name="Note 32 3 2 2 2" xfId="31341" xr:uid="{00000000-0005-0000-0000-000051530000}"/>
    <cellStyle name="Note 32 3 2 2 3" xfId="45794" xr:uid="{00000000-0005-0000-0000-000052530000}"/>
    <cellStyle name="Note 32 3 2 3" xfId="16367" xr:uid="{00000000-0005-0000-0000-000053530000}"/>
    <cellStyle name="Note 32 3 2 3 2" xfId="33802" xr:uid="{00000000-0005-0000-0000-000054530000}"/>
    <cellStyle name="Note 32 3 2 3 3" xfId="48255" xr:uid="{00000000-0005-0000-0000-000055530000}"/>
    <cellStyle name="Note 32 3 2 4" xfId="21810" xr:uid="{00000000-0005-0000-0000-000056530000}"/>
    <cellStyle name="Note 32 3 2 5" xfId="36263" xr:uid="{00000000-0005-0000-0000-000057530000}"/>
    <cellStyle name="Note 32 3 3" xfId="6836" xr:uid="{00000000-0005-0000-0000-000058530000}"/>
    <cellStyle name="Note 32 3 3 2" xfId="24271" xr:uid="{00000000-0005-0000-0000-000059530000}"/>
    <cellStyle name="Note 32 3 3 3" xfId="38724" xr:uid="{00000000-0005-0000-0000-00005A530000}"/>
    <cellStyle name="Note 32 3 4" xfId="9277" xr:uid="{00000000-0005-0000-0000-00005B530000}"/>
    <cellStyle name="Note 32 3 4 2" xfId="26712" xr:uid="{00000000-0005-0000-0000-00005C530000}"/>
    <cellStyle name="Note 32 3 4 3" xfId="41165" xr:uid="{00000000-0005-0000-0000-00005D530000}"/>
    <cellStyle name="Note 32 3 5" xfId="11697" xr:uid="{00000000-0005-0000-0000-00005E530000}"/>
    <cellStyle name="Note 32 3 5 2" xfId="29132" xr:uid="{00000000-0005-0000-0000-00005F530000}"/>
    <cellStyle name="Note 32 3 5 3" xfId="43585" xr:uid="{00000000-0005-0000-0000-000060530000}"/>
    <cellStyle name="Note 32 3 6" xfId="18704" xr:uid="{00000000-0005-0000-0000-000061530000}"/>
    <cellStyle name="Note 32 4" xfId="1864" xr:uid="{00000000-0005-0000-0000-000062530000}"/>
    <cellStyle name="Note 32 4 2" xfId="4375" xr:uid="{00000000-0005-0000-0000-000063530000}"/>
    <cellStyle name="Note 32 4 2 2" xfId="21811" xr:uid="{00000000-0005-0000-0000-000064530000}"/>
    <cellStyle name="Note 32 4 2 3" xfId="36264" xr:uid="{00000000-0005-0000-0000-000065530000}"/>
    <cellStyle name="Note 32 4 3" xfId="6837" xr:uid="{00000000-0005-0000-0000-000066530000}"/>
    <cellStyle name="Note 32 4 3 2" xfId="24272" xr:uid="{00000000-0005-0000-0000-000067530000}"/>
    <cellStyle name="Note 32 4 3 3" xfId="38725" xr:uid="{00000000-0005-0000-0000-000068530000}"/>
    <cellStyle name="Note 32 4 4" xfId="9278" xr:uid="{00000000-0005-0000-0000-000069530000}"/>
    <cellStyle name="Note 32 4 4 2" xfId="26713" xr:uid="{00000000-0005-0000-0000-00006A530000}"/>
    <cellStyle name="Note 32 4 4 3" xfId="41166" xr:uid="{00000000-0005-0000-0000-00006B530000}"/>
    <cellStyle name="Note 32 4 5" xfId="11698" xr:uid="{00000000-0005-0000-0000-00006C530000}"/>
    <cellStyle name="Note 32 4 5 2" xfId="29133" xr:uid="{00000000-0005-0000-0000-00006D530000}"/>
    <cellStyle name="Note 32 4 5 3" xfId="43586" xr:uid="{00000000-0005-0000-0000-00006E530000}"/>
    <cellStyle name="Note 32 4 6" xfId="15236" xr:uid="{00000000-0005-0000-0000-00006F530000}"/>
    <cellStyle name="Note 32 4 6 2" xfId="32671" xr:uid="{00000000-0005-0000-0000-000070530000}"/>
    <cellStyle name="Note 32 4 6 3" xfId="47124" xr:uid="{00000000-0005-0000-0000-000071530000}"/>
    <cellStyle name="Note 32 4 7" xfId="18705" xr:uid="{00000000-0005-0000-0000-000072530000}"/>
    <cellStyle name="Note 32 4 8" xfId="20398" xr:uid="{00000000-0005-0000-0000-000073530000}"/>
    <cellStyle name="Note 32 5" xfId="4372" xr:uid="{00000000-0005-0000-0000-000074530000}"/>
    <cellStyle name="Note 32 5 2" xfId="13904" xr:uid="{00000000-0005-0000-0000-000075530000}"/>
    <cellStyle name="Note 32 5 2 2" xfId="31339" xr:uid="{00000000-0005-0000-0000-000076530000}"/>
    <cellStyle name="Note 32 5 2 3" xfId="45792" xr:uid="{00000000-0005-0000-0000-000077530000}"/>
    <cellStyle name="Note 32 5 3" xfId="16365" xr:uid="{00000000-0005-0000-0000-000078530000}"/>
    <cellStyle name="Note 32 5 3 2" xfId="33800" xr:uid="{00000000-0005-0000-0000-000079530000}"/>
    <cellStyle name="Note 32 5 3 3" xfId="48253" xr:uid="{00000000-0005-0000-0000-00007A530000}"/>
    <cellStyle name="Note 32 5 4" xfId="21808" xr:uid="{00000000-0005-0000-0000-00007B530000}"/>
    <cellStyle name="Note 32 5 5" xfId="36261" xr:uid="{00000000-0005-0000-0000-00007C530000}"/>
    <cellStyle name="Note 32 6" xfId="6834" xr:uid="{00000000-0005-0000-0000-00007D530000}"/>
    <cellStyle name="Note 32 6 2" xfId="24269" xr:uid="{00000000-0005-0000-0000-00007E530000}"/>
    <cellStyle name="Note 32 6 3" xfId="38722" xr:uid="{00000000-0005-0000-0000-00007F530000}"/>
    <cellStyle name="Note 32 7" xfId="9275" xr:uid="{00000000-0005-0000-0000-000080530000}"/>
    <cellStyle name="Note 32 7 2" xfId="26710" xr:uid="{00000000-0005-0000-0000-000081530000}"/>
    <cellStyle name="Note 32 7 3" xfId="41163" xr:uid="{00000000-0005-0000-0000-000082530000}"/>
    <cellStyle name="Note 32 8" xfId="11695" xr:uid="{00000000-0005-0000-0000-000083530000}"/>
    <cellStyle name="Note 32 8 2" xfId="29130" xr:uid="{00000000-0005-0000-0000-000084530000}"/>
    <cellStyle name="Note 32 8 3" xfId="43583" xr:uid="{00000000-0005-0000-0000-000085530000}"/>
    <cellStyle name="Note 32 9" xfId="18702" xr:uid="{00000000-0005-0000-0000-000086530000}"/>
    <cellStyle name="Note 33" xfId="1865" xr:uid="{00000000-0005-0000-0000-000087530000}"/>
    <cellStyle name="Note 33 2" xfId="1866" xr:uid="{00000000-0005-0000-0000-000088530000}"/>
    <cellStyle name="Note 33 2 2" xfId="4377" xr:uid="{00000000-0005-0000-0000-000089530000}"/>
    <cellStyle name="Note 33 2 2 2" xfId="13908" xr:uid="{00000000-0005-0000-0000-00008A530000}"/>
    <cellStyle name="Note 33 2 2 2 2" xfId="31343" xr:uid="{00000000-0005-0000-0000-00008B530000}"/>
    <cellStyle name="Note 33 2 2 2 3" xfId="45796" xr:uid="{00000000-0005-0000-0000-00008C530000}"/>
    <cellStyle name="Note 33 2 2 3" xfId="16369" xr:uid="{00000000-0005-0000-0000-00008D530000}"/>
    <cellStyle name="Note 33 2 2 3 2" xfId="33804" xr:uid="{00000000-0005-0000-0000-00008E530000}"/>
    <cellStyle name="Note 33 2 2 3 3" xfId="48257" xr:uid="{00000000-0005-0000-0000-00008F530000}"/>
    <cellStyle name="Note 33 2 2 4" xfId="21813" xr:uid="{00000000-0005-0000-0000-000090530000}"/>
    <cellStyle name="Note 33 2 2 5" xfId="36266" xr:uid="{00000000-0005-0000-0000-000091530000}"/>
    <cellStyle name="Note 33 2 3" xfId="6839" xr:uid="{00000000-0005-0000-0000-000092530000}"/>
    <cellStyle name="Note 33 2 3 2" xfId="24274" xr:uid="{00000000-0005-0000-0000-000093530000}"/>
    <cellStyle name="Note 33 2 3 3" xfId="38727" xr:uid="{00000000-0005-0000-0000-000094530000}"/>
    <cellStyle name="Note 33 2 4" xfId="9280" xr:uid="{00000000-0005-0000-0000-000095530000}"/>
    <cellStyle name="Note 33 2 4 2" xfId="26715" xr:uid="{00000000-0005-0000-0000-000096530000}"/>
    <cellStyle name="Note 33 2 4 3" xfId="41168" xr:uid="{00000000-0005-0000-0000-000097530000}"/>
    <cellStyle name="Note 33 2 5" xfId="11700" xr:uid="{00000000-0005-0000-0000-000098530000}"/>
    <cellStyle name="Note 33 2 5 2" xfId="29135" xr:uid="{00000000-0005-0000-0000-000099530000}"/>
    <cellStyle name="Note 33 2 5 3" xfId="43588" xr:uid="{00000000-0005-0000-0000-00009A530000}"/>
    <cellStyle name="Note 33 2 6" xfId="18707" xr:uid="{00000000-0005-0000-0000-00009B530000}"/>
    <cellStyle name="Note 33 3" xfId="1867" xr:uid="{00000000-0005-0000-0000-00009C530000}"/>
    <cellStyle name="Note 33 3 2" xfId="4378" xr:uid="{00000000-0005-0000-0000-00009D530000}"/>
    <cellStyle name="Note 33 3 2 2" xfId="13909" xr:uid="{00000000-0005-0000-0000-00009E530000}"/>
    <cellStyle name="Note 33 3 2 2 2" xfId="31344" xr:uid="{00000000-0005-0000-0000-00009F530000}"/>
    <cellStyle name="Note 33 3 2 2 3" xfId="45797" xr:uid="{00000000-0005-0000-0000-0000A0530000}"/>
    <cellStyle name="Note 33 3 2 3" xfId="16370" xr:uid="{00000000-0005-0000-0000-0000A1530000}"/>
    <cellStyle name="Note 33 3 2 3 2" xfId="33805" xr:uid="{00000000-0005-0000-0000-0000A2530000}"/>
    <cellStyle name="Note 33 3 2 3 3" xfId="48258" xr:uid="{00000000-0005-0000-0000-0000A3530000}"/>
    <cellStyle name="Note 33 3 2 4" xfId="21814" xr:uid="{00000000-0005-0000-0000-0000A4530000}"/>
    <cellStyle name="Note 33 3 2 5" xfId="36267" xr:uid="{00000000-0005-0000-0000-0000A5530000}"/>
    <cellStyle name="Note 33 3 3" xfId="6840" xr:uid="{00000000-0005-0000-0000-0000A6530000}"/>
    <cellStyle name="Note 33 3 3 2" xfId="24275" xr:uid="{00000000-0005-0000-0000-0000A7530000}"/>
    <cellStyle name="Note 33 3 3 3" xfId="38728" xr:uid="{00000000-0005-0000-0000-0000A8530000}"/>
    <cellStyle name="Note 33 3 4" xfId="9281" xr:uid="{00000000-0005-0000-0000-0000A9530000}"/>
    <cellStyle name="Note 33 3 4 2" xfId="26716" xr:uid="{00000000-0005-0000-0000-0000AA530000}"/>
    <cellStyle name="Note 33 3 4 3" xfId="41169" xr:uid="{00000000-0005-0000-0000-0000AB530000}"/>
    <cellStyle name="Note 33 3 5" xfId="11701" xr:uid="{00000000-0005-0000-0000-0000AC530000}"/>
    <cellStyle name="Note 33 3 5 2" xfId="29136" xr:uid="{00000000-0005-0000-0000-0000AD530000}"/>
    <cellStyle name="Note 33 3 5 3" xfId="43589" xr:uid="{00000000-0005-0000-0000-0000AE530000}"/>
    <cellStyle name="Note 33 3 6" xfId="18708" xr:uid="{00000000-0005-0000-0000-0000AF530000}"/>
    <cellStyle name="Note 33 4" xfId="1868" xr:uid="{00000000-0005-0000-0000-0000B0530000}"/>
    <cellStyle name="Note 33 4 2" xfId="4379" xr:uid="{00000000-0005-0000-0000-0000B1530000}"/>
    <cellStyle name="Note 33 4 2 2" xfId="21815" xr:uid="{00000000-0005-0000-0000-0000B2530000}"/>
    <cellStyle name="Note 33 4 2 3" xfId="36268" xr:uid="{00000000-0005-0000-0000-0000B3530000}"/>
    <cellStyle name="Note 33 4 3" xfId="6841" xr:uid="{00000000-0005-0000-0000-0000B4530000}"/>
    <cellStyle name="Note 33 4 3 2" xfId="24276" xr:uid="{00000000-0005-0000-0000-0000B5530000}"/>
    <cellStyle name="Note 33 4 3 3" xfId="38729" xr:uid="{00000000-0005-0000-0000-0000B6530000}"/>
    <cellStyle name="Note 33 4 4" xfId="9282" xr:uid="{00000000-0005-0000-0000-0000B7530000}"/>
    <cellStyle name="Note 33 4 4 2" xfId="26717" xr:uid="{00000000-0005-0000-0000-0000B8530000}"/>
    <cellStyle name="Note 33 4 4 3" xfId="41170" xr:uid="{00000000-0005-0000-0000-0000B9530000}"/>
    <cellStyle name="Note 33 4 5" xfId="11702" xr:uid="{00000000-0005-0000-0000-0000BA530000}"/>
    <cellStyle name="Note 33 4 5 2" xfId="29137" xr:uid="{00000000-0005-0000-0000-0000BB530000}"/>
    <cellStyle name="Note 33 4 5 3" xfId="43590" xr:uid="{00000000-0005-0000-0000-0000BC530000}"/>
    <cellStyle name="Note 33 4 6" xfId="15237" xr:uid="{00000000-0005-0000-0000-0000BD530000}"/>
    <cellStyle name="Note 33 4 6 2" xfId="32672" xr:uid="{00000000-0005-0000-0000-0000BE530000}"/>
    <cellStyle name="Note 33 4 6 3" xfId="47125" xr:uid="{00000000-0005-0000-0000-0000BF530000}"/>
    <cellStyle name="Note 33 4 7" xfId="18709" xr:uid="{00000000-0005-0000-0000-0000C0530000}"/>
    <cellStyle name="Note 33 4 8" xfId="20399" xr:uid="{00000000-0005-0000-0000-0000C1530000}"/>
    <cellStyle name="Note 33 5" xfId="4376" xr:uid="{00000000-0005-0000-0000-0000C2530000}"/>
    <cellStyle name="Note 33 5 2" xfId="13907" xr:uid="{00000000-0005-0000-0000-0000C3530000}"/>
    <cellStyle name="Note 33 5 2 2" xfId="31342" xr:uid="{00000000-0005-0000-0000-0000C4530000}"/>
    <cellStyle name="Note 33 5 2 3" xfId="45795" xr:uid="{00000000-0005-0000-0000-0000C5530000}"/>
    <cellStyle name="Note 33 5 3" xfId="16368" xr:uid="{00000000-0005-0000-0000-0000C6530000}"/>
    <cellStyle name="Note 33 5 3 2" xfId="33803" xr:uid="{00000000-0005-0000-0000-0000C7530000}"/>
    <cellStyle name="Note 33 5 3 3" xfId="48256" xr:uid="{00000000-0005-0000-0000-0000C8530000}"/>
    <cellStyle name="Note 33 5 4" xfId="21812" xr:uid="{00000000-0005-0000-0000-0000C9530000}"/>
    <cellStyle name="Note 33 5 5" xfId="36265" xr:uid="{00000000-0005-0000-0000-0000CA530000}"/>
    <cellStyle name="Note 33 6" xfId="6838" xr:uid="{00000000-0005-0000-0000-0000CB530000}"/>
    <cellStyle name="Note 33 6 2" xfId="24273" xr:uid="{00000000-0005-0000-0000-0000CC530000}"/>
    <cellStyle name="Note 33 6 3" xfId="38726" xr:uid="{00000000-0005-0000-0000-0000CD530000}"/>
    <cellStyle name="Note 33 7" xfId="9279" xr:uid="{00000000-0005-0000-0000-0000CE530000}"/>
    <cellStyle name="Note 33 7 2" xfId="26714" xr:uid="{00000000-0005-0000-0000-0000CF530000}"/>
    <cellStyle name="Note 33 7 3" xfId="41167" xr:uid="{00000000-0005-0000-0000-0000D0530000}"/>
    <cellStyle name="Note 33 8" xfId="11699" xr:uid="{00000000-0005-0000-0000-0000D1530000}"/>
    <cellStyle name="Note 33 8 2" xfId="29134" xr:uid="{00000000-0005-0000-0000-0000D2530000}"/>
    <cellStyle name="Note 33 8 3" xfId="43587" xr:uid="{00000000-0005-0000-0000-0000D3530000}"/>
    <cellStyle name="Note 33 9" xfId="18706" xr:uid="{00000000-0005-0000-0000-0000D4530000}"/>
    <cellStyle name="Note 34" xfId="1869" xr:uid="{00000000-0005-0000-0000-0000D5530000}"/>
    <cellStyle name="Note 34 2" xfId="1870" xr:uid="{00000000-0005-0000-0000-0000D6530000}"/>
    <cellStyle name="Note 34 2 2" xfId="4381" xr:uid="{00000000-0005-0000-0000-0000D7530000}"/>
    <cellStyle name="Note 34 2 2 2" xfId="13911" xr:uid="{00000000-0005-0000-0000-0000D8530000}"/>
    <cellStyle name="Note 34 2 2 2 2" xfId="31346" xr:uid="{00000000-0005-0000-0000-0000D9530000}"/>
    <cellStyle name="Note 34 2 2 2 3" xfId="45799" xr:uid="{00000000-0005-0000-0000-0000DA530000}"/>
    <cellStyle name="Note 34 2 2 3" xfId="16372" xr:uid="{00000000-0005-0000-0000-0000DB530000}"/>
    <cellStyle name="Note 34 2 2 3 2" xfId="33807" xr:uid="{00000000-0005-0000-0000-0000DC530000}"/>
    <cellStyle name="Note 34 2 2 3 3" xfId="48260" xr:uid="{00000000-0005-0000-0000-0000DD530000}"/>
    <cellStyle name="Note 34 2 2 4" xfId="21817" xr:uid="{00000000-0005-0000-0000-0000DE530000}"/>
    <cellStyle name="Note 34 2 2 5" xfId="36270" xr:uid="{00000000-0005-0000-0000-0000DF530000}"/>
    <cellStyle name="Note 34 2 3" xfId="6843" xr:uid="{00000000-0005-0000-0000-0000E0530000}"/>
    <cellStyle name="Note 34 2 3 2" xfId="24278" xr:uid="{00000000-0005-0000-0000-0000E1530000}"/>
    <cellStyle name="Note 34 2 3 3" xfId="38731" xr:uid="{00000000-0005-0000-0000-0000E2530000}"/>
    <cellStyle name="Note 34 2 4" xfId="9284" xr:uid="{00000000-0005-0000-0000-0000E3530000}"/>
    <cellStyle name="Note 34 2 4 2" xfId="26719" xr:uid="{00000000-0005-0000-0000-0000E4530000}"/>
    <cellStyle name="Note 34 2 4 3" xfId="41172" xr:uid="{00000000-0005-0000-0000-0000E5530000}"/>
    <cellStyle name="Note 34 2 5" xfId="11704" xr:uid="{00000000-0005-0000-0000-0000E6530000}"/>
    <cellStyle name="Note 34 2 5 2" xfId="29139" xr:uid="{00000000-0005-0000-0000-0000E7530000}"/>
    <cellStyle name="Note 34 2 5 3" xfId="43592" xr:uid="{00000000-0005-0000-0000-0000E8530000}"/>
    <cellStyle name="Note 34 2 6" xfId="18711" xr:uid="{00000000-0005-0000-0000-0000E9530000}"/>
    <cellStyle name="Note 34 3" xfId="1871" xr:uid="{00000000-0005-0000-0000-0000EA530000}"/>
    <cellStyle name="Note 34 3 2" xfId="4382" xr:uid="{00000000-0005-0000-0000-0000EB530000}"/>
    <cellStyle name="Note 34 3 2 2" xfId="13912" xr:uid="{00000000-0005-0000-0000-0000EC530000}"/>
    <cellStyle name="Note 34 3 2 2 2" xfId="31347" xr:uid="{00000000-0005-0000-0000-0000ED530000}"/>
    <cellStyle name="Note 34 3 2 2 3" xfId="45800" xr:uid="{00000000-0005-0000-0000-0000EE530000}"/>
    <cellStyle name="Note 34 3 2 3" xfId="16373" xr:uid="{00000000-0005-0000-0000-0000EF530000}"/>
    <cellStyle name="Note 34 3 2 3 2" xfId="33808" xr:uid="{00000000-0005-0000-0000-0000F0530000}"/>
    <cellStyle name="Note 34 3 2 3 3" xfId="48261" xr:uid="{00000000-0005-0000-0000-0000F1530000}"/>
    <cellStyle name="Note 34 3 2 4" xfId="21818" xr:uid="{00000000-0005-0000-0000-0000F2530000}"/>
    <cellStyle name="Note 34 3 2 5" xfId="36271" xr:uid="{00000000-0005-0000-0000-0000F3530000}"/>
    <cellStyle name="Note 34 3 3" xfId="6844" xr:uid="{00000000-0005-0000-0000-0000F4530000}"/>
    <cellStyle name="Note 34 3 3 2" xfId="24279" xr:uid="{00000000-0005-0000-0000-0000F5530000}"/>
    <cellStyle name="Note 34 3 3 3" xfId="38732" xr:uid="{00000000-0005-0000-0000-0000F6530000}"/>
    <cellStyle name="Note 34 3 4" xfId="9285" xr:uid="{00000000-0005-0000-0000-0000F7530000}"/>
    <cellStyle name="Note 34 3 4 2" xfId="26720" xr:uid="{00000000-0005-0000-0000-0000F8530000}"/>
    <cellStyle name="Note 34 3 4 3" xfId="41173" xr:uid="{00000000-0005-0000-0000-0000F9530000}"/>
    <cellStyle name="Note 34 3 5" xfId="11705" xr:uid="{00000000-0005-0000-0000-0000FA530000}"/>
    <cellStyle name="Note 34 3 5 2" xfId="29140" xr:uid="{00000000-0005-0000-0000-0000FB530000}"/>
    <cellStyle name="Note 34 3 5 3" xfId="43593" xr:uid="{00000000-0005-0000-0000-0000FC530000}"/>
    <cellStyle name="Note 34 3 6" xfId="18712" xr:uid="{00000000-0005-0000-0000-0000FD530000}"/>
    <cellStyle name="Note 34 4" xfId="1872" xr:uid="{00000000-0005-0000-0000-0000FE530000}"/>
    <cellStyle name="Note 34 4 2" xfId="4383" xr:uid="{00000000-0005-0000-0000-0000FF530000}"/>
    <cellStyle name="Note 34 4 2 2" xfId="21819" xr:uid="{00000000-0005-0000-0000-000000540000}"/>
    <cellStyle name="Note 34 4 2 3" xfId="36272" xr:uid="{00000000-0005-0000-0000-000001540000}"/>
    <cellStyle name="Note 34 4 3" xfId="6845" xr:uid="{00000000-0005-0000-0000-000002540000}"/>
    <cellStyle name="Note 34 4 3 2" xfId="24280" xr:uid="{00000000-0005-0000-0000-000003540000}"/>
    <cellStyle name="Note 34 4 3 3" xfId="38733" xr:uid="{00000000-0005-0000-0000-000004540000}"/>
    <cellStyle name="Note 34 4 4" xfId="9286" xr:uid="{00000000-0005-0000-0000-000005540000}"/>
    <cellStyle name="Note 34 4 4 2" xfId="26721" xr:uid="{00000000-0005-0000-0000-000006540000}"/>
    <cellStyle name="Note 34 4 4 3" xfId="41174" xr:uid="{00000000-0005-0000-0000-000007540000}"/>
    <cellStyle name="Note 34 4 5" xfId="11706" xr:uid="{00000000-0005-0000-0000-000008540000}"/>
    <cellStyle name="Note 34 4 5 2" xfId="29141" xr:uid="{00000000-0005-0000-0000-000009540000}"/>
    <cellStyle name="Note 34 4 5 3" xfId="43594" xr:uid="{00000000-0005-0000-0000-00000A540000}"/>
    <cellStyle name="Note 34 4 6" xfId="15238" xr:uid="{00000000-0005-0000-0000-00000B540000}"/>
    <cellStyle name="Note 34 4 6 2" xfId="32673" xr:uid="{00000000-0005-0000-0000-00000C540000}"/>
    <cellStyle name="Note 34 4 6 3" xfId="47126" xr:uid="{00000000-0005-0000-0000-00000D540000}"/>
    <cellStyle name="Note 34 4 7" xfId="18713" xr:uid="{00000000-0005-0000-0000-00000E540000}"/>
    <cellStyle name="Note 34 4 8" xfId="20400" xr:uid="{00000000-0005-0000-0000-00000F540000}"/>
    <cellStyle name="Note 34 5" xfId="4380" xr:uid="{00000000-0005-0000-0000-000010540000}"/>
    <cellStyle name="Note 34 5 2" xfId="13910" xr:uid="{00000000-0005-0000-0000-000011540000}"/>
    <cellStyle name="Note 34 5 2 2" xfId="31345" xr:uid="{00000000-0005-0000-0000-000012540000}"/>
    <cellStyle name="Note 34 5 2 3" xfId="45798" xr:uid="{00000000-0005-0000-0000-000013540000}"/>
    <cellStyle name="Note 34 5 3" xfId="16371" xr:uid="{00000000-0005-0000-0000-000014540000}"/>
    <cellStyle name="Note 34 5 3 2" xfId="33806" xr:uid="{00000000-0005-0000-0000-000015540000}"/>
    <cellStyle name="Note 34 5 3 3" xfId="48259" xr:uid="{00000000-0005-0000-0000-000016540000}"/>
    <cellStyle name="Note 34 5 4" xfId="21816" xr:uid="{00000000-0005-0000-0000-000017540000}"/>
    <cellStyle name="Note 34 5 5" xfId="36269" xr:uid="{00000000-0005-0000-0000-000018540000}"/>
    <cellStyle name="Note 34 6" xfId="6842" xr:uid="{00000000-0005-0000-0000-000019540000}"/>
    <cellStyle name="Note 34 6 2" xfId="24277" xr:uid="{00000000-0005-0000-0000-00001A540000}"/>
    <cellStyle name="Note 34 6 3" xfId="38730" xr:uid="{00000000-0005-0000-0000-00001B540000}"/>
    <cellStyle name="Note 34 7" xfId="9283" xr:uid="{00000000-0005-0000-0000-00001C540000}"/>
    <cellStyle name="Note 34 7 2" xfId="26718" xr:uid="{00000000-0005-0000-0000-00001D540000}"/>
    <cellStyle name="Note 34 7 3" xfId="41171" xr:uid="{00000000-0005-0000-0000-00001E540000}"/>
    <cellStyle name="Note 34 8" xfId="11703" xr:uid="{00000000-0005-0000-0000-00001F540000}"/>
    <cellStyle name="Note 34 8 2" xfId="29138" xr:uid="{00000000-0005-0000-0000-000020540000}"/>
    <cellStyle name="Note 34 8 3" xfId="43591" xr:uid="{00000000-0005-0000-0000-000021540000}"/>
    <cellStyle name="Note 34 9" xfId="18710" xr:uid="{00000000-0005-0000-0000-000022540000}"/>
    <cellStyle name="Note 35" xfId="1873" xr:uid="{00000000-0005-0000-0000-000023540000}"/>
    <cellStyle name="Note 35 2" xfId="1874" xr:uid="{00000000-0005-0000-0000-000024540000}"/>
    <cellStyle name="Note 35 2 2" xfId="4385" xr:uid="{00000000-0005-0000-0000-000025540000}"/>
    <cellStyle name="Note 35 2 2 2" xfId="13914" xr:uid="{00000000-0005-0000-0000-000026540000}"/>
    <cellStyle name="Note 35 2 2 2 2" xfId="31349" xr:uid="{00000000-0005-0000-0000-000027540000}"/>
    <cellStyle name="Note 35 2 2 2 3" xfId="45802" xr:uid="{00000000-0005-0000-0000-000028540000}"/>
    <cellStyle name="Note 35 2 2 3" xfId="16375" xr:uid="{00000000-0005-0000-0000-000029540000}"/>
    <cellStyle name="Note 35 2 2 3 2" xfId="33810" xr:uid="{00000000-0005-0000-0000-00002A540000}"/>
    <cellStyle name="Note 35 2 2 3 3" xfId="48263" xr:uid="{00000000-0005-0000-0000-00002B540000}"/>
    <cellStyle name="Note 35 2 2 4" xfId="21821" xr:uid="{00000000-0005-0000-0000-00002C540000}"/>
    <cellStyle name="Note 35 2 2 5" xfId="36274" xr:uid="{00000000-0005-0000-0000-00002D540000}"/>
    <cellStyle name="Note 35 2 3" xfId="6847" xr:uid="{00000000-0005-0000-0000-00002E540000}"/>
    <cellStyle name="Note 35 2 3 2" xfId="24282" xr:uid="{00000000-0005-0000-0000-00002F540000}"/>
    <cellStyle name="Note 35 2 3 3" xfId="38735" xr:uid="{00000000-0005-0000-0000-000030540000}"/>
    <cellStyle name="Note 35 2 4" xfId="9288" xr:uid="{00000000-0005-0000-0000-000031540000}"/>
    <cellStyle name="Note 35 2 4 2" xfId="26723" xr:uid="{00000000-0005-0000-0000-000032540000}"/>
    <cellStyle name="Note 35 2 4 3" xfId="41176" xr:uid="{00000000-0005-0000-0000-000033540000}"/>
    <cellStyle name="Note 35 2 5" xfId="11708" xr:uid="{00000000-0005-0000-0000-000034540000}"/>
    <cellStyle name="Note 35 2 5 2" xfId="29143" xr:uid="{00000000-0005-0000-0000-000035540000}"/>
    <cellStyle name="Note 35 2 5 3" xfId="43596" xr:uid="{00000000-0005-0000-0000-000036540000}"/>
    <cellStyle name="Note 35 2 6" xfId="18715" xr:uid="{00000000-0005-0000-0000-000037540000}"/>
    <cellStyle name="Note 35 3" xfId="1875" xr:uid="{00000000-0005-0000-0000-000038540000}"/>
    <cellStyle name="Note 35 3 2" xfId="4386" xr:uid="{00000000-0005-0000-0000-000039540000}"/>
    <cellStyle name="Note 35 3 2 2" xfId="13915" xr:uid="{00000000-0005-0000-0000-00003A540000}"/>
    <cellStyle name="Note 35 3 2 2 2" xfId="31350" xr:uid="{00000000-0005-0000-0000-00003B540000}"/>
    <cellStyle name="Note 35 3 2 2 3" xfId="45803" xr:uid="{00000000-0005-0000-0000-00003C540000}"/>
    <cellStyle name="Note 35 3 2 3" xfId="16376" xr:uid="{00000000-0005-0000-0000-00003D540000}"/>
    <cellStyle name="Note 35 3 2 3 2" xfId="33811" xr:uid="{00000000-0005-0000-0000-00003E540000}"/>
    <cellStyle name="Note 35 3 2 3 3" xfId="48264" xr:uid="{00000000-0005-0000-0000-00003F540000}"/>
    <cellStyle name="Note 35 3 2 4" xfId="21822" xr:uid="{00000000-0005-0000-0000-000040540000}"/>
    <cellStyle name="Note 35 3 2 5" xfId="36275" xr:uid="{00000000-0005-0000-0000-000041540000}"/>
    <cellStyle name="Note 35 3 3" xfId="6848" xr:uid="{00000000-0005-0000-0000-000042540000}"/>
    <cellStyle name="Note 35 3 3 2" xfId="24283" xr:uid="{00000000-0005-0000-0000-000043540000}"/>
    <cellStyle name="Note 35 3 3 3" xfId="38736" xr:uid="{00000000-0005-0000-0000-000044540000}"/>
    <cellStyle name="Note 35 3 4" xfId="9289" xr:uid="{00000000-0005-0000-0000-000045540000}"/>
    <cellStyle name="Note 35 3 4 2" xfId="26724" xr:uid="{00000000-0005-0000-0000-000046540000}"/>
    <cellStyle name="Note 35 3 4 3" xfId="41177" xr:uid="{00000000-0005-0000-0000-000047540000}"/>
    <cellStyle name="Note 35 3 5" xfId="11709" xr:uid="{00000000-0005-0000-0000-000048540000}"/>
    <cellStyle name="Note 35 3 5 2" xfId="29144" xr:uid="{00000000-0005-0000-0000-000049540000}"/>
    <cellStyle name="Note 35 3 5 3" xfId="43597" xr:uid="{00000000-0005-0000-0000-00004A540000}"/>
    <cellStyle name="Note 35 3 6" xfId="18716" xr:uid="{00000000-0005-0000-0000-00004B540000}"/>
    <cellStyle name="Note 35 4" xfId="1876" xr:uid="{00000000-0005-0000-0000-00004C540000}"/>
    <cellStyle name="Note 35 4 2" xfId="4387" xr:uid="{00000000-0005-0000-0000-00004D540000}"/>
    <cellStyle name="Note 35 4 2 2" xfId="21823" xr:uid="{00000000-0005-0000-0000-00004E540000}"/>
    <cellStyle name="Note 35 4 2 3" xfId="36276" xr:uid="{00000000-0005-0000-0000-00004F540000}"/>
    <cellStyle name="Note 35 4 3" xfId="6849" xr:uid="{00000000-0005-0000-0000-000050540000}"/>
    <cellStyle name="Note 35 4 3 2" xfId="24284" xr:uid="{00000000-0005-0000-0000-000051540000}"/>
    <cellStyle name="Note 35 4 3 3" xfId="38737" xr:uid="{00000000-0005-0000-0000-000052540000}"/>
    <cellStyle name="Note 35 4 4" xfId="9290" xr:uid="{00000000-0005-0000-0000-000053540000}"/>
    <cellStyle name="Note 35 4 4 2" xfId="26725" xr:uid="{00000000-0005-0000-0000-000054540000}"/>
    <cellStyle name="Note 35 4 4 3" xfId="41178" xr:uid="{00000000-0005-0000-0000-000055540000}"/>
    <cellStyle name="Note 35 4 5" xfId="11710" xr:uid="{00000000-0005-0000-0000-000056540000}"/>
    <cellStyle name="Note 35 4 5 2" xfId="29145" xr:uid="{00000000-0005-0000-0000-000057540000}"/>
    <cellStyle name="Note 35 4 5 3" xfId="43598" xr:uid="{00000000-0005-0000-0000-000058540000}"/>
    <cellStyle name="Note 35 4 6" xfId="15239" xr:uid="{00000000-0005-0000-0000-000059540000}"/>
    <cellStyle name="Note 35 4 6 2" xfId="32674" xr:uid="{00000000-0005-0000-0000-00005A540000}"/>
    <cellStyle name="Note 35 4 6 3" xfId="47127" xr:uid="{00000000-0005-0000-0000-00005B540000}"/>
    <cellStyle name="Note 35 4 7" xfId="18717" xr:uid="{00000000-0005-0000-0000-00005C540000}"/>
    <cellStyle name="Note 35 4 8" xfId="20401" xr:uid="{00000000-0005-0000-0000-00005D540000}"/>
    <cellStyle name="Note 35 5" xfId="4384" xr:uid="{00000000-0005-0000-0000-00005E540000}"/>
    <cellStyle name="Note 35 5 2" xfId="13913" xr:uid="{00000000-0005-0000-0000-00005F540000}"/>
    <cellStyle name="Note 35 5 2 2" xfId="31348" xr:uid="{00000000-0005-0000-0000-000060540000}"/>
    <cellStyle name="Note 35 5 2 3" xfId="45801" xr:uid="{00000000-0005-0000-0000-000061540000}"/>
    <cellStyle name="Note 35 5 3" xfId="16374" xr:uid="{00000000-0005-0000-0000-000062540000}"/>
    <cellStyle name="Note 35 5 3 2" xfId="33809" xr:uid="{00000000-0005-0000-0000-000063540000}"/>
    <cellStyle name="Note 35 5 3 3" xfId="48262" xr:uid="{00000000-0005-0000-0000-000064540000}"/>
    <cellStyle name="Note 35 5 4" xfId="21820" xr:uid="{00000000-0005-0000-0000-000065540000}"/>
    <cellStyle name="Note 35 5 5" xfId="36273" xr:uid="{00000000-0005-0000-0000-000066540000}"/>
    <cellStyle name="Note 35 6" xfId="6846" xr:uid="{00000000-0005-0000-0000-000067540000}"/>
    <cellStyle name="Note 35 6 2" xfId="24281" xr:uid="{00000000-0005-0000-0000-000068540000}"/>
    <cellStyle name="Note 35 6 3" xfId="38734" xr:uid="{00000000-0005-0000-0000-000069540000}"/>
    <cellStyle name="Note 35 7" xfId="9287" xr:uid="{00000000-0005-0000-0000-00006A540000}"/>
    <cellStyle name="Note 35 7 2" xfId="26722" xr:uid="{00000000-0005-0000-0000-00006B540000}"/>
    <cellStyle name="Note 35 7 3" xfId="41175" xr:uid="{00000000-0005-0000-0000-00006C540000}"/>
    <cellStyle name="Note 35 8" xfId="11707" xr:uid="{00000000-0005-0000-0000-00006D540000}"/>
    <cellStyle name="Note 35 8 2" xfId="29142" xr:uid="{00000000-0005-0000-0000-00006E540000}"/>
    <cellStyle name="Note 35 8 3" xfId="43595" xr:uid="{00000000-0005-0000-0000-00006F540000}"/>
    <cellStyle name="Note 35 9" xfId="18714" xr:uid="{00000000-0005-0000-0000-000070540000}"/>
    <cellStyle name="Note 36" xfId="1877" xr:uid="{00000000-0005-0000-0000-000071540000}"/>
    <cellStyle name="Note 36 2" xfId="1878" xr:uid="{00000000-0005-0000-0000-000072540000}"/>
    <cellStyle name="Note 36 2 2" xfId="4389" xr:uid="{00000000-0005-0000-0000-000073540000}"/>
    <cellStyle name="Note 36 2 2 2" xfId="13917" xr:uid="{00000000-0005-0000-0000-000074540000}"/>
    <cellStyle name="Note 36 2 2 2 2" xfId="31352" xr:uid="{00000000-0005-0000-0000-000075540000}"/>
    <cellStyle name="Note 36 2 2 2 3" xfId="45805" xr:uid="{00000000-0005-0000-0000-000076540000}"/>
    <cellStyle name="Note 36 2 2 3" xfId="16378" xr:uid="{00000000-0005-0000-0000-000077540000}"/>
    <cellStyle name="Note 36 2 2 3 2" xfId="33813" xr:uid="{00000000-0005-0000-0000-000078540000}"/>
    <cellStyle name="Note 36 2 2 3 3" xfId="48266" xr:uid="{00000000-0005-0000-0000-000079540000}"/>
    <cellStyle name="Note 36 2 2 4" xfId="21825" xr:uid="{00000000-0005-0000-0000-00007A540000}"/>
    <cellStyle name="Note 36 2 2 5" xfId="36278" xr:uid="{00000000-0005-0000-0000-00007B540000}"/>
    <cellStyle name="Note 36 2 3" xfId="6851" xr:uid="{00000000-0005-0000-0000-00007C540000}"/>
    <cellStyle name="Note 36 2 3 2" xfId="24286" xr:uid="{00000000-0005-0000-0000-00007D540000}"/>
    <cellStyle name="Note 36 2 3 3" xfId="38739" xr:uid="{00000000-0005-0000-0000-00007E540000}"/>
    <cellStyle name="Note 36 2 4" xfId="9292" xr:uid="{00000000-0005-0000-0000-00007F540000}"/>
    <cellStyle name="Note 36 2 4 2" xfId="26727" xr:uid="{00000000-0005-0000-0000-000080540000}"/>
    <cellStyle name="Note 36 2 4 3" xfId="41180" xr:uid="{00000000-0005-0000-0000-000081540000}"/>
    <cellStyle name="Note 36 2 5" xfId="11712" xr:uid="{00000000-0005-0000-0000-000082540000}"/>
    <cellStyle name="Note 36 2 5 2" xfId="29147" xr:uid="{00000000-0005-0000-0000-000083540000}"/>
    <cellStyle name="Note 36 2 5 3" xfId="43600" xr:uid="{00000000-0005-0000-0000-000084540000}"/>
    <cellStyle name="Note 36 2 6" xfId="18719" xr:uid="{00000000-0005-0000-0000-000085540000}"/>
    <cellStyle name="Note 36 3" xfId="1879" xr:uid="{00000000-0005-0000-0000-000086540000}"/>
    <cellStyle name="Note 36 3 2" xfId="4390" xr:uid="{00000000-0005-0000-0000-000087540000}"/>
    <cellStyle name="Note 36 3 2 2" xfId="13918" xr:uid="{00000000-0005-0000-0000-000088540000}"/>
    <cellStyle name="Note 36 3 2 2 2" xfId="31353" xr:uid="{00000000-0005-0000-0000-000089540000}"/>
    <cellStyle name="Note 36 3 2 2 3" xfId="45806" xr:uid="{00000000-0005-0000-0000-00008A540000}"/>
    <cellStyle name="Note 36 3 2 3" xfId="16379" xr:uid="{00000000-0005-0000-0000-00008B540000}"/>
    <cellStyle name="Note 36 3 2 3 2" xfId="33814" xr:uid="{00000000-0005-0000-0000-00008C540000}"/>
    <cellStyle name="Note 36 3 2 3 3" xfId="48267" xr:uid="{00000000-0005-0000-0000-00008D540000}"/>
    <cellStyle name="Note 36 3 2 4" xfId="21826" xr:uid="{00000000-0005-0000-0000-00008E540000}"/>
    <cellStyle name="Note 36 3 2 5" xfId="36279" xr:uid="{00000000-0005-0000-0000-00008F540000}"/>
    <cellStyle name="Note 36 3 3" xfId="6852" xr:uid="{00000000-0005-0000-0000-000090540000}"/>
    <cellStyle name="Note 36 3 3 2" xfId="24287" xr:uid="{00000000-0005-0000-0000-000091540000}"/>
    <cellStyle name="Note 36 3 3 3" xfId="38740" xr:uid="{00000000-0005-0000-0000-000092540000}"/>
    <cellStyle name="Note 36 3 4" xfId="9293" xr:uid="{00000000-0005-0000-0000-000093540000}"/>
    <cellStyle name="Note 36 3 4 2" xfId="26728" xr:uid="{00000000-0005-0000-0000-000094540000}"/>
    <cellStyle name="Note 36 3 4 3" xfId="41181" xr:uid="{00000000-0005-0000-0000-000095540000}"/>
    <cellStyle name="Note 36 3 5" xfId="11713" xr:uid="{00000000-0005-0000-0000-000096540000}"/>
    <cellStyle name="Note 36 3 5 2" xfId="29148" xr:uid="{00000000-0005-0000-0000-000097540000}"/>
    <cellStyle name="Note 36 3 5 3" xfId="43601" xr:uid="{00000000-0005-0000-0000-000098540000}"/>
    <cellStyle name="Note 36 3 6" xfId="18720" xr:uid="{00000000-0005-0000-0000-000099540000}"/>
    <cellStyle name="Note 36 4" xfId="1880" xr:uid="{00000000-0005-0000-0000-00009A540000}"/>
    <cellStyle name="Note 36 4 2" xfId="4391" xr:uid="{00000000-0005-0000-0000-00009B540000}"/>
    <cellStyle name="Note 36 4 2 2" xfId="21827" xr:uid="{00000000-0005-0000-0000-00009C540000}"/>
    <cellStyle name="Note 36 4 2 3" xfId="36280" xr:uid="{00000000-0005-0000-0000-00009D540000}"/>
    <cellStyle name="Note 36 4 3" xfId="6853" xr:uid="{00000000-0005-0000-0000-00009E540000}"/>
    <cellStyle name="Note 36 4 3 2" xfId="24288" xr:uid="{00000000-0005-0000-0000-00009F540000}"/>
    <cellStyle name="Note 36 4 3 3" xfId="38741" xr:uid="{00000000-0005-0000-0000-0000A0540000}"/>
    <cellStyle name="Note 36 4 4" xfId="9294" xr:uid="{00000000-0005-0000-0000-0000A1540000}"/>
    <cellStyle name="Note 36 4 4 2" xfId="26729" xr:uid="{00000000-0005-0000-0000-0000A2540000}"/>
    <cellStyle name="Note 36 4 4 3" xfId="41182" xr:uid="{00000000-0005-0000-0000-0000A3540000}"/>
    <cellStyle name="Note 36 4 5" xfId="11714" xr:uid="{00000000-0005-0000-0000-0000A4540000}"/>
    <cellStyle name="Note 36 4 5 2" xfId="29149" xr:uid="{00000000-0005-0000-0000-0000A5540000}"/>
    <cellStyle name="Note 36 4 5 3" xfId="43602" xr:uid="{00000000-0005-0000-0000-0000A6540000}"/>
    <cellStyle name="Note 36 4 6" xfId="15240" xr:uid="{00000000-0005-0000-0000-0000A7540000}"/>
    <cellStyle name="Note 36 4 6 2" xfId="32675" xr:uid="{00000000-0005-0000-0000-0000A8540000}"/>
    <cellStyle name="Note 36 4 6 3" xfId="47128" xr:uid="{00000000-0005-0000-0000-0000A9540000}"/>
    <cellStyle name="Note 36 4 7" xfId="18721" xr:uid="{00000000-0005-0000-0000-0000AA540000}"/>
    <cellStyle name="Note 36 4 8" xfId="20402" xr:uid="{00000000-0005-0000-0000-0000AB540000}"/>
    <cellStyle name="Note 36 5" xfId="4388" xr:uid="{00000000-0005-0000-0000-0000AC540000}"/>
    <cellStyle name="Note 36 5 2" xfId="13916" xr:uid="{00000000-0005-0000-0000-0000AD540000}"/>
    <cellStyle name="Note 36 5 2 2" xfId="31351" xr:uid="{00000000-0005-0000-0000-0000AE540000}"/>
    <cellStyle name="Note 36 5 2 3" xfId="45804" xr:uid="{00000000-0005-0000-0000-0000AF540000}"/>
    <cellStyle name="Note 36 5 3" xfId="16377" xr:uid="{00000000-0005-0000-0000-0000B0540000}"/>
    <cellStyle name="Note 36 5 3 2" xfId="33812" xr:uid="{00000000-0005-0000-0000-0000B1540000}"/>
    <cellStyle name="Note 36 5 3 3" xfId="48265" xr:uid="{00000000-0005-0000-0000-0000B2540000}"/>
    <cellStyle name="Note 36 5 4" xfId="21824" xr:uid="{00000000-0005-0000-0000-0000B3540000}"/>
    <cellStyle name="Note 36 5 5" xfId="36277" xr:uid="{00000000-0005-0000-0000-0000B4540000}"/>
    <cellStyle name="Note 36 6" xfId="6850" xr:uid="{00000000-0005-0000-0000-0000B5540000}"/>
    <cellStyle name="Note 36 6 2" xfId="24285" xr:uid="{00000000-0005-0000-0000-0000B6540000}"/>
    <cellStyle name="Note 36 6 3" xfId="38738" xr:uid="{00000000-0005-0000-0000-0000B7540000}"/>
    <cellStyle name="Note 36 7" xfId="9291" xr:uid="{00000000-0005-0000-0000-0000B8540000}"/>
    <cellStyle name="Note 36 7 2" xfId="26726" xr:uid="{00000000-0005-0000-0000-0000B9540000}"/>
    <cellStyle name="Note 36 7 3" xfId="41179" xr:uid="{00000000-0005-0000-0000-0000BA540000}"/>
    <cellStyle name="Note 36 8" xfId="11711" xr:uid="{00000000-0005-0000-0000-0000BB540000}"/>
    <cellStyle name="Note 36 8 2" xfId="29146" xr:uid="{00000000-0005-0000-0000-0000BC540000}"/>
    <cellStyle name="Note 36 8 3" xfId="43599" xr:uid="{00000000-0005-0000-0000-0000BD540000}"/>
    <cellStyle name="Note 36 9" xfId="18718" xr:uid="{00000000-0005-0000-0000-0000BE540000}"/>
    <cellStyle name="Note 37" xfId="1881" xr:uid="{00000000-0005-0000-0000-0000BF540000}"/>
    <cellStyle name="Note 37 2" xfId="1882" xr:uid="{00000000-0005-0000-0000-0000C0540000}"/>
    <cellStyle name="Note 37 2 2" xfId="4393" xr:uid="{00000000-0005-0000-0000-0000C1540000}"/>
    <cellStyle name="Note 37 2 2 2" xfId="13920" xr:uid="{00000000-0005-0000-0000-0000C2540000}"/>
    <cellStyle name="Note 37 2 2 2 2" xfId="31355" xr:uid="{00000000-0005-0000-0000-0000C3540000}"/>
    <cellStyle name="Note 37 2 2 2 3" xfId="45808" xr:uid="{00000000-0005-0000-0000-0000C4540000}"/>
    <cellStyle name="Note 37 2 2 3" xfId="16381" xr:uid="{00000000-0005-0000-0000-0000C5540000}"/>
    <cellStyle name="Note 37 2 2 3 2" xfId="33816" xr:uid="{00000000-0005-0000-0000-0000C6540000}"/>
    <cellStyle name="Note 37 2 2 3 3" xfId="48269" xr:uid="{00000000-0005-0000-0000-0000C7540000}"/>
    <cellStyle name="Note 37 2 2 4" xfId="21829" xr:uid="{00000000-0005-0000-0000-0000C8540000}"/>
    <cellStyle name="Note 37 2 2 5" xfId="36282" xr:uid="{00000000-0005-0000-0000-0000C9540000}"/>
    <cellStyle name="Note 37 2 3" xfId="6855" xr:uid="{00000000-0005-0000-0000-0000CA540000}"/>
    <cellStyle name="Note 37 2 3 2" xfId="24290" xr:uid="{00000000-0005-0000-0000-0000CB540000}"/>
    <cellStyle name="Note 37 2 3 3" xfId="38743" xr:uid="{00000000-0005-0000-0000-0000CC540000}"/>
    <cellStyle name="Note 37 2 4" xfId="9296" xr:uid="{00000000-0005-0000-0000-0000CD540000}"/>
    <cellStyle name="Note 37 2 4 2" xfId="26731" xr:uid="{00000000-0005-0000-0000-0000CE540000}"/>
    <cellStyle name="Note 37 2 4 3" xfId="41184" xr:uid="{00000000-0005-0000-0000-0000CF540000}"/>
    <cellStyle name="Note 37 2 5" xfId="11716" xr:uid="{00000000-0005-0000-0000-0000D0540000}"/>
    <cellStyle name="Note 37 2 5 2" xfId="29151" xr:uid="{00000000-0005-0000-0000-0000D1540000}"/>
    <cellStyle name="Note 37 2 5 3" xfId="43604" xr:uid="{00000000-0005-0000-0000-0000D2540000}"/>
    <cellStyle name="Note 37 2 6" xfId="18723" xr:uid="{00000000-0005-0000-0000-0000D3540000}"/>
    <cellStyle name="Note 37 3" xfId="1883" xr:uid="{00000000-0005-0000-0000-0000D4540000}"/>
    <cellStyle name="Note 37 3 2" xfId="4394" xr:uid="{00000000-0005-0000-0000-0000D5540000}"/>
    <cellStyle name="Note 37 3 2 2" xfId="13921" xr:uid="{00000000-0005-0000-0000-0000D6540000}"/>
    <cellStyle name="Note 37 3 2 2 2" xfId="31356" xr:uid="{00000000-0005-0000-0000-0000D7540000}"/>
    <cellStyle name="Note 37 3 2 2 3" xfId="45809" xr:uid="{00000000-0005-0000-0000-0000D8540000}"/>
    <cellStyle name="Note 37 3 2 3" xfId="16382" xr:uid="{00000000-0005-0000-0000-0000D9540000}"/>
    <cellStyle name="Note 37 3 2 3 2" xfId="33817" xr:uid="{00000000-0005-0000-0000-0000DA540000}"/>
    <cellStyle name="Note 37 3 2 3 3" xfId="48270" xr:uid="{00000000-0005-0000-0000-0000DB540000}"/>
    <cellStyle name="Note 37 3 2 4" xfId="21830" xr:uid="{00000000-0005-0000-0000-0000DC540000}"/>
    <cellStyle name="Note 37 3 2 5" xfId="36283" xr:uid="{00000000-0005-0000-0000-0000DD540000}"/>
    <cellStyle name="Note 37 3 3" xfId="6856" xr:uid="{00000000-0005-0000-0000-0000DE540000}"/>
    <cellStyle name="Note 37 3 3 2" xfId="24291" xr:uid="{00000000-0005-0000-0000-0000DF540000}"/>
    <cellStyle name="Note 37 3 3 3" xfId="38744" xr:uid="{00000000-0005-0000-0000-0000E0540000}"/>
    <cellStyle name="Note 37 3 4" xfId="9297" xr:uid="{00000000-0005-0000-0000-0000E1540000}"/>
    <cellStyle name="Note 37 3 4 2" xfId="26732" xr:uid="{00000000-0005-0000-0000-0000E2540000}"/>
    <cellStyle name="Note 37 3 4 3" xfId="41185" xr:uid="{00000000-0005-0000-0000-0000E3540000}"/>
    <cellStyle name="Note 37 3 5" xfId="11717" xr:uid="{00000000-0005-0000-0000-0000E4540000}"/>
    <cellStyle name="Note 37 3 5 2" xfId="29152" xr:uid="{00000000-0005-0000-0000-0000E5540000}"/>
    <cellStyle name="Note 37 3 5 3" xfId="43605" xr:uid="{00000000-0005-0000-0000-0000E6540000}"/>
    <cellStyle name="Note 37 3 6" xfId="18724" xr:uid="{00000000-0005-0000-0000-0000E7540000}"/>
    <cellStyle name="Note 37 4" xfId="1884" xr:uid="{00000000-0005-0000-0000-0000E8540000}"/>
    <cellStyle name="Note 37 4 2" xfId="4395" xr:uid="{00000000-0005-0000-0000-0000E9540000}"/>
    <cellStyle name="Note 37 4 2 2" xfId="21831" xr:uid="{00000000-0005-0000-0000-0000EA540000}"/>
    <cellStyle name="Note 37 4 2 3" xfId="36284" xr:uid="{00000000-0005-0000-0000-0000EB540000}"/>
    <cellStyle name="Note 37 4 3" xfId="6857" xr:uid="{00000000-0005-0000-0000-0000EC540000}"/>
    <cellStyle name="Note 37 4 3 2" xfId="24292" xr:uid="{00000000-0005-0000-0000-0000ED540000}"/>
    <cellStyle name="Note 37 4 3 3" xfId="38745" xr:uid="{00000000-0005-0000-0000-0000EE540000}"/>
    <cellStyle name="Note 37 4 4" xfId="9298" xr:uid="{00000000-0005-0000-0000-0000EF540000}"/>
    <cellStyle name="Note 37 4 4 2" xfId="26733" xr:uid="{00000000-0005-0000-0000-0000F0540000}"/>
    <cellStyle name="Note 37 4 4 3" xfId="41186" xr:uid="{00000000-0005-0000-0000-0000F1540000}"/>
    <cellStyle name="Note 37 4 5" xfId="11718" xr:uid="{00000000-0005-0000-0000-0000F2540000}"/>
    <cellStyle name="Note 37 4 5 2" xfId="29153" xr:uid="{00000000-0005-0000-0000-0000F3540000}"/>
    <cellStyle name="Note 37 4 5 3" xfId="43606" xr:uid="{00000000-0005-0000-0000-0000F4540000}"/>
    <cellStyle name="Note 37 4 6" xfId="15241" xr:uid="{00000000-0005-0000-0000-0000F5540000}"/>
    <cellStyle name="Note 37 4 6 2" xfId="32676" xr:uid="{00000000-0005-0000-0000-0000F6540000}"/>
    <cellStyle name="Note 37 4 6 3" xfId="47129" xr:uid="{00000000-0005-0000-0000-0000F7540000}"/>
    <cellStyle name="Note 37 4 7" xfId="18725" xr:uid="{00000000-0005-0000-0000-0000F8540000}"/>
    <cellStyle name="Note 37 4 8" xfId="20403" xr:uid="{00000000-0005-0000-0000-0000F9540000}"/>
    <cellStyle name="Note 37 5" xfId="4392" xr:uid="{00000000-0005-0000-0000-0000FA540000}"/>
    <cellStyle name="Note 37 5 2" xfId="13919" xr:uid="{00000000-0005-0000-0000-0000FB540000}"/>
    <cellStyle name="Note 37 5 2 2" xfId="31354" xr:uid="{00000000-0005-0000-0000-0000FC540000}"/>
    <cellStyle name="Note 37 5 2 3" xfId="45807" xr:uid="{00000000-0005-0000-0000-0000FD540000}"/>
    <cellStyle name="Note 37 5 3" xfId="16380" xr:uid="{00000000-0005-0000-0000-0000FE540000}"/>
    <cellStyle name="Note 37 5 3 2" xfId="33815" xr:uid="{00000000-0005-0000-0000-0000FF540000}"/>
    <cellStyle name="Note 37 5 3 3" xfId="48268" xr:uid="{00000000-0005-0000-0000-000000550000}"/>
    <cellStyle name="Note 37 5 4" xfId="21828" xr:uid="{00000000-0005-0000-0000-000001550000}"/>
    <cellStyle name="Note 37 5 5" xfId="36281" xr:uid="{00000000-0005-0000-0000-000002550000}"/>
    <cellStyle name="Note 37 6" xfId="6854" xr:uid="{00000000-0005-0000-0000-000003550000}"/>
    <cellStyle name="Note 37 6 2" xfId="24289" xr:uid="{00000000-0005-0000-0000-000004550000}"/>
    <cellStyle name="Note 37 6 3" xfId="38742" xr:uid="{00000000-0005-0000-0000-000005550000}"/>
    <cellStyle name="Note 37 7" xfId="9295" xr:uid="{00000000-0005-0000-0000-000006550000}"/>
    <cellStyle name="Note 37 7 2" xfId="26730" xr:uid="{00000000-0005-0000-0000-000007550000}"/>
    <cellStyle name="Note 37 7 3" xfId="41183" xr:uid="{00000000-0005-0000-0000-000008550000}"/>
    <cellStyle name="Note 37 8" xfId="11715" xr:uid="{00000000-0005-0000-0000-000009550000}"/>
    <cellStyle name="Note 37 8 2" xfId="29150" xr:uid="{00000000-0005-0000-0000-00000A550000}"/>
    <cellStyle name="Note 37 8 3" xfId="43603" xr:uid="{00000000-0005-0000-0000-00000B550000}"/>
    <cellStyle name="Note 37 9" xfId="18722" xr:uid="{00000000-0005-0000-0000-00000C550000}"/>
    <cellStyle name="Note 38" xfId="1885" xr:uid="{00000000-0005-0000-0000-00000D550000}"/>
    <cellStyle name="Note 38 2" xfId="1886" xr:uid="{00000000-0005-0000-0000-00000E550000}"/>
    <cellStyle name="Note 38 2 2" xfId="4397" xr:uid="{00000000-0005-0000-0000-00000F550000}"/>
    <cellStyle name="Note 38 2 2 2" xfId="13923" xr:uid="{00000000-0005-0000-0000-000010550000}"/>
    <cellStyle name="Note 38 2 2 2 2" xfId="31358" xr:uid="{00000000-0005-0000-0000-000011550000}"/>
    <cellStyle name="Note 38 2 2 2 3" xfId="45811" xr:uid="{00000000-0005-0000-0000-000012550000}"/>
    <cellStyle name="Note 38 2 2 3" xfId="16384" xr:uid="{00000000-0005-0000-0000-000013550000}"/>
    <cellStyle name="Note 38 2 2 3 2" xfId="33819" xr:uid="{00000000-0005-0000-0000-000014550000}"/>
    <cellStyle name="Note 38 2 2 3 3" xfId="48272" xr:uid="{00000000-0005-0000-0000-000015550000}"/>
    <cellStyle name="Note 38 2 2 4" xfId="21833" xr:uid="{00000000-0005-0000-0000-000016550000}"/>
    <cellStyle name="Note 38 2 2 5" xfId="36286" xr:uid="{00000000-0005-0000-0000-000017550000}"/>
    <cellStyle name="Note 38 2 3" xfId="6859" xr:uid="{00000000-0005-0000-0000-000018550000}"/>
    <cellStyle name="Note 38 2 3 2" xfId="24294" xr:uid="{00000000-0005-0000-0000-000019550000}"/>
    <cellStyle name="Note 38 2 3 3" xfId="38747" xr:uid="{00000000-0005-0000-0000-00001A550000}"/>
    <cellStyle name="Note 38 2 4" xfId="9300" xr:uid="{00000000-0005-0000-0000-00001B550000}"/>
    <cellStyle name="Note 38 2 4 2" xfId="26735" xr:uid="{00000000-0005-0000-0000-00001C550000}"/>
    <cellStyle name="Note 38 2 4 3" xfId="41188" xr:uid="{00000000-0005-0000-0000-00001D550000}"/>
    <cellStyle name="Note 38 2 5" xfId="11720" xr:uid="{00000000-0005-0000-0000-00001E550000}"/>
    <cellStyle name="Note 38 2 5 2" xfId="29155" xr:uid="{00000000-0005-0000-0000-00001F550000}"/>
    <cellStyle name="Note 38 2 5 3" xfId="43608" xr:uid="{00000000-0005-0000-0000-000020550000}"/>
    <cellStyle name="Note 38 2 6" xfId="18727" xr:uid="{00000000-0005-0000-0000-000021550000}"/>
    <cellStyle name="Note 38 3" xfId="1887" xr:uid="{00000000-0005-0000-0000-000022550000}"/>
    <cellStyle name="Note 38 3 2" xfId="4398" xr:uid="{00000000-0005-0000-0000-000023550000}"/>
    <cellStyle name="Note 38 3 2 2" xfId="13924" xr:uid="{00000000-0005-0000-0000-000024550000}"/>
    <cellStyle name="Note 38 3 2 2 2" xfId="31359" xr:uid="{00000000-0005-0000-0000-000025550000}"/>
    <cellStyle name="Note 38 3 2 2 3" xfId="45812" xr:uid="{00000000-0005-0000-0000-000026550000}"/>
    <cellStyle name="Note 38 3 2 3" xfId="16385" xr:uid="{00000000-0005-0000-0000-000027550000}"/>
    <cellStyle name="Note 38 3 2 3 2" xfId="33820" xr:uid="{00000000-0005-0000-0000-000028550000}"/>
    <cellStyle name="Note 38 3 2 3 3" xfId="48273" xr:uid="{00000000-0005-0000-0000-000029550000}"/>
    <cellStyle name="Note 38 3 2 4" xfId="21834" xr:uid="{00000000-0005-0000-0000-00002A550000}"/>
    <cellStyle name="Note 38 3 2 5" xfId="36287" xr:uid="{00000000-0005-0000-0000-00002B550000}"/>
    <cellStyle name="Note 38 3 3" xfId="6860" xr:uid="{00000000-0005-0000-0000-00002C550000}"/>
    <cellStyle name="Note 38 3 3 2" xfId="24295" xr:uid="{00000000-0005-0000-0000-00002D550000}"/>
    <cellStyle name="Note 38 3 3 3" xfId="38748" xr:uid="{00000000-0005-0000-0000-00002E550000}"/>
    <cellStyle name="Note 38 3 4" xfId="9301" xr:uid="{00000000-0005-0000-0000-00002F550000}"/>
    <cellStyle name="Note 38 3 4 2" xfId="26736" xr:uid="{00000000-0005-0000-0000-000030550000}"/>
    <cellStyle name="Note 38 3 4 3" xfId="41189" xr:uid="{00000000-0005-0000-0000-000031550000}"/>
    <cellStyle name="Note 38 3 5" xfId="11721" xr:uid="{00000000-0005-0000-0000-000032550000}"/>
    <cellStyle name="Note 38 3 5 2" xfId="29156" xr:uid="{00000000-0005-0000-0000-000033550000}"/>
    <cellStyle name="Note 38 3 5 3" xfId="43609" xr:uid="{00000000-0005-0000-0000-000034550000}"/>
    <cellStyle name="Note 38 3 6" xfId="18728" xr:uid="{00000000-0005-0000-0000-000035550000}"/>
    <cellStyle name="Note 38 4" xfId="1888" xr:uid="{00000000-0005-0000-0000-000036550000}"/>
    <cellStyle name="Note 38 4 2" xfId="4399" xr:uid="{00000000-0005-0000-0000-000037550000}"/>
    <cellStyle name="Note 38 4 2 2" xfId="21835" xr:uid="{00000000-0005-0000-0000-000038550000}"/>
    <cellStyle name="Note 38 4 2 3" xfId="36288" xr:uid="{00000000-0005-0000-0000-000039550000}"/>
    <cellStyle name="Note 38 4 3" xfId="6861" xr:uid="{00000000-0005-0000-0000-00003A550000}"/>
    <cellStyle name="Note 38 4 3 2" xfId="24296" xr:uid="{00000000-0005-0000-0000-00003B550000}"/>
    <cellStyle name="Note 38 4 3 3" xfId="38749" xr:uid="{00000000-0005-0000-0000-00003C550000}"/>
    <cellStyle name="Note 38 4 4" xfId="9302" xr:uid="{00000000-0005-0000-0000-00003D550000}"/>
    <cellStyle name="Note 38 4 4 2" xfId="26737" xr:uid="{00000000-0005-0000-0000-00003E550000}"/>
    <cellStyle name="Note 38 4 4 3" xfId="41190" xr:uid="{00000000-0005-0000-0000-00003F550000}"/>
    <cellStyle name="Note 38 4 5" xfId="11722" xr:uid="{00000000-0005-0000-0000-000040550000}"/>
    <cellStyle name="Note 38 4 5 2" xfId="29157" xr:uid="{00000000-0005-0000-0000-000041550000}"/>
    <cellStyle name="Note 38 4 5 3" xfId="43610" xr:uid="{00000000-0005-0000-0000-000042550000}"/>
    <cellStyle name="Note 38 4 6" xfId="15242" xr:uid="{00000000-0005-0000-0000-000043550000}"/>
    <cellStyle name="Note 38 4 6 2" xfId="32677" xr:uid="{00000000-0005-0000-0000-000044550000}"/>
    <cellStyle name="Note 38 4 6 3" xfId="47130" xr:uid="{00000000-0005-0000-0000-000045550000}"/>
    <cellStyle name="Note 38 4 7" xfId="18729" xr:uid="{00000000-0005-0000-0000-000046550000}"/>
    <cellStyle name="Note 38 4 8" xfId="20404" xr:uid="{00000000-0005-0000-0000-000047550000}"/>
    <cellStyle name="Note 38 5" xfId="4396" xr:uid="{00000000-0005-0000-0000-000048550000}"/>
    <cellStyle name="Note 38 5 2" xfId="13922" xr:uid="{00000000-0005-0000-0000-000049550000}"/>
    <cellStyle name="Note 38 5 2 2" xfId="31357" xr:uid="{00000000-0005-0000-0000-00004A550000}"/>
    <cellStyle name="Note 38 5 2 3" xfId="45810" xr:uid="{00000000-0005-0000-0000-00004B550000}"/>
    <cellStyle name="Note 38 5 3" xfId="16383" xr:uid="{00000000-0005-0000-0000-00004C550000}"/>
    <cellStyle name="Note 38 5 3 2" xfId="33818" xr:uid="{00000000-0005-0000-0000-00004D550000}"/>
    <cellStyle name="Note 38 5 3 3" xfId="48271" xr:uid="{00000000-0005-0000-0000-00004E550000}"/>
    <cellStyle name="Note 38 5 4" xfId="21832" xr:uid="{00000000-0005-0000-0000-00004F550000}"/>
    <cellStyle name="Note 38 5 5" xfId="36285" xr:uid="{00000000-0005-0000-0000-000050550000}"/>
    <cellStyle name="Note 38 6" xfId="6858" xr:uid="{00000000-0005-0000-0000-000051550000}"/>
    <cellStyle name="Note 38 6 2" xfId="24293" xr:uid="{00000000-0005-0000-0000-000052550000}"/>
    <cellStyle name="Note 38 6 3" xfId="38746" xr:uid="{00000000-0005-0000-0000-000053550000}"/>
    <cellStyle name="Note 38 7" xfId="9299" xr:uid="{00000000-0005-0000-0000-000054550000}"/>
    <cellStyle name="Note 38 7 2" xfId="26734" xr:uid="{00000000-0005-0000-0000-000055550000}"/>
    <cellStyle name="Note 38 7 3" xfId="41187" xr:uid="{00000000-0005-0000-0000-000056550000}"/>
    <cellStyle name="Note 38 8" xfId="11719" xr:uid="{00000000-0005-0000-0000-000057550000}"/>
    <cellStyle name="Note 38 8 2" xfId="29154" xr:uid="{00000000-0005-0000-0000-000058550000}"/>
    <cellStyle name="Note 38 8 3" xfId="43607" xr:uid="{00000000-0005-0000-0000-000059550000}"/>
    <cellStyle name="Note 38 9" xfId="18726" xr:uid="{00000000-0005-0000-0000-00005A550000}"/>
    <cellStyle name="Note 39" xfId="1889" xr:uid="{00000000-0005-0000-0000-00005B550000}"/>
    <cellStyle name="Note 39 2" xfId="1890" xr:uid="{00000000-0005-0000-0000-00005C550000}"/>
    <cellStyle name="Note 39 2 2" xfId="4401" xr:uid="{00000000-0005-0000-0000-00005D550000}"/>
    <cellStyle name="Note 39 2 2 2" xfId="13926" xr:uid="{00000000-0005-0000-0000-00005E550000}"/>
    <cellStyle name="Note 39 2 2 2 2" xfId="31361" xr:uid="{00000000-0005-0000-0000-00005F550000}"/>
    <cellStyle name="Note 39 2 2 2 3" xfId="45814" xr:uid="{00000000-0005-0000-0000-000060550000}"/>
    <cellStyle name="Note 39 2 2 3" xfId="16387" xr:uid="{00000000-0005-0000-0000-000061550000}"/>
    <cellStyle name="Note 39 2 2 3 2" xfId="33822" xr:uid="{00000000-0005-0000-0000-000062550000}"/>
    <cellStyle name="Note 39 2 2 3 3" xfId="48275" xr:uid="{00000000-0005-0000-0000-000063550000}"/>
    <cellStyle name="Note 39 2 2 4" xfId="21837" xr:uid="{00000000-0005-0000-0000-000064550000}"/>
    <cellStyle name="Note 39 2 2 5" xfId="36290" xr:uid="{00000000-0005-0000-0000-000065550000}"/>
    <cellStyle name="Note 39 2 3" xfId="6863" xr:uid="{00000000-0005-0000-0000-000066550000}"/>
    <cellStyle name="Note 39 2 3 2" xfId="24298" xr:uid="{00000000-0005-0000-0000-000067550000}"/>
    <cellStyle name="Note 39 2 3 3" xfId="38751" xr:uid="{00000000-0005-0000-0000-000068550000}"/>
    <cellStyle name="Note 39 2 4" xfId="9304" xr:uid="{00000000-0005-0000-0000-000069550000}"/>
    <cellStyle name="Note 39 2 4 2" xfId="26739" xr:uid="{00000000-0005-0000-0000-00006A550000}"/>
    <cellStyle name="Note 39 2 4 3" xfId="41192" xr:uid="{00000000-0005-0000-0000-00006B550000}"/>
    <cellStyle name="Note 39 2 5" xfId="11724" xr:uid="{00000000-0005-0000-0000-00006C550000}"/>
    <cellStyle name="Note 39 2 5 2" xfId="29159" xr:uid="{00000000-0005-0000-0000-00006D550000}"/>
    <cellStyle name="Note 39 2 5 3" xfId="43612" xr:uid="{00000000-0005-0000-0000-00006E550000}"/>
    <cellStyle name="Note 39 2 6" xfId="18731" xr:uid="{00000000-0005-0000-0000-00006F550000}"/>
    <cellStyle name="Note 39 3" xfId="1891" xr:uid="{00000000-0005-0000-0000-000070550000}"/>
    <cellStyle name="Note 39 3 2" xfId="4402" xr:uid="{00000000-0005-0000-0000-000071550000}"/>
    <cellStyle name="Note 39 3 2 2" xfId="13927" xr:uid="{00000000-0005-0000-0000-000072550000}"/>
    <cellStyle name="Note 39 3 2 2 2" xfId="31362" xr:uid="{00000000-0005-0000-0000-000073550000}"/>
    <cellStyle name="Note 39 3 2 2 3" xfId="45815" xr:uid="{00000000-0005-0000-0000-000074550000}"/>
    <cellStyle name="Note 39 3 2 3" xfId="16388" xr:uid="{00000000-0005-0000-0000-000075550000}"/>
    <cellStyle name="Note 39 3 2 3 2" xfId="33823" xr:uid="{00000000-0005-0000-0000-000076550000}"/>
    <cellStyle name="Note 39 3 2 3 3" xfId="48276" xr:uid="{00000000-0005-0000-0000-000077550000}"/>
    <cellStyle name="Note 39 3 2 4" xfId="21838" xr:uid="{00000000-0005-0000-0000-000078550000}"/>
    <cellStyle name="Note 39 3 2 5" xfId="36291" xr:uid="{00000000-0005-0000-0000-000079550000}"/>
    <cellStyle name="Note 39 3 3" xfId="6864" xr:uid="{00000000-0005-0000-0000-00007A550000}"/>
    <cellStyle name="Note 39 3 3 2" xfId="24299" xr:uid="{00000000-0005-0000-0000-00007B550000}"/>
    <cellStyle name="Note 39 3 3 3" xfId="38752" xr:uid="{00000000-0005-0000-0000-00007C550000}"/>
    <cellStyle name="Note 39 3 4" xfId="9305" xr:uid="{00000000-0005-0000-0000-00007D550000}"/>
    <cellStyle name="Note 39 3 4 2" xfId="26740" xr:uid="{00000000-0005-0000-0000-00007E550000}"/>
    <cellStyle name="Note 39 3 4 3" xfId="41193" xr:uid="{00000000-0005-0000-0000-00007F550000}"/>
    <cellStyle name="Note 39 3 5" xfId="11725" xr:uid="{00000000-0005-0000-0000-000080550000}"/>
    <cellStyle name="Note 39 3 5 2" xfId="29160" xr:uid="{00000000-0005-0000-0000-000081550000}"/>
    <cellStyle name="Note 39 3 5 3" xfId="43613" xr:uid="{00000000-0005-0000-0000-000082550000}"/>
    <cellStyle name="Note 39 3 6" xfId="18732" xr:uid="{00000000-0005-0000-0000-000083550000}"/>
    <cellStyle name="Note 39 4" xfId="1892" xr:uid="{00000000-0005-0000-0000-000084550000}"/>
    <cellStyle name="Note 39 4 2" xfId="4403" xr:uid="{00000000-0005-0000-0000-000085550000}"/>
    <cellStyle name="Note 39 4 2 2" xfId="21839" xr:uid="{00000000-0005-0000-0000-000086550000}"/>
    <cellStyle name="Note 39 4 2 3" xfId="36292" xr:uid="{00000000-0005-0000-0000-000087550000}"/>
    <cellStyle name="Note 39 4 3" xfId="6865" xr:uid="{00000000-0005-0000-0000-000088550000}"/>
    <cellStyle name="Note 39 4 3 2" xfId="24300" xr:uid="{00000000-0005-0000-0000-000089550000}"/>
    <cellStyle name="Note 39 4 3 3" xfId="38753" xr:uid="{00000000-0005-0000-0000-00008A550000}"/>
    <cellStyle name="Note 39 4 4" xfId="9306" xr:uid="{00000000-0005-0000-0000-00008B550000}"/>
    <cellStyle name="Note 39 4 4 2" xfId="26741" xr:uid="{00000000-0005-0000-0000-00008C550000}"/>
    <cellStyle name="Note 39 4 4 3" xfId="41194" xr:uid="{00000000-0005-0000-0000-00008D550000}"/>
    <cellStyle name="Note 39 4 5" xfId="11726" xr:uid="{00000000-0005-0000-0000-00008E550000}"/>
    <cellStyle name="Note 39 4 5 2" xfId="29161" xr:uid="{00000000-0005-0000-0000-00008F550000}"/>
    <cellStyle name="Note 39 4 5 3" xfId="43614" xr:uid="{00000000-0005-0000-0000-000090550000}"/>
    <cellStyle name="Note 39 4 6" xfId="15243" xr:uid="{00000000-0005-0000-0000-000091550000}"/>
    <cellStyle name="Note 39 4 6 2" xfId="32678" xr:uid="{00000000-0005-0000-0000-000092550000}"/>
    <cellStyle name="Note 39 4 6 3" xfId="47131" xr:uid="{00000000-0005-0000-0000-000093550000}"/>
    <cellStyle name="Note 39 4 7" xfId="18733" xr:uid="{00000000-0005-0000-0000-000094550000}"/>
    <cellStyle name="Note 39 4 8" xfId="20405" xr:uid="{00000000-0005-0000-0000-000095550000}"/>
    <cellStyle name="Note 39 5" xfId="4400" xr:uid="{00000000-0005-0000-0000-000096550000}"/>
    <cellStyle name="Note 39 5 2" xfId="13925" xr:uid="{00000000-0005-0000-0000-000097550000}"/>
    <cellStyle name="Note 39 5 2 2" xfId="31360" xr:uid="{00000000-0005-0000-0000-000098550000}"/>
    <cellStyle name="Note 39 5 2 3" xfId="45813" xr:uid="{00000000-0005-0000-0000-000099550000}"/>
    <cellStyle name="Note 39 5 3" xfId="16386" xr:uid="{00000000-0005-0000-0000-00009A550000}"/>
    <cellStyle name="Note 39 5 3 2" xfId="33821" xr:uid="{00000000-0005-0000-0000-00009B550000}"/>
    <cellStyle name="Note 39 5 3 3" xfId="48274" xr:uid="{00000000-0005-0000-0000-00009C550000}"/>
    <cellStyle name="Note 39 5 4" xfId="21836" xr:uid="{00000000-0005-0000-0000-00009D550000}"/>
    <cellStyle name="Note 39 5 5" xfId="36289" xr:uid="{00000000-0005-0000-0000-00009E550000}"/>
    <cellStyle name="Note 39 6" xfId="6862" xr:uid="{00000000-0005-0000-0000-00009F550000}"/>
    <cellStyle name="Note 39 6 2" xfId="24297" xr:uid="{00000000-0005-0000-0000-0000A0550000}"/>
    <cellStyle name="Note 39 6 3" xfId="38750" xr:uid="{00000000-0005-0000-0000-0000A1550000}"/>
    <cellStyle name="Note 39 7" xfId="9303" xr:uid="{00000000-0005-0000-0000-0000A2550000}"/>
    <cellStyle name="Note 39 7 2" xfId="26738" xr:uid="{00000000-0005-0000-0000-0000A3550000}"/>
    <cellStyle name="Note 39 7 3" xfId="41191" xr:uid="{00000000-0005-0000-0000-0000A4550000}"/>
    <cellStyle name="Note 39 8" xfId="11723" xr:uid="{00000000-0005-0000-0000-0000A5550000}"/>
    <cellStyle name="Note 39 8 2" xfId="29158" xr:uid="{00000000-0005-0000-0000-0000A6550000}"/>
    <cellStyle name="Note 39 8 3" xfId="43611" xr:uid="{00000000-0005-0000-0000-0000A7550000}"/>
    <cellStyle name="Note 39 9" xfId="18730" xr:uid="{00000000-0005-0000-0000-0000A8550000}"/>
    <cellStyle name="Note 4" xfId="1893" xr:uid="{00000000-0005-0000-0000-0000A9550000}"/>
    <cellStyle name="Note 4 10" xfId="1894" xr:uid="{00000000-0005-0000-0000-0000AA550000}"/>
    <cellStyle name="Note 4 10 10" xfId="6867" xr:uid="{00000000-0005-0000-0000-0000AB550000}"/>
    <cellStyle name="Note 4 10 10 2" xfId="24302" xr:uid="{00000000-0005-0000-0000-0000AC550000}"/>
    <cellStyle name="Note 4 10 10 3" xfId="38755" xr:uid="{00000000-0005-0000-0000-0000AD550000}"/>
    <cellStyle name="Note 4 10 11" xfId="9308" xr:uid="{00000000-0005-0000-0000-0000AE550000}"/>
    <cellStyle name="Note 4 10 11 2" xfId="26743" xr:uid="{00000000-0005-0000-0000-0000AF550000}"/>
    <cellStyle name="Note 4 10 11 3" xfId="41196" xr:uid="{00000000-0005-0000-0000-0000B0550000}"/>
    <cellStyle name="Note 4 10 12" xfId="11728" xr:uid="{00000000-0005-0000-0000-0000B1550000}"/>
    <cellStyle name="Note 4 10 12 2" xfId="29163" xr:uid="{00000000-0005-0000-0000-0000B2550000}"/>
    <cellStyle name="Note 4 10 12 3" xfId="43616" xr:uid="{00000000-0005-0000-0000-0000B3550000}"/>
    <cellStyle name="Note 4 10 13" xfId="18735" xr:uid="{00000000-0005-0000-0000-0000B4550000}"/>
    <cellStyle name="Note 4 10 2" xfId="1895" xr:uid="{00000000-0005-0000-0000-0000B5550000}"/>
    <cellStyle name="Note 4 10 2 2" xfId="1896" xr:uid="{00000000-0005-0000-0000-0000B6550000}"/>
    <cellStyle name="Note 4 10 2 2 2" xfId="4407" xr:uid="{00000000-0005-0000-0000-0000B7550000}"/>
    <cellStyle name="Note 4 10 2 2 2 2" xfId="13931" xr:uid="{00000000-0005-0000-0000-0000B8550000}"/>
    <cellStyle name="Note 4 10 2 2 2 2 2" xfId="31366" xr:uid="{00000000-0005-0000-0000-0000B9550000}"/>
    <cellStyle name="Note 4 10 2 2 2 2 3" xfId="45819" xr:uid="{00000000-0005-0000-0000-0000BA550000}"/>
    <cellStyle name="Note 4 10 2 2 2 3" xfId="16392" xr:uid="{00000000-0005-0000-0000-0000BB550000}"/>
    <cellStyle name="Note 4 10 2 2 2 3 2" xfId="33827" xr:uid="{00000000-0005-0000-0000-0000BC550000}"/>
    <cellStyle name="Note 4 10 2 2 2 3 3" xfId="48280" xr:uid="{00000000-0005-0000-0000-0000BD550000}"/>
    <cellStyle name="Note 4 10 2 2 2 4" xfId="21843" xr:uid="{00000000-0005-0000-0000-0000BE550000}"/>
    <cellStyle name="Note 4 10 2 2 2 5" xfId="36296" xr:uid="{00000000-0005-0000-0000-0000BF550000}"/>
    <cellStyle name="Note 4 10 2 2 3" xfId="6869" xr:uid="{00000000-0005-0000-0000-0000C0550000}"/>
    <cellStyle name="Note 4 10 2 2 3 2" xfId="24304" xr:uid="{00000000-0005-0000-0000-0000C1550000}"/>
    <cellStyle name="Note 4 10 2 2 3 3" xfId="38757" xr:uid="{00000000-0005-0000-0000-0000C2550000}"/>
    <cellStyle name="Note 4 10 2 2 4" xfId="9310" xr:uid="{00000000-0005-0000-0000-0000C3550000}"/>
    <cellStyle name="Note 4 10 2 2 4 2" xfId="26745" xr:uid="{00000000-0005-0000-0000-0000C4550000}"/>
    <cellStyle name="Note 4 10 2 2 4 3" xfId="41198" xr:uid="{00000000-0005-0000-0000-0000C5550000}"/>
    <cellStyle name="Note 4 10 2 2 5" xfId="11730" xr:uid="{00000000-0005-0000-0000-0000C6550000}"/>
    <cellStyle name="Note 4 10 2 2 5 2" xfId="29165" xr:uid="{00000000-0005-0000-0000-0000C7550000}"/>
    <cellStyle name="Note 4 10 2 2 5 3" xfId="43618" xr:uid="{00000000-0005-0000-0000-0000C8550000}"/>
    <cellStyle name="Note 4 10 2 2 6" xfId="18737" xr:uid="{00000000-0005-0000-0000-0000C9550000}"/>
    <cellStyle name="Note 4 10 2 3" xfId="1897" xr:uid="{00000000-0005-0000-0000-0000CA550000}"/>
    <cellStyle name="Note 4 10 2 3 2" xfId="4408" xr:uid="{00000000-0005-0000-0000-0000CB550000}"/>
    <cellStyle name="Note 4 10 2 3 2 2" xfId="13932" xr:uid="{00000000-0005-0000-0000-0000CC550000}"/>
    <cellStyle name="Note 4 10 2 3 2 2 2" xfId="31367" xr:uid="{00000000-0005-0000-0000-0000CD550000}"/>
    <cellStyle name="Note 4 10 2 3 2 2 3" xfId="45820" xr:uid="{00000000-0005-0000-0000-0000CE550000}"/>
    <cellStyle name="Note 4 10 2 3 2 3" xfId="16393" xr:uid="{00000000-0005-0000-0000-0000CF550000}"/>
    <cellStyle name="Note 4 10 2 3 2 3 2" xfId="33828" xr:uid="{00000000-0005-0000-0000-0000D0550000}"/>
    <cellStyle name="Note 4 10 2 3 2 3 3" xfId="48281" xr:uid="{00000000-0005-0000-0000-0000D1550000}"/>
    <cellStyle name="Note 4 10 2 3 2 4" xfId="21844" xr:uid="{00000000-0005-0000-0000-0000D2550000}"/>
    <cellStyle name="Note 4 10 2 3 2 5" xfId="36297" xr:uid="{00000000-0005-0000-0000-0000D3550000}"/>
    <cellStyle name="Note 4 10 2 3 3" xfId="6870" xr:uid="{00000000-0005-0000-0000-0000D4550000}"/>
    <cellStyle name="Note 4 10 2 3 3 2" xfId="24305" xr:uid="{00000000-0005-0000-0000-0000D5550000}"/>
    <cellStyle name="Note 4 10 2 3 3 3" xfId="38758" xr:uid="{00000000-0005-0000-0000-0000D6550000}"/>
    <cellStyle name="Note 4 10 2 3 4" xfId="9311" xr:uid="{00000000-0005-0000-0000-0000D7550000}"/>
    <cellStyle name="Note 4 10 2 3 4 2" xfId="26746" xr:uid="{00000000-0005-0000-0000-0000D8550000}"/>
    <cellStyle name="Note 4 10 2 3 4 3" xfId="41199" xr:uid="{00000000-0005-0000-0000-0000D9550000}"/>
    <cellStyle name="Note 4 10 2 3 5" xfId="11731" xr:uid="{00000000-0005-0000-0000-0000DA550000}"/>
    <cellStyle name="Note 4 10 2 3 5 2" xfId="29166" xr:uid="{00000000-0005-0000-0000-0000DB550000}"/>
    <cellStyle name="Note 4 10 2 3 5 3" xfId="43619" xr:uid="{00000000-0005-0000-0000-0000DC550000}"/>
    <cellStyle name="Note 4 10 2 3 6" xfId="18738" xr:uid="{00000000-0005-0000-0000-0000DD550000}"/>
    <cellStyle name="Note 4 10 2 4" xfId="1898" xr:uid="{00000000-0005-0000-0000-0000DE550000}"/>
    <cellStyle name="Note 4 10 2 4 2" xfId="4409" xr:uid="{00000000-0005-0000-0000-0000DF550000}"/>
    <cellStyle name="Note 4 10 2 4 2 2" xfId="21845" xr:uid="{00000000-0005-0000-0000-0000E0550000}"/>
    <cellStyle name="Note 4 10 2 4 2 3" xfId="36298" xr:uid="{00000000-0005-0000-0000-0000E1550000}"/>
    <cellStyle name="Note 4 10 2 4 3" xfId="6871" xr:uid="{00000000-0005-0000-0000-0000E2550000}"/>
    <cellStyle name="Note 4 10 2 4 3 2" xfId="24306" xr:uid="{00000000-0005-0000-0000-0000E3550000}"/>
    <cellStyle name="Note 4 10 2 4 3 3" xfId="38759" xr:uid="{00000000-0005-0000-0000-0000E4550000}"/>
    <cellStyle name="Note 4 10 2 4 4" xfId="9312" xr:uid="{00000000-0005-0000-0000-0000E5550000}"/>
    <cellStyle name="Note 4 10 2 4 4 2" xfId="26747" xr:uid="{00000000-0005-0000-0000-0000E6550000}"/>
    <cellStyle name="Note 4 10 2 4 4 3" xfId="41200" xr:uid="{00000000-0005-0000-0000-0000E7550000}"/>
    <cellStyle name="Note 4 10 2 4 5" xfId="11732" xr:uid="{00000000-0005-0000-0000-0000E8550000}"/>
    <cellStyle name="Note 4 10 2 4 5 2" xfId="29167" xr:uid="{00000000-0005-0000-0000-0000E9550000}"/>
    <cellStyle name="Note 4 10 2 4 5 3" xfId="43620" xr:uid="{00000000-0005-0000-0000-0000EA550000}"/>
    <cellStyle name="Note 4 10 2 4 6" xfId="15244" xr:uid="{00000000-0005-0000-0000-0000EB550000}"/>
    <cellStyle name="Note 4 10 2 4 6 2" xfId="32679" xr:uid="{00000000-0005-0000-0000-0000EC550000}"/>
    <cellStyle name="Note 4 10 2 4 6 3" xfId="47132" xr:uid="{00000000-0005-0000-0000-0000ED550000}"/>
    <cellStyle name="Note 4 10 2 4 7" xfId="18739" xr:uid="{00000000-0005-0000-0000-0000EE550000}"/>
    <cellStyle name="Note 4 10 2 4 8" xfId="20406" xr:uid="{00000000-0005-0000-0000-0000EF550000}"/>
    <cellStyle name="Note 4 10 2 5" xfId="4406" xr:uid="{00000000-0005-0000-0000-0000F0550000}"/>
    <cellStyle name="Note 4 10 2 5 2" xfId="13930" xr:uid="{00000000-0005-0000-0000-0000F1550000}"/>
    <cellStyle name="Note 4 10 2 5 2 2" xfId="31365" xr:uid="{00000000-0005-0000-0000-0000F2550000}"/>
    <cellStyle name="Note 4 10 2 5 2 3" xfId="45818" xr:uid="{00000000-0005-0000-0000-0000F3550000}"/>
    <cellStyle name="Note 4 10 2 5 3" xfId="16391" xr:uid="{00000000-0005-0000-0000-0000F4550000}"/>
    <cellStyle name="Note 4 10 2 5 3 2" xfId="33826" xr:uid="{00000000-0005-0000-0000-0000F5550000}"/>
    <cellStyle name="Note 4 10 2 5 3 3" xfId="48279" xr:uid="{00000000-0005-0000-0000-0000F6550000}"/>
    <cellStyle name="Note 4 10 2 5 4" xfId="21842" xr:uid="{00000000-0005-0000-0000-0000F7550000}"/>
    <cellStyle name="Note 4 10 2 5 5" xfId="36295" xr:uid="{00000000-0005-0000-0000-0000F8550000}"/>
    <cellStyle name="Note 4 10 2 6" xfId="6868" xr:uid="{00000000-0005-0000-0000-0000F9550000}"/>
    <cellStyle name="Note 4 10 2 6 2" xfId="24303" xr:uid="{00000000-0005-0000-0000-0000FA550000}"/>
    <cellStyle name="Note 4 10 2 6 3" xfId="38756" xr:uid="{00000000-0005-0000-0000-0000FB550000}"/>
    <cellStyle name="Note 4 10 2 7" xfId="9309" xr:uid="{00000000-0005-0000-0000-0000FC550000}"/>
    <cellStyle name="Note 4 10 2 7 2" xfId="26744" xr:uid="{00000000-0005-0000-0000-0000FD550000}"/>
    <cellStyle name="Note 4 10 2 7 3" xfId="41197" xr:uid="{00000000-0005-0000-0000-0000FE550000}"/>
    <cellStyle name="Note 4 10 2 8" xfId="11729" xr:uid="{00000000-0005-0000-0000-0000FF550000}"/>
    <cellStyle name="Note 4 10 2 8 2" xfId="29164" xr:uid="{00000000-0005-0000-0000-000000560000}"/>
    <cellStyle name="Note 4 10 2 8 3" xfId="43617" xr:uid="{00000000-0005-0000-0000-000001560000}"/>
    <cellStyle name="Note 4 10 2 9" xfId="18736" xr:uid="{00000000-0005-0000-0000-000002560000}"/>
    <cellStyle name="Note 4 10 3" xfId="1899" xr:uid="{00000000-0005-0000-0000-000003560000}"/>
    <cellStyle name="Note 4 10 3 2" xfId="1900" xr:uid="{00000000-0005-0000-0000-000004560000}"/>
    <cellStyle name="Note 4 10 3 2 2" xfId="4411" xr:uid="{00000000-0005-0000-0000-000005560000}"/>
    <cellStyle name="Note 4 10 3 2 2 2" xfId="13934" xr:uid="{00000000-0005-0000-0000-000006560000}"/>
    <cellStyle name="Note 4 10 3 2 2 2 2" xfId="31369" xr:uid="{00000000-0005-0000-0000-000007560000}"/>
    <cellStyle name="Note 4 10 3 2 2 2 3" xfId="45822" xr:uid="{00000000-0005-0000-0000-000008560000}"/>
    <cellStyle name="Note 4 10 3 2 2 3" xfId="16395" xr:uid="{00000000-0005-0000-0000-000009560000}"/>
    <cellStyle name="Note 4 10 3 2 2 3 2" xfId="33830" xr:uid="{00000000-0005-0000-0000-00000A560000}"/>
    <cellStyle name="Note 4 10 3 2 2 3 3" xfId="48283" xr:uid="{00000000-0005-0000-0000-00000B560000}"/>
    <cellStyle name="Note 4 10 3 2 2 4" xfId="21847" xr:uid="{00000000-0005-0000-0000-00000C560000}"/>
    <cellStyle name="Note 4 10 3 2 2 5" xfId="36300" xr:uid="{00000000-0005-0000-0000-00000D560000}"/>
    <cellStyle name="Note 4 10 3 2 3" xfId="6873" xr:uid="{00000000-0005-0000-0000-00000E560000}"/>
    <cellStyle name="Note 4 10 3 2 3 2" xfId="24308" xr:uid="{00000000-0005-0000-0000-00000F560000}"/>
    <cellStyle name="Note 4 10 3 2 3 3" xfId="38761" xr:uid="{00000000-0005-0000-0000-000010560000}"/>
    <cellStyle name="Note 4 10 3 2 4" xfId="9314" xr:uid="{00000000-0005-0000-0000-000011560000}"/>
    <cellStyle name="Note 4 10 3 2 4 2" xfId="26749" xr:uid="{00000000-0005-0000-0000-000012560000}"/>
    <cellStyle name="Note 4 10 3 2 4 3" xfId="41202" xr:uid="{00000000-0005-0000-0000-000013560000}"/>
    <cellStyle name="Note 4 10 3 2 5" xfId="11734" xr:uid="{00000000-0005-0000-0000-000014560000}"/>
    <cellStyle name="Note 4 10 3 2 5 2" xfId="29169" xr:uid="{00000000-0005-0000-0000-000015560000}"/>
    <cellStyle name="Note 4 10 3 2 5 3" xfId="43622" xr:uid="{00000000-0005-0000-0000-000016560000}"/>
    <cellStyle name="Note 4 10 3 2 6" xfId="18741" xr:uid="{00000000-0005-0000-0000-000017560000}"/>
    <cellStyle name="Note 4 10 3 3" xfId="1901" xr:uid="{00000000-0005-0000-0000-000018560000}"/>
    <cellStyle name="Note 4 10 3 3 2" xfId="4412" xr:uid="{00000000-0005-0000-0000-000019560000}"/>
    <cellStyle name="Note 4 10 3 3 2 2" xfId="13935" xr:uid="{00000000-0005-0000-0000-00001A560000}"/>
    <cellStyle name="Note 4 10 3 3 2 2 2" xfId="31370" xr:uid="{00000000-0005-0000-0000-00001B560000}"/>
    <cellStyle name="Note 4 10 3 3 2 2 3" xfId="45823" xr:uid="{00000000-0005-0000-0000-00001C560000}"/>
    <cellStyle name="Note 4 10 3 3 2 3" xfId="16396" xr:uid="{00000000-0005-0000-0000-00001D560000}"/>
    <cellStyle name="Note 4 10 3 3 2 3 2" xfId="33831" xr:uid="{00000000-0005-0000-0000-00001E560000}"/>
    <cellStyle name="Note 4 10 3 3 2 3 3" xfId="48284" xr:uid="{00000000-0005-0000-0000-00001F560000}"/>
    <cellStyle name="Note 4 10 3 3 2 4" xfId="21848" xr:uid="{00000000-0005-0000-0000-000020560000}"/>
    <cellStyle name="Note 4 10 3 3 2 5" xfId="36301" xr:uid="{00000000-0005-0000-0000-000021560000}"/>
    <cellStyle name="Note 4 10 3 3 3" xfId="6874" xr:uid="{00000000-0005-0000-0000-000022560000}"/>
    <cellStyle name="Note 4 10 3 3 3 2" xfId="24309" xr:uid="{00000000-0005-0000-0000-000023560000}"/>
    <cellStyle name="Note 4 10 3 3 3 3" xfId="38762" xr:uid="{00000000-0005-0000-0000-000024560000}"/>
    <cellStyle name="Note 4 10 3 3 4" xfId="9315" xr:uid="{00000000-0005-0000-0000-000025560000}"/>
    <cellStyle name="Note 4 10 3 3 4 2" xfId="26750" xr:uid="{00000000-0005-0000-0000-000026560000}"/>
    <cellStyle name="Note 4 10 3 3 4 3" xfId="41203" xr:uid="{00000000-0005-0000-0000-000027560000}"/>
    <cellStyle name="Note 4 10 3 3 5" xfId="11735" xr:uid="{00000000-0005-0000-0000-000028560000}"/>
    <cellStyle name="Note 4 10 3 3 5 2" xfId="29170" xr:uid="{00000000-0005-0000-0000-000029560000}"/>
    <cellStyle name="Note 4 10 3 3 5 3" xfId="43623" xr:uid="{00000000-0005-0000-0000-00002A560000}"/>
    <cellStyle name="Note 4 10 3 3 6" xfId="18742" xr:uid="{00000000-0005-0000-0000-00002B560000}"/>
    <cellStyle name="Note 4 10 3 4" xfId="1902" xr:uid="{00000000-0005-0000-0000-00002C560000}"/>
    <cellStyle name="Note 4 10 3 4 2" xfId="4413" xr:uid="{00000000-0005-0000-0000-00002D560000}"/>
    <cellStyle name="Note 4 10 3 4 2 2" xfId="21849" xr:uid="{00000000-0005-0000-0000-00002E560000}"/>
    <cellStyle name="Note 4 10 3 4 2 3" xfId="36302" xr:uid="{00000000-0005-0000-0000-00002F560000}"/>
    <cellStyle name="Note 4 10 3 4 3" xfId="6875" xr:uid="{00000000-0005-0000-0000-000030560000}"/>
    <cellStyle name="Note 4 10 3 4 3 2" xfId="24310" xr:uid="{00000000-0005-0000-0000-000031560000}"/>
    <cellStyle name="Note 4 10 3 4 3 3" xfId="38763" xr:uid="{00000000-0005-0000-0000-000032560000}"/>
    <cellStyle name="Note 4 10 3 4 4" xfId="9316" xr:uid="{00000000-0005-0000-0000-000033560000}"/>
    <cellStyle name="Note 4 10 3 4 4 2" xfId="26751" xr:uid="{00000000-0005-0000-0000-000034560000}"/>
    <cellStyle name="Note 4 10 3 4 4 3" xfId="41204" xr:uid="{00000000-0005-0000-0000-000035560000}"/>
    <cellStyle name="Note 4 10 3 4 5" xfId="11736" xr:uid="{00000000-0005-0000-0000-000036560000}"/>
    <cellStyle name="Note 4 10 3 4 5 2" xfId="29171" xr:uid="{00000000-0005-0000-0000-000037560000}"/>
    <cellStyle name="Note 4 10 3 4 5 3" xfId="43624" xr:uid="{00000000-0005-0000-0000-000038560000}"/>
    <cellStyle name="Note 4 10 3 4 6" xfId="15245" xr:uid="{00000000-0005-0000-0000-000039560000}"/>
    <cellStyle name="Note 4 10 3 4 6 2" xfId="32680" xr:uid="{00000000-0005-0000-0000-00003A560000}"/>
    <cellStyle name="Note 4 10 3 4 6 3" xfId="47133" xr:uid="{00000000-0005-0000-0000-00003B560000}"/>
    <cellStyle name="Note 4 10 3 4 7" xfId="18743" xr:uid="{00000000-0005-0000-0000-00003C560000}"/>
    <cellStyle name="Note 4 10 3 4 8" xfId="20407" xr:uid="{00000000-0005-0000-0000-00003D560000}"/>
    <cellStyle name="Note 4 10 3 5" xfId="4410" xr:uid="{00000000-0005-0000-0000-00003E560000}"/>
    <cellStyle name="Note 4 10 3 5 2" xfId="13933" xr:uid="{00000000-0005-0000-0000-00003F560000}"/>
    <cellStyle name="Note 4 10 3 5 2 2" xfId="31368" xr:uid="{00000000-0005-0000-0000-000040560000}"/>
    <cellStyle name="Note 4 10 3 5 2 3" xfId="45821" xr:uid="{00000000-0005-0000-0000-000041560000}"/>
    <cellStyle name="Note 4 10 3 5 3" xfId="16394" xr:uid="{00000000-0005-0000-0000-000042560000}"/>
    <cellStyle name="Note 4 10 3 5 3 2" xfId="33829" xr:uid="{00000000-0005-0000-0000-000043560000}"/>
    <cellStyle name="Note 4 10 3 5 3 3" xfId="48282" xr:uid="{00000000-0005-0000-0000-000044560000}"/>
    <cellStyle name="Note 4 10 3 5 4" xfId="21846" xr:uid="{00000000-0005-0000-0000-000045560000}"/>
    <cellStyle name="Note 4 10 3 5 5" xfId="36299" xr:uid="{00000000-0005-0000-0000-000046560000}"/>
    <cellStyle name="Note 4 10 3 6" xfId="6872" xr:uid="{00000000-0005-0000-0000-000047560000}"/>
    <cellStyle name="Note 4 10 3 6 2" xfId="24307" xr:uid="{00000000-0005-0000-0000-000048560000}"/>
    <cellStyle name="Note 4 10 3 6 3" xfId="38760" xr:uid="{00000000-0005-0000-0000-000049560000}"/>
    <cellStyle name="Note 4 10 3 7" xfId="9313" xr:uid="{00000000-0005-0000-0000-00004A560000}"/>
    <cellStyle name="Note 4 10 3 7 2" xfId="26748" xr:uid="{00000000-0005-0000-0000-00004B560000}"/>
    <cellStyle name="Note 4 10 3 7 3" xfId="41201" xr:uid="{00000000-0005-0000-0000-00004C560000}"/>
    <cellStyle name="Note 4 10 3 8" xfId="11733" xr:uid="{00000000-0005-0000-0000-00004D560000}"/>
    <cellStyle name="Note 4 10 3 8 2" xfId="29168" xr:uid="{00000000-0005-0000-0000-00004E560000}"/>
    <cellStyle name="Note 4 10 3 8 3" xfId="43621" xr:uid="{00000000-0005-0000-0000-00004F560000}"/>
    <cellStyle name="Note 4 10 3 9" xfId="18740" xr:uid="{00000000-0005-0000-0000-000050560000}"/>
    <cellStyle name="Note 4 10 4" xfId="1903" xr:uid="{00000000-0005-0000-0000-000051560000}"/>
    <cellStyle name="Note 4 10 4 2" xfId="1904" xr:uid="{00000000-0005-0000-0000-000052560000}"/>
    <cellStyle name="Note 4 10 4 2 2" xfId="4415" xr:uid="{00000000-0005-0000-0000-000053560000}"/>
    <cellStyle name="Note 4 10 4 2 2 2" xfId="13937" xr:uid="{00000000-0005-0000-0000-000054560000}"/>
    <cellStyle name="Note 4 10 4 2 2 2 2" xfId="31372" xr:uid="{00000000-0005-0000-0000-000055560000}"/>
    <cellStyle name="Note 4 10 4 2 2 2 3" xfId="45825" xr:uid="{00000000-0005-0000-0000-000056560000}"/>
    <cellStyle name="Note 4 10 4 2 2 3" xfId="16398" xr:uid="{00000000-0005-0000-0000-000057560000}"/>
    <cellStyle name="Note 4 10 4 2 2 3 2" xfId="33833" xr:uid="{00000000-0005-0000-0000-000058560000}"/>
    <cellStyle name="Note 4 10 4 2 2 3 3" xfId="48286" xr:uid="{00000000-0005-0000-0000-000059560000}"/>
    <cellStyle name="Note 4 10 4 2 2 4" xfId="21851" xr:uid="{00000000-0005-0000-0000-00005A560000}"/>
    <cellStyle name="Note 4 10 4 2 2 5" xfId="36304" xr:uid="{00000000-0005-0000-0000-00005B560000}"/>
    <cellStyle name="Note 4 10 4 2 3" xfId="6877" xr:uid="{00000000-0005-0000-0000-00005C560000}"/>
    <cellStyle name="Note 4 10 4 2 3 2" xfId="24312" xr:uid="{00000000-0005-0000-0000-00005D560000}"/>
    <cellStyle name="Note 4 10 4 2 3 3" xfId="38765" xr:uid="{00000000-0005-0000-0000-00005E560000}"/>
    <cellStyle name="Note 4 10 4 2 4" xfId="9318" xr:uid="{00000000-0005-0000-0000-00005F560000}"/>
    <cellStyle name="Note 4 10 4 2 4 2" xfId="26753" xr:uid="{00000000-0005-0000-0000-000060560000}"/>
    <cellStyle name="Note 4 10 4 2 4 3" xfId="41206" xr:uid="{00000000-0005-0000-0000-000061560000}"/>
    <cellStyle name="Note 4 10 4 2 5" xfId="11738" xr:uid="{00000000-0005-0000-0000-000062560000}"/>
    <cellStyle name="Note 4 10 4 2 5 2" xfId="29173" xr:uid="{00000000-0005-0000-0000-000063560000}"/>
    <cellStyle name="Note 4 10 4 2 5 3" xfId="43626" xr:uid="{00000000-0005-0000-0000-000064560000}"/>
    <cellStyle name="Note 4 10 4 2 6" xfId="18745" xr:uid="{00000000-0005-0000-0000-000065560000}"/>
    <cellStyle name="Note 4 10 4 3" xfId="1905" xr:uid="{00000000-0005-0000-0000-000066560000}"/>
    <cellStyle name="Note 4 10 4 3 2" xfId="4416" xr:uid="{00000000-0005-0000-0000-000067560000}"/>
    <cellStyle name="Note 4 10 4 3 2 2" xfId="13938" xr:uid="{00000000-0005-0000-0000-000068560000}"/>
    <cellStyle name="Note 4 10 4 3 2 2 2" xfId="31373" xr:uid="{00000000-0005-0000-0000-000069560000}"/>
    <cellStyle name="Note 4 10 4 3 2 2 3" xfId="45826" xr:uid="{00000000-0005-0000-0000-00006A560000}"/>
    <cellStyle name="Note 4 10 4 3 2 3" xfId="16399" xr:uid="{00000000-0005-0000-0000-00006B560000}"/>
    <cellStyle name="Note 4 10 4 3 2 3 2" xfId="33834" xr:uid="{00000000-0005-0000-0000-00006C560000}"/>
    <cellStyle name="Note 4 10 4 3 2 3 3" xfId="48287" xr:uid="{00000000-0005-0000-0000-00006D560000}"/>
    <cellStyle name="Note 4 10 4 3 2 4" xfId="21852" xr:uid="{00000000-0005-0000-0000-00006E560000}"/>
    <cellStyle name="Note 4 10 4 3 2 5" xfId="36305" xr:uid="{00000000-0005-0000-0000-00006F560000}"/>
    <cellStyle name="Note 4 10 4 3 3" xfId="6878" xr:uid="{00000000-0005-0000-0000-000070560000}"/>
    <cellStyle name="Note 4 10 4 3 3 2" xfId="24313" xr:uid="{00000000-0005-0000-0000-000071560000}"/>
    <cellStyle name="Note 4 10 4 3 3 3" xfId="38766" xr:uid="{00000000-0005-0000-0000-000072560000}"/>
    <cellStyle name="Note 4 10 4 3 4" xfId="9319" xr:uid="{00000000-0005-0000-0000-000073560000}"/>
    <cellStyle name="Note 4 10 4 3 4 2" xfId="26754" xr:uid="{00000000-0005-0000-0000-000074560000}"/>
    <cellStyle name="Note 4 10 4 3 4 3" xfId="41207" xr:uid="{00000000-0005-0000-0000-000075560000}"/>
    <cellStyle name="Note 4 10 4 3 5" xfId="11739" xr:uid="{00000000-0005-0000-0000-000076560000}"/>
    <cellStyle name="Note 4 10 4 3 5 2" xfId="29174" xr:uid="{00000000-0005-0000-0000-000077560000}"/>
    <cellStyle name="Note 4 10 4 3 5 3" xfId="43627" xr:uid="{00000000-0005-0000-0000-000078560000}"/>
    <cellStyle name="Note 4 10 4 3 6" xfId="18746" xr:uid="{00000000-0005-0000-0000-000079560000}"/>
    <cellStyle name="Note 4 10 4 4" xfId="1906" xr:uid="{00000000-0005-0000-0000-00007A560000}"/>
    <cellStyle name="Note 4 10 4 4 2" xfId="4417" xr:uid="{00000000-0005-0000-0000-00007B560000}"/>
    <cellStyle name="Note 4 10 4 4 2 2" xfId="21853" xr:uid="{00000000-0005-0000-0000-00007C560000}"/>
    <cellStyle name="Note 4 10 4 4 2 3" xfId="36306" xr:uid="{00000000-0005-0000-0000-00007D560000}"/>
    <cellStyle name="Note 4 10 4 4 3" xfId="6879" xr:uid="{00000000-0005-0000-0000-00007E560000}"/>
    <cellStyle name="Note 4 10 4 4 3 2" xfId="24314" xr:uid="{00000000-0005-0000-0000-00007F560000}"/>
    <cellStyle name="Note 4 10 4 4 3 3" xfId="38767" xr:uid="{00000000-0005-0000-0000-000080560000}"/>
    <cellStyle name="Note 4 10 4 4 4" xfId="9320" xr:uid="{00000000-0005-0000-0000-000081560000}"/>
    <cellStyle name="Note 4 10 4 4 4 2" xfId="26755" xr:uid="{00000000-0005-0000-0000-000082560000}"/>
    <cellStyle name="Note 4 10 4 4 4 3" xfId="41208" xr:uid="{00000000-0005-0000-0000-000083560000}"/>
    <cellStyle name="Note 4 10 4 4 5" xfId="11740" xr:uid="{00000000-0005-0000-0000-000084560000}"/>
    <cellStyle name="Note 4 10 4 4 5 2" xfId="29175" xr:uid="{00000000-0005-0000-0000-000085560000}"/>
    <cellStyle name="Note 4 10 4 4 5 3" xfId="43628" xr:uid="{00000000-0005-0000-0000-000086560000}"/>
    <cellStyle name="Note 4 10 4 4 6" xfId="15246" xr:uid="{00000000-0005-0000-0000-000087560000}"/>
    <cellStyle name="Note 4 10 4 4 6 2" xfId="32681" xr:uid="{00000000-0005-0000-0000-000088560000}"/>
    <cellStyle name="Note 4 10 4 4 6 3" xfId="47134" xr:uid="{00000000-0005-0000-0000-000089560000}"/>
    <cellStyle name="Note 4 10 4 4 7" xfId="18747" xr:uid="{00000000-0005-0000-0000-00008A560000}"/>
    <cellStyle name="Note 4 10 4 4 8" xfId="20408" xr:uid="{00000000-0005-0000-0000-00008B560000}"/>
    <cellStyle name="Note 4 10 4 5" xfId="4414" xr:uid="{00000000-0005-0000-0000-00008C560000}"/>
    <cellStyle name="Note 4 10 4 5 2" xfId="13936" xr:uid="{00000000-0005-0000-0000-00008D560000}"/>
    <cellStyle name="Note 4 10 4 5 2 2" xfId="31371" xr:uid="{00000000-0005-0000-0000-00008E560000}"/>
    <cellStyle name="Note 4 10 4 5 2 3" xfId="45824" xr:uid="{00000000-0005-0000-0000-00008F560000}"/>
    <cellStyle name="Note 4 10 4 5 3" xfId="16397" xr:uid="{00000000-0005-0000-0000-000090560000}"/>
    <cellStyle name="Note 4 10 4 5 3 2" xfId="33832" xr:uid="{00000000-0005-0000-0000-000091560000}"/>
    <cellStyle name="Note 4 10 4 5 3 3" xfId="48285" xr:uid="{00000000-0005-0000-0000-000092560000}"/>
    <cellStyle name="Note 4 10 4 5 4" xfId="21850" xr:uid="{00000000-0005-0000-0000-000093560000}"/>
    <cellStyle name="Note 4 10 4 5 5" xfId="36303" xr:uid="{00000000-0005-0000-0000-000094560000}"/>
    <cellStyle name="Note 4 10 4 6" xfId="6876" xr:uid="{00000000-0005-0000-0000-000095560000}"/>
    <cellStyle name="Note 4 10 4 6 2" xfId="24311" xr:uid="{00000000-0005-0000-0000-000096560000}"/>
    <cellStyle name="Note 4 10 4 6 3" xfId="38764" xr:uid="{00000000-0005-0000-0000-000097560000}"/>
    <cellStyle name="Note 4 10 4 7" xfId="9317" xr:uid="{00000000-0005-0000-0000-000098560000}"/>
    <cellStyle name="Note 4 10 4 7 2" xfId="26752" xr:uid="{00000000-0005-0000-0000-000099560000}"/>
    <cellStyle name="Note 4 10 4 7 3" xfId="41205" xr:uid="{00000000-0005-0000-0000-00009A560000}"/>
    <cellStyle name="Note 4 10 4 8" xfId="11737" xr:uid="{00000000-0005-0000-0000-00009B560000}"/>
    <cellStyle name="Note 4 10 4 8 2" xfId="29172" xr:uid="{00000000-0005-0000-0000-00009C560000}"/>
    <cellStyle name="Note 4 10 4 8 3" xfId="43625" xr:uid="{00000000-0005-0000-0000-00009D560000}"/>
    <cellStyle name="Note 4 10 4 9" xfId="18744" xr:uid="{00000000-0005-0000-0000-00009E560000}"/>
    <cellStyle name="Note 4 10 5" xfId="1907" xr:uid="{00000000-0005-0000-0000-00009F560000}"/>
    <cellStyle name="Note 4 10 5 2" xfId="1908" xr:uid="{00000000-0005-0000-0000-0000A0560000}"/>
    <cellStyle name="Note 4 10 5 2 2" xfId="4419" xr:uid="{00000000-0005-0000-0000-0000A1560000}"/>
    <cellStyle name="Note 4 10 5 2 2 2" xfId="13940" xr:uid="{00000000-0005-0000-0000-0000A2560000}"/>
    <cellStyle name="Note 4 10 5 2 2 2 2" xfId="31375" xr:uid="{00000000-0005-0000-0000-0000A3560000}"/>
    <cellStyle name="Note 4 10 5 2 2 2 3" xfId="45828" xr:uid="{00000000-0005-0000-0000-0000A4560000}"/>
    <cellStyle name="Note 4 10 5 2 2 3" xfId="16401" xr:uid="{00000000-0005-0000-0000-0000A5560000}"/>
    <cellStyle name="Note 4 10 5 2 2 3 2" xfId="33836" xr:uid="{00000000-0005-0000-0000-0000A6560000}"/>
    <cellStyle name="Note 4 10 5 2 2 3 3" xfId="48289" xr:uid="{00000000-0005-0000-0000-0000A7560000}"/>
    <cellStyle name="Note 4 10 5 2 2 4" xfId="21855" xr:uid="{00000000-0005-0000-0000-0000A8560000}"/>
    <cellStyle name="Note 4 10 5 2 2 5" xfId="36308" xr:uid="{00000000-0005-0000-0000-0000A9560000}"/>
    <cellStyle name="Note 4 10 5 2 3" xfId="6881" xr:uid="{00000000-0005-0000-0000-0000AA560000}"/>
    <cellStyle name="Note 4 10 5 2 3 2" xfId="24316" xr:uid="{00000000-0005-0000-0000-0000AB560000}"/>
    <cellStyle name="Note 4 10 5 2 3 3" xfId="38769" xr:uid="{00000000-0005-0000-0000-0000AC560000}"/>
    <cellStyle name="Note 4 10 5 2 4" xfId="9322" xr:uid="{00000000-0005-0000-0000-0000AD560000}"/>
    <cellStyle name="Note 4 10 5 2 4 2" xfId="26757" xr:uid="{00000000-0005-0000-0000-0000AE560000}"/>
    <cellStyle name="Note 4 10 5 2 4 3" xfId="41210" xr:uid="{00000000-0005-0000-0000-0000AF560000}"/>
    <cellStyle name="Note 4 10 5 2 5" xfId="11742" xr:uid="{00000000-0005-0000-0000-0000B0560000}"/>
    <cellStyle name="Note 4 10 5 2 5 2" xfId="29177" xr:uid="{00000000-0005-0000-0000-0000B1560000}"/>
    <cellStyle name="Note 4 10 5 2 5 3" xfId="43630" xr:uid="{00000000-0005-0000-0000-0000B2560000}"/>
    <cellStyle name="Note 4 10 5 2 6" xfId="18749" xr:uid="{00000000-0005-0000-0000-0000B3560000}"/>
    <cellStyle name="Note 4 10 5 3" xfId="1909" xr:uid="{00000000-0005-0000-0000-0000B4560000}"/>
    <cellStyle name="Note 4 10 5 3 2" xfId="4420" xr:uid="{00000000-0005-0000-0000-0000B5560000}"/>
    <cellStyle name="Note 4 10 5 3 2 2" xfId="13941" xr:uid="{00000000-0005-0000-0000-0000B6560000}"/>
    <cellStyle name="Note 4 10 5 3 2 2 2" xfId="31376" xr:uid="{00000000-0005-0000-0000-0000B7560000}"/>
    <cellStyle name="Note 4 10 5 3 2 2 3" xfId="45829" xr:uid="{00000000-0005-0000-0000-0000B8560000}"/>
    <cellStyle name="Note 4 10 5 3 2 3" xfId="16402" xr:uid="{00000000-0005-0000-0000-0000B9560000}"/>
    <cellStyle name="Note 4 10 5 3 2 3 2" xfId="33837" xr:uid="{00000000-0005-0000-0000-0000BA560000}"/>
    <cellStyle name="Note 4 10 5 3 2 3 3" xfId="48290" xr:uid="{00000000-0005-0000-0000-0000BB560000}"/>
    <cellStyle name="Note 4 10 5 3 2 4" xfId="21856" xr:uid="{00000000-0005-0000-0000-0000BC560000}"/>
    <cellStyle name="Note 4 10 5 3 2 5" xfId="36309" xr:uid="{00000000-0005-0000-0000-0000BD560000}"/>
    <cellStyle name="Note 4 10 5 3 3" xfId="6882" xr:uid="{00000000-0005-0000-0000-0000BE560000}"/>
    <cellStyle name="Note 4 10 5 3 3 2" xfId="24317" xr:uid="{00000000-0005-0000-0000-0000BF560000}"/>
    <cellStyle name="Note 4 10 5 3 3 3" xfId="38770" xr:uid="{00000000-0005-0000-0000-0000C0560000}"/>
    <cellStyle name="Note 4 10 5 3 4" xfId="9323" xr:uid="{00000000-0005-0000-0000-0000C1560000}"/>
    <cellStyle name="Note 4 10 5 3 4 2" xfId="26758" xr:uid="{00000000-0005-0000-0000-0000C2560000}"/>
    <cellStyle name="Note 4 10 5 3 4 3" xfId="41211" xr:uid="{00000000-0005-0000-0000-0000C3560000}"/>
    <cellStyle name="Note 4 10 5 3 5" xfId="11743" xr:uid="{00000000-0005-0000-0000-0000C4560000}"/>
    <cellStyle name="Note 4 10 5 3 5 2" xfId="29178" xr:uid="{00000000-0005-0000-0000-0000C5560000}"/>
    <cellStyle name="Note 4 10 5 3 5 3" xfId="43631" xr:uid="{00000000-0005-0000-0000-0000C6560000}"/>
    <cellStyle name="Note 4 10 5 3 6" xfId="18750" xr:uid="{00000000-0005-0000-0000-0000C7560000}"/>
    <cellStyle name="Note 4 10 5 4" xfId="1910" xr:uid="{00000000-0005-0000-0000-0000C8560000}"/>
    <cellStyle name="Note 4 10 5 4 2" xfId="4421" xr:uid="{00000000-0005-0000-0000-0000C9560000}"/>
    <cellStyle name="Note 4 10 5 4 2 2" xfId="21857" xr:uid="{00000000-0005-0000-0000-0000CA560000}"/>
    <cellStyle name="Note 4 10 5 4 2 3" xfId="36310" xr:uid="{00000000-0005-0000-0000-0000CB560000}"/>
    <cellStyle name="Note 4 10 5 4 3" xfId="6883" xr:uid="{00000000-0005-0000-0000-0000CC560000}"/>
    <cellStyle name="Note 4 10 5 4 3 2" xfId="24318" xr:uid="{00000000-0005-0000-0000-0000CD560000}"/>
    <cellStyle name="Note 4 10 5 4 3 3" xfId="38771" xr:uid="{00000000-0005-0000-0000-0000CE560000}"/>
    <cellStyle name="Note 4 10 5 4 4" xfId="9324" xr:uid="{00000000-0005-0000-0000-0000CF560000}"/>
    <cellStyle name="Note 4 10 5 4 4 2" xfId="26759" xr:uid="{00000000-0005-0000-0000-0000D0560000}"/>
    <cellStyle name="Note 4 10 5 4 4 3" xfId="41212" xr:uid="{00000000-0005-0000-0000-0000D1560000}"/>
    <cellStyle name="Note 4 10 5 4 5" xfId="11744" xr:uid="{00000000-0005-0000-0000-0000D2560000}"/>
    <cellStyle name="Note 4 10 5 4 5 2" xfId="29179" xr:uid="{00000000-0005-0000-0000-0000D3560000}"/>
    <cellStyle name="Note 4 10 5 4 5 3" xfId="43632" xr:uid="{00000000-0005-0000-0000-0000D4560000}"/>
    <cellStyle name="Note 4 10 5 4 6" xfId="15247" xr:uid="{00000000-0005-0000-0000-0000D5560000}"/>
    <cellStyle name="Note 4 10 5 4 6 2" xfId="32682" xr:uid="{00000000-0005-0000-0000-0000D6560000}"/>
    <cellStyle name="Note 4 10 5 4 6 3" xfId="47135" xr:uid="{00000000-0005-0000-0000-0000D7560000}"/>
    <cellStyle name="Note 4 10 5 4 7" xfId="18751" xr:uid="{00000000-0005-0000-0000-0000D8560000}"/>
    <cellStyle name="Note 4 10 5 4 8" xfId="20409" xr:uid="{00000000-0005-0000-0000-0000D9560000}"/>
    <cellStyle name="Note 4 10 5 5" xfId="4418" xr:uid="{00000000-0005-0000-0000-0000DA560000}"/>
    <cellStyle name="Note 4 10 5 5 2" xfId="13939" xr:uid="{00000000-0005-0000-0000-0000DB560000}"/>
    <cellStyle name="Note 4 10 5 5 2 2" xfId="31374" xr:uid="{00000000-0005-0000-0000-0000DC560000}"/>
    <cellStyle name="Note 4 10 5 5 2 3" xfId="45827" xr:uid="{00000000-0005-0000-0000-0000DD560000}"/>
    <cellStyle name="Note 4 10 5 5 3" xfId="16400" xr:uid="{00000000-0005-0000-0000-0000DE560000}"/>
    <cellStyle name="Note 4 10 5 5 3 2" xfId="33835" xr:uid="{00000000-0005-0000-0000-0000DF560000}"/>
    <cellStyle name="Note 4 10 5 5 3 3" xfId="48288" xr:uid="{00000000-0005-0000-0000-0000E0560000}"/>
    <cellStyle name="Note 4 10 5 5 4" xfId="21854" xr:uid="{00000000-0005-0000-0000-0000E1560000}"/>
    <cellStyle name="Note 4 10 5 5 5" xfId="36307" xr:uid="{00000000-0005-0000-0000-0000E2560000}"/>
    <cellStyle name="Note 4 10 5 6" xfId="6880" xr:uid="{00000000-0005-0000-0000-0000E3560000}"/>
    <cellStyle name="Note 4 10 5 6 2" xfId="24315" xr:uid="{00000000-0005-0000-0000-0000E4560000}"/>
    <cellStyle name="Note 4 10 5 6 3" xfId="38768" xr:uid="{00000000-0005-0000-0000-0000E5560000}"/>
    <cellStyle name="Note 4 10 5 7" xfId="9321" xr:uid="{00000000-0005-0000-0000-0000E6560000}"/>
    <cellStyle name="Note 4 10 5 7 2" xfId="26756" xr:uid="{00000000-0005-0000-0000-0000E7560000}"/>
    <cellStyle name="Note 4 10 5 7 3" xfId="41209" xr:uid="{00000000-0005-0000-0000-0000E8560000}"/>
    <cellStyle name="Note 4 10 5 8" xfId="11741" xr:uid="{00000000-0005-0000-0000-0000E9560000}"/>
    <cellStyle name="Note 4 10 5 8 2" xfId="29176" xr:uid="{00000000-0005-0000-0000-0000EA560000}"/>
    <cellStyle name="Note 4 10 5 8 3" xfId="43629" xr:uid="{00000000-0005-0000-0000-0000EB560000}"/>
    <cellStyle name="Note 4 10 5 9" xfId="18748" xr:uid="{00000000-0005-0000-0000-0000EC560000}"/>
    <cellStyle name="Note 4 10 6" xfId="1911" xr:uid="{00000000-0005-0000-0000-0000ED560000}"/>
    <cellStyle name="Note 4 10 6 2" xfId="4422" xr:uid="{00000000-0005-0000-0000-0000EE560000}"/>
    <cellStyle name="Note 4 10 6 2 2" xfId="13942" xr:uid="{00000000-0005-0000-0000-0000EF560000}"/>
    <cellStyle name="Note 4 10 6 2 2 2" xfId="31377" xr:uid="{00000000-0005-0000-0000-0000F0560000}"/>
    <cellStyle name="Note 4 10 6 2 2 3" xfId="45830" xr:uid="{00000000-0005-0000-0000-0000F1560000}"/>
    <cellStyle name="Note 4 10 6 2 3" xfId="16403" xr:uid="{00000000-0005-0000-0000-0000F2560000}"/>
    <cellStyle name="Note 4 10 6 2 3 2" xfId="33838" xr:uid="{00000000-0005-0000-0000-0000F3560000}"/>
    <cellStyle name="Note 4 10 6 2 3 3" xfId="48291" xr:uid="{00000000-0005-0000-0000-0000F4560000}"/>
    <cellStyle name="Note 4 10 6 2 4" xfId="21858" xr:uid="{00000000-0005-0000-0000-0000F5560000}"/>
    <cellStyle name="Note 4 10 6 2 5" xfId="36311" xr:uid="{00000000-0005-0000-0000-0000F6560000}"/>
    <cellStyle name="Note 4 10 6 3" xfId="6884" xr:uid="{00000000-0005-0000-0000-0000F7560000}"/>
    <cellStyle name="Note 4 10 6 3 2" xfId="24319" xr:uid="{00000000-0005-0000-0000-0000F8560000}"/>
    <cellStyle name="Note 4 10 6 3 3" xfId="38772" xr:uid="{00000000-0005-0000-0000-0000F9560000}"/>
    <cellStyle name="Note 4 10 6 4" xfId="9325" xr:uid="{00000000-0005-0000-0000-0000FA560000}"/>
    <cellStyle name="Note 4 10 6 4 2" xfId="26760" xr:uid="{00000000-0005-0000-0000-0000FB560000}"/>
    <cellStyle name="Note 4 10 6 4 3" xfId="41213" xr:uid="{00000000-0005-0000-0000-0000FC560000}"/>
    <cellStyle name="Note 4 10 6 5" xfId="11745" xr:uid="{00000000-0005-0000-0000-0000FD560000}"/>
    <cellStyle name="Note 4 10 6 5 2" xfId="29180" xr:uid="{00000000-0005-0000-0000-0000FE560000}"/>
    <cellStyle name="Note 4 10 6 5 3" xfId="43633" xr:uid="{00000000-0005-0000-0000-0000FF560000}"/>
    <cellStyle name="Note 4 10 6 6" xfId="18752" xr:uid="{00000000-0005-0000-0000-000000570000}"/>
    <cellStyle name="Note 4 10 7" xfId="1912" xr:uid="{00000000-0005-0000-0000-000001570000}"/>
    <cellStyle name="Note 4 10 7 2" xfId="4423" xr:uid="{00000000-0005-0000-0000-000002570000}"/>
    <cellStyle name="Note 4 10 7 2 2" xfId="13943" xr:uid="{00000000-0005-0000-0000-000003570000}"/>
    <cellStyle name="Note 4 10 7 2 2 2" xfId="31378" xr:uid="{00000000-0005-0000-0000-000004570000}"/>
    <cellStyle name="Note 4 10 7 2 2 3" xfId="45831" xr:uid="{00000000-0005-0000-0000-000005570000}"/>
    <cellStyle name="Note 4 10 7 2 3" xfId="16404" xr:uid="{00000000-0005-0000-0000-000006570000}"/>
    <cellStyle name="Note 4 10 7 2 3 2" xfId="33839" xr:uid="{00000000-0005-0000-0000-000007570000}"/>
    <cellStyle name="Note 4 10 7 2 3 3" xfId="48292" xr:uid="{00000000-0005-0000-0000-000008570000}"/>
    <cellStyle name="Note 4 10 7 2 4" xfId="21859" xr:uid="{00000000-0005-0000-0000-000009570000}"/>
    <cellStyle name="Note 4 10 7 2 5" xfId="36312" xr:uid="{00000000-0005-0000-0000-00000A570000}"/>
    <cellStyle name="Note 4 10 7 3" xfId="6885" xr:uid="{00000000-0005-0000-0000-00000B570000}"/>
    <cellStyle name="Note 4 10 7 3 2" xfId="24320" xr:uid="{00000000-0005-0000-0000-00000C570000}"/>
    <cellStyle name="Note 4 10 7 3 3" xfId="38773" xr:uid="{00000000-0005-0000-0000-00000D570000}"/>
    <cellStyle name="Note 4 10 7 4" xfId="9326" xr:uid="{00000000-0005-0000-0000-00000E570000}"/>
    <cellStyle name="Note 4 10 7 4 2" xfId="26761" xr:uid="{00000000-0005-0000-0000-00000F570000}"/>
    <cellStyle name="Note 4 10 7 4 3" xfId="41214" xr:uid="{00000000-0005-0000-0000-000010570000}"/>
    <cellStyle name="Note 4 10 7 5" xfId="11746" xr:uid="{00000000-0005-0000-0000-000011570000}"/>
    <cellStyle name="Note 4 10 7 5 2" xfId="29181" xr:uid="{00000000-0005-0000-0000-000012570000}"/>
    <cellStyle name="Note 4 10 7 5 3" xfId="43634" xr:uid="{00000000-0005-0000-0000-000013570000}"/>
    <cellStyle name="Note 4 10 7 6" xfId="18753" xr:uid="{00000000-0005-0000-0000-000014570000}"/>
    <cellStyle name="Note 4 10 8" xfId="1913" xr:uid="{00000000-0005-0000-0000-000015570000}"/>
    <cellStyle name="Note 4 10 8 2" xfId="4424" xr:uid="{00000000-0005-0000-0000-000016570000}"/>
    <cellStyle name="Note 4 10 8 2 2" xfId="21860" xr:uid="{00000000-0005-0000-0000-000017570000}"/>
    <cellStyle name="Note 4 10 8 2 3" xfId="36313" xr:uid="{00000000-0005-0000-0000-000018570000}"/>
    <cellStyle name="Note 4 10 8 3" xfId="6886" xr:uid="{00000000-0005-0000-0000-000019570000}"/>
    <cellStyle name="Note 4 10 8 3 2" xfId="24321" xr:uid="{00000000-0005-0000-0000-00001A570000}"/>
    <cellStyle name="Note 4 10 8 3 3" xfId="38774" xr:uid="{00000000-0005-0000-0000-00001B570000}"/>
    <cellStyle name="Note 4 10 8 4" xfId="9327" xr:uid="{00000000-0005-0000-0000-00001C570000}"/>
    <cellStyle name="Note 4 10 8 4 2" xfId="26762" xr:uid="{00000000-0005-0000-0000-00001D570000}"/>
    <cellStyle name="Note 4 10 8 4 3" xfId="41215" xr:uid="{00000000-0005-0000-0000-00001E570000}"/>
    <cellStyle name="Note 4 10 8 5" xfId="11747" xr:uid="{00000000-0005-0000-0000-00001F570000}"/>
    <cellStyle name="Note 4 10 8 5 2" xfId="29182" xr:uid="{00000000-0005-0000-0000-000020570000}"/>
    <cellStyle name="Note 4 10 8 5 3" xfId="43635" xr:uid="{00000000-0005-0000-0000-000021570000}"/>
    <cellStyle name="Note 4 10 8 6" xfId="15248" xr:uid="{00000000-0005-0000-0000-000022570000}"/>
    <cellStyle name="Note 4 10 8 6 2" xfId="32683" xr:uid="{00000000-0005-0000-0000-000023570000}"/>
    <cellStyle name="Note 4 10 8 6 3" xfId="47136" xr:uid="{00000000-0005-0000-0000-000024570000}"/>
    <cellStyle name="Note 4 10 8 7" xfId="18754" xr:uid="{00000000-0005-0000-0000-000025570000}"/>
    <cellStyle name="Note 4 10 8 8" xfId="20410" xr:uid="{00000000-0005-0000-0000-000026570000}"/>
    <cellStyle name="Note 4 10 9" xfId="4405" xr:uid="{00000000-0005-0000-0000-000027570000}"/>
    <cellStyle name="Note 4 10 9 2" xfId="13929" xr:uid="{00000000-0005-0000-0000-000028570000}"/>
    <cellStyle name="Note 4 10 9 2 2" xfId="31364" xr:uid="{00000000-0005-0000-0000-000029570000}"/>
    <cellStyle name="Note 4 10 9 2 3" xfId="45817" xr:uid="{00000000-0005-0000-0000-00002A570000}"/>
    <cellStyle name="Note 4 10 9 3" xfId="16390" xr:uid="{00000000-0005-0000-0000-00002B570000}"/>
    <cellStyle name="Note 4 10 9 3 2" xfId="33825" xr:uid="{00000000-0005-0000-0000-00002C570000}"/>
    <cellStyle name="Note 4 10 9 3 3" xfId="48278" xr:uid="{00000000-0005-0000-0000-00002D570000}"/>
    <cellStyle name="Note 4 10 9 4" xfId="21841" xr:uid="{00000000-0005-0000-0000-00002E570000}"/>
    <cellStyle name="Note 4 10 9 5" xfId="36294" xr:uid="{00000000-0005-0000-0000-00002F570000}"/>
    <cellStyle name="Note 4 11" xfId="1914" xr:uid="{00000000-0005-0000-0000-000030570000}"/>
    <cellStyle name="Note 4 11 10" xfId="6887" xr:uid="{00000000-0005-0000-0000-000031570000}"/>
    <cellStyle name="Note 4 11 10 2" xfId="24322" xr:uid="{00000000-0005-0000-0000-000032570000}"/>
    <cellStyle name="Note 4 11 10 3" xfId="38775" xr:uid="{00000000-0005-0000-0000-000033570000}"/>
    <cellStyle name="Note 4 11 11" xfId="9328" xr:uid="{00000000-0005-0000-0000-000034570000}"/>
    <cellStyle name="Note 4 11 11 2" xfId="26763" xr:uid="{00000000-0005-0000-0000-000035570000}"/>
    <cellStyle name="Note 4 11 11 3" xfId="41216" xr:uid="{00000000-0005-0000-0000-000036570000}"/>
    <cellStyle name="Note 4 11 12" xfId="11748" xr:uid="{00000000-0005-0000-0000-000037570000}"/>
    <cellStyle name="Note 4 11 12 2" xfId="29183" xr:uid="{00000000-0005-0000-0000-000038570000}"/>
    <cellStyle name="Note 4 11 12 3" xfId="43636" xr:uid="{00000000-0005-0000-0000-000039570000}"/>
    <cellStyle name="Note 4 11 13" xfId="18755" xr:uid="{00000000-0005-0000-0000-00003A570000}"/>
    <cellStyle name="Note 4 11 2" xfId="1915" xr:uid="{00000000-0005-0000-0000-00003B570000}"/>
    <cellStyle name="Note 4 11 2 2" xfId="1916" xr:uid="{00000000-0005-0000-0000-00003C570000}"/>
    <cellStyle name="Note 4 11 2 2 2" xfId="4427" xr:uid="{00000000-0005-0000-0000-00003D570000}"/>
    <cellStyle name="Note 4 11 2 2 2 2" xfId="13946" xr:uid="{00000000-0005-0000-0000-00003E570000}"/>
    <cellStyle name="Note 4 11 2 2 2 2 2" xfId="31381" xr:uid="{00000000-0005-0000-0000-00003F570000}"/>
    <cellStyle name="Note 4 11 2 2 2 2 3" xfId="45834" xr:uid="{00000000-0005-0000-0000-000040570000}"/>
    <cellStyle name="Note 4 11 2 2 2 3" xfId="16407" xr:uid="{00000000-0005-0000-0000-000041570000}"/>
    <cellStyle name="Note 4 11 2 2 2 3 2" xfId="33842" xr:uid="{00000000-0005-0000-0000-000042570000}"/>
    <cellStyle name="Note 4 11 2 2 2 3 3" xfId="48295" xr:uid="{00000000-0005-0000-0000-000043570000}"/>
    <cellStyle name="Note 4 11 2 2 2 4" xfId="21863" xr:uid="{00000000-0005-0000-0000-000044570000}"/>
    <cellStyle name="Note 4 11 2 2 2 5" xfId="36316" xr:uid="{00000000-0005-0000-0000-000045570000}"/>
    <cellStyle name="Note 4 11 2 2 3" xfId="6889" xr:uid="{00000000-0005-0000-0000-000046570000}"/>
    <cellStyle name="Note 4 11 2 2 3 2" xfId="24324" xr:uid="{00000000-0005-0000-0000-000047570000}"/>
    <cellStyle name="Note 4 11 2 2 3 3" xfId="38777" xr:uid="{00000000-0005-0000-0000-000048570000}"/>
    <cellStyle name="Note 4 11 2 2 4" xfId="9330" xr:uid="{00000000-0005-0000-0000-000049570000}"/>
    <cellStyle name="Note 4 11 2 2 4 2" xfId="26765" xr:uid="{00000000-0005-0000-0000-00004A570000}"/>
    <cellStyle name="Note 4 11 2 2 4 3" xfId="41218" xr:uid="{00000000-0005-0000-0000-00004B570000}"/>
    <cellStyle name="Note 4 11 2 2 5" xfId="11750" xr:uid="{00000000-0005-0000-0000-00004C570000}"/>
    <cellStyle name="Note 4 11 2 2 5 2" xfId="29185" xr:uid="{00000000-0005-0000-0000-00004D570000}"/>
    <cellStyle name="Note 4 11 2 2 5 3" xfId="43638" xr:uid="{00000000-0005-0000-0000-00004E570000}"/>
    <cellStyle name="Note 4 11 2 2 6" xfId="18757" xr:uid="{00000000-0005-0000-0000-00004F570000}"/>
    <cellStyle name="Note 4 11 2 3" xfId="1917" xr:uid="{00000000-0005-0000-0000-000050570000}"/>
    <cellStyle name="Note 4 11 2 3 2" xfId="4428" xr:uid="{00000000-0005-0000-0000-000051570000}"/>
    <cellStyle name="Note 4 11 2 3 2 2" xfId="13947" xr:uid="{00000000-0005-0000-0000-000052570000}"/>
    <cellStyle name="Note 4 11 2 3 2 2 2" xfId="31382" xr:uid="{00000000-0005-0000-0000-000053570000}"/>
    <cellStyle name="Note 4 11 2 3 2 2 3" xfId="45835" xr:uid="{00000000-0005-0000-0000-000054570000}"/>
    <cellStyle name="Note 4 11 2 3 2 3" xfId="16408" xr:uid="{00000000-0005-0000-0000-000055570000}"/>
    <cellStyle name="Note 4 11 2 3 2 3 2" xfId="33843" xr:uid="{00000000-0005-0000-0000-000056570000}"/>
    <cellStyle name="Note 4 11 2 3 2 3 3" xfId="48296" xr:uid="{00000000-0005-0000-0000-000057570000}"/>
    <cellStyle name="Note 4 11 2 3 2 4" xfId="21864" xr:uid="{00000000-0005-0000-0000-000058570000}"/>
    <cellStyle name="Note 4 11 2 3 2 5" xfId="36317" xr:uid="{00000000-0005-0000-0000-000059570000}"/>
    <cellStyle name="Note 4 11 2 3 3" xfId="6890" xr:uid="{00000000-0005-0000-0000-00005A570000}"/>
    <cellStyle name="Note 4 11 2 3 3 2" xfId="24325" xr:uid="{00000000-0005-0000-0000-00005B570000}"/>
    <cellStyle name="Note 4 11 2 3 3 3" xfId="38778" xr:uid="{00000000-0005-0000-0000-00005C570000}"/>
    <cellStyle name="Note 4 11 2 3 4" xfId="9331" xr:uid="{00000000-0005-0000-0000-00005D570000}"/>
    <cellStyle name="Note 4 11 2 3 4 2" xfId="26766" xr:uid="{00000000-0005-0000-0000-00005E570000}"/>
    <cellStyle name="Note 4 11 2 3 4 3" xfId="41219" xr:uid="{00000000-0005-0000-0000-00005F570000}"/>
    <cellStyle name="Note 4 11 2 3 5" xfId="11751" xr:uid="{00000000-0005-0000-0000-000060570000}"/>
    <cellStyle name="Note 4 11 2 3 5 2" xfId="29186" xr:uid="{00000000-0005-0000-0000-000061570000}"/>
    <cellStyle name="Note 4 11 2 3 5 3" xfId="43639" xr:uid="{00000000-0005-0000-0000-000062570000}"/>
    <cellStyle name="Note 4 11 2 3 6" xfId="18758" xr:uid="{00000000-0005-0000-0000-000063570000}"/>
    <cellStyle name="Note 4 11 2 4" xfId="1918" xr:uid="{00000000-0005-0000-0000-000064570000}"/>
    <cellStyle name="Note 4 11 2 4 2" xfId="4429" xr:uid="{00000000-0005-0000-0000-000065570000}"/>
    <cellStyle name="Note 4 11 2 4 2 2" xfId="21865" xr:uid="{00000000-0005-0000-0000-000066570000}"/>
    <cellStyle name="Note 4 11 2 4 2 3" xfId="36318" xr:uid="{00000000-0005-0000-0000-000067570000}"/>
    <cellStyle name="Note 4 11 2 4 3" xfId="6891" xr:uid="{00000000-0005-0000-0000-000068570000}"/>
    <cellStyle name="Note 4 11 2 4 3 2" xfId="24326" xr:uid="{00000000-0005-0000-0000-000069570000}"/>
    <cellStyle name="Note 4 11 2 4 3 3" xfId="38779" xr:uid="{00000000-0005-0000-0000-00006A570000}"/>
    <cellStyle name="Note 4 11 2 4 4" xfId="9332" xr:uid="{00000000-0005-0000-0000-00006B570000}"/>
    <cellStyle name="Note 4 11 2 4 4 2" xfId="26767" xr:uid="{00000000-0005-0000-0000-00006C570000}"/>
    <cellStyle name="Note 4 11 2 4 4 3" xfId="41220" xr:uid="{00000000-0005-0000-0000-00006D570000}"/>
    <cellStyle name="Note 4 11 2 4 5" xfId="11752" xr:uid="{00000000-0005-0000-0000-00006E570000}"/>
    <cellStyle name="Note 4 11 2 4 5 2" xfId="29187" xr:uid="{00000000-0005-0000-0000-00006F570000}"/>
    <cellStyle name="Note 4 11 2 4 5 3" xfId="43640" xr:uid="{00000000-0005-0000-0000-000070570000}"/>
    <cellStyle name="Note 4 11 2 4 6" xfId="15249" xr:uid="{00000000-0005-0000-0000-000071570000}"/>
    <cellStyle name="Note 4 11 2 4 6 2" xfId="32684" xr:uid="{00000000-0005-0000-0000-000072570000}"/>
    <cellStyle name="Note 4 11 2 4 6 3" xfId="47137" xr:uid="{00000000-0005-0000-0000-000073570000}"/>
    <cellStyle name="Note 4 11 2 4 7" xfId="18759" xr:uid="{00000000-0005-0000-0000-000074570000}"/>
    <cellStyle name="Note 4 11 2 4 8" xfId="20411" xr:uid="{00000000-0005-0000-0000-000075570000}"/>
    <cellStyle name="Note 4 11 2 5" xfId="4426" xr:uid="{00000000-0005-0000-0000-000076570000}"/>
    <cellStyle name="Note 4 11 2 5 2" xfId="13945" xr:uid="{00000000-0005-0000-0000-000077570000}"/>
    <cellStyle name="Note 4 11 2 5 2 2" xfId="31380" xr:uid="{00000000-0005-0000-0000-000078570000}"/>
    <cellStyle name="Note 4 11 2 5 2 3" xfId="45833" xr:uid="{00000000-0005-0000-0000-000079570000}"/>
    <cellStyle name="Note 4 11 2 5 3" xfId="16406" xr:uid="{00000000-0005-0000-0000-00007A570000}"/>
    <cellStyle name="Note 4 11 2 5 3 2" xfId="33841" xr:uid="{00000000-0005-0000-0000-00007B570000}"/>
    <cellStyle name="Note 4 11 2 5 3 3" xfId="48294" xr:uid="{00000000-0005-0000-0000-00007C570000}"/>
    <cellStyle name="Note 4 11 2 5 4" xfId="21862" xr:uid="{00000000-0005-0000-0000-00007D570000}"/>
    <cellStyle name="Note 4 11 2 5 5" xfId="36315" xr:uid="{00000000-0005-0000-0000-00007E570000}"/>
    <cellStyle name="Note 4 11 2 6" xfId="6888" xr:uid="{00000000-0005-0000-0000-00007F570000}"/>
    <cellStyle name="Note 4 11 2 6 2" xfId="24323" xr:uid="{00000000-0005-0000-0000-000080570000}"/>
    <cellStyle name="Note 4 11 2 6 3" xfId="38776" xr:uid="{00000000-0005-0000-0000-000081570000}"/>
    <cellStyle name="Note 4 11 2 7" xfId="9329" xr:uid="{00000000-0005-0000-0000-000082570000}"/>
    <cellStyle name="Note 4 11 2 7 2" xfId="26764" xr:uid="{00000000-0005-0000-0000-000083570000}"/>
    <cellStyle name="Note 4 11 2 7 3" xfId="41217" xr:uid="{00000000-0005-0000-0000-000084570000}"/>
    <cellStyle name="Note 4 11 2 8" xfId="11749" xr:uid="{00000000-0005-0000-0000-000085570000}"/>
    <cellStyle name="Note 4 11 2 8 2" xfId="29184" xr:uid="{00000000-0005-0000-0000-000086570000}"/>
    <cellStyle name="Note 4 11 2 8 3" xfId="43637" xr:uid="{00000000-0005-0000-0000-000087570000}"/>
    <cellStyle name="Note 4 11 2 9" xfId="18756" xr:uid="{00000000-0005-0000-0000-000088570000}"/>
    <cellStyle name="Note 4 11 3" xfId="1919" xr:uid="{00000000-0005-0000-0000-000089570000}"/>
    <cellStyle name="Note 4 11 3 2" xfId="1920" xr:uid="{00000000-0005-0000-0000-00008A570000}"/>
    <cellStyle name="Note 4 11 3 2 2" xfId="4431" xr:uid="{00000000-0005-0000-0000-00008B570000}"/>
    <cellStyle name="Note 4 11 3 2 2 2" xfId="13949" xr:uid="{00000000-0005-0000-0000-00008C570000}"/>
    <cellStyle name="Note 4 11 3 2 2 2 2" xfId="31384" xr:uid="{00000000-0005-0000-0000-00008D570000}"/>
    <cellStyle name="Note 4 11 3 2 2 2 3" xfId="45837" xr:uid="{00000000-0005-0000-0000-00008E570000}"/>
    <cellStyle name="Note 4 11 3 2 2 3" xfId="16410" xr:uid="{00000000-0005-0000-0000-00008F570000}"/>
    <cellStyle name="Note 4 11 3 2 2 3 2" xfId="33845" xr:uid="{00000000-0005-0000-0000-000090570000}"/>
    <cellStyle name="Note 4 11 3 2 2 3 3" xfId="48298" xr:uid="{00000000-0005-0000-0000-000091570000}"/>
    <cellStyle name="Note 4 11 3 2 2 4" xfId="21867" xr:uid="{00000000-0005-0000-0000-000092570000}"/>
    <cellStyle name="Note 4 11 3 2 2 5" xfId="36320" xr:uid="{00000000-0005-0000-0000-000093570000}"/>
    <cellStyle name="Note 4 11 3 2 3" xfId="6893" xr:uid="{00000000-0005-0000-0000-000094570000}"/>
    <cellStyle name="Note 4 11 3 2 3 2" xfId="24328" xr:uid="{00000000-0005-0000-0000-000095570000}"/>
    <cellStyle name="Note 4 11 3 2 3 3" xfId="38781" xr:uid="{00000000-0005-0000-0000-000096570000}"/>
    <cellStyle name="Note 4 11 3 2 4" xfId="9334" xr:uid="{00000000-0005-0000-0000-000097570000}"/>
    <cellStyle name="Note 4 11 3 2 4 2" xfId="26769" xr:uid="{00000000-0005-0000-0000-000098570000}"/>
    <cellStyle name="Note 4 11 3 2 4 3" xfId="41222" xr:uid="{00000000-0005-0000-0000-000099570000}"/>
    <cellStyle name="Note 4 11 3 2 5" xfId="11754" xr:uid="{00000000-0005-0000-0000-00009A570000}"/>
    <cellStyle name="Note 4 11 3 2 5 2" xfId="29189" xr:uid="{00000000-0005-0000-0000-00009B570000}"/>
    <cellStyle name="Note 4 11 3 2 5 3" xfId="43642" xr:uid="{00000000-0005-0000-0000-00009C570000}"/>
    <cellStyle name="Note 4 11 3 2 6" xfId="18761" xr:uid="{00000000-0005-0000-0000-00009D570000}"/>
    <cellStyle name="Note 4 11 3 3" xfId="1921" xr:uid="{00000000-0005-0000-0000-00009E570000}"/>
    <cellStyle name="Note 4 11 3 3 2" xfId="4432" xr:uid="{00000000-0005-0000-0000-00009F570000}"/>
    <cellStyle name="Note 4 11 3 3 2 2" xfId="13950" xr:uid="{00000000-0005-0000-0000-0000A0570000}"/>
    <cellStyle name="Note 4 11 3 3 2 2 2" xfId="31385" xr:uid="{00000000-0005-0000-0000-0000A1570000}"/>
    <cellStyle name="Note 4 11 3 3 2 2 3" xfId="45838" xr:uid="{00000000-0005-0000-0000-0000A2570000}"/>
    <cellStyle name="Note 4 11 3 3 2 3" xfId="16411" xr:uid="{00000000-0005-0000-0000-0000A3570000}"/>
    <cellStyle name="Note 4 11 3 3 2 3 2" xfId="33846" xr:uid="{00000000-0005-0000-0000-0000A4570000}"/>
    <cellStyle name="Note 4 11 3 3 2 3 3" xfId="48299" xr:uid="{00000000-0005-0000-0000-0000A5570000}"/>
    <cellStyle name="Note 4 11 3 3 2 4" xfId="21868" xr:uid="{00000000-0005-0000-0000-0000A6570000}"/>
    <cellStyle name="Note 4 11 3 3 2 5" xfId="36321" xr:uid="{00000000-0005-0000-0000-0000A7570000}"/>
    <cellStyle name="Note 4 11 3 3 3" xfId="6894" xr:uid="{00000000-0005-0000-0000-0000A8570000}"/>
    <cellStyle name="Note 4 11 3 3 3 2" xfId="24329" xr:uid="{00000000-0005-0000-0000-0000A9570000}"/>
    <cellStyle name="Note 4 11 3 3 3 3" xfId="38782" xr:uid="{00000000-0005-0000-0000-0000AA570000}"/>
    <cellStyle name="Note 4 11 3 3 4" xfId="9335" xr:uid="{00000000-0005-0000-0000-0000AB570000}"/>
    <cellStyle name="Note 4 11 3 3 4 2" xfId="26770" xr:uid="{00000000-0005-0000-0000-0000AC570000}"/>
    <cellStyle name="Note 4 11 3 3 4 3" xfId="41223" xr:uid="{00000000-0005-0000-0000-0000AD570000}"/>
    <cellStyle name="Note 4 11 3 3 5" xfId="11755" xr:uid="{00000000-0005-0000-0000-0000AE570000}"/>
    <cellStyle name="Note 4 11 3 3 5 2" xfId="29190" xr:uid="{00000000-0005-0000-0000-0000AF570000}"/>
    <cellStyle name="Note 4 11 3 3 5 3" xfId="43643" xr:uid="{00000000-0005-0000-0000-0000B0570000}"/>
    <cellStyle name="Note 4 11 3 3 6" xfId="18762" xr:uid="{00000000-0005-0000-0000-0000B1570000}"/>
    <cellStyle name="Note 4 11 3 4" xfId="1922" xr:uid="{00000000-0005-0000-0000-0000B2570000}"/>
    <cellStyle name="Note 4 11 3 4 2" xfId="4433" xr:uid="{00000000-0005-0000-0000-0000B3570000}"/>
    <cellStyle name="Note 4 11 3 4 2 2" xfId="21869" xr:uid="{00000000-0005-0000-0000-0000B4570000}"/>
    <cellStyle name="Note 4 11 3 4 2 3" xfId="36322" xr:uid="{00000000-0005-0000-0000-0000B5570000}"/>
    <cellStyle name="Note 4 11 3 4 3" xfId="6895" xr:uid="{00000000-0005-0000-0000-0000B6570000}"/>
    <cellStyle name="Note 4 11 3 4 3 2" xfId="24330" xr:uid="{00000000-0005-0000-0000-0000B7570000}"/>
    <cellStyle name="Note 4 11 3 4 3 3" xfId="38783" xr:uid="{00000000-0005-0000-0000-0000B8570000}"/>
    <cellStyle name="Note 4 11 3 4 4" xfId="9336" xr:uid="{00000000-0005-0000-0000-0000B9570000}"/>
    <cellStyle name="Note 4 11 3 4 4 2" xfId="26771" xr:uid="{00000000-0005-0000-0000-0000BA570000}"/>
    <cellStyle name="Note 4 11 3 4 4 3" xfId="41224" xr:uid="{00000000-0005-0000-0000-0000BB570000}"/>
    <cellStyle name="Note 4 11 3 4 5" xfId="11756" xr:uid="{00000000-0005-0000-0000-0000BC570000}"/>
    <cellStyle name="Note 4 11 3 4 5 2" xfId="29191" xr:uid="{00000000-0005-0000-0000-0000BD570000}"/>
    <cellStyle name="Note 4 11 3 4 5 3" xfId="43644" xr:uid="{00000000-0005-0000-0000-0000BE570000}"/>
    <cellStyle name="Note 4 11 3 4 6" xfId="15250" xr:uid="{00000000-0005-0000-0000-0000BF570000}"/>
    <cellStyle name="Note 4 11 3 4 6 2" xfId="32685" xr:uid="{00000000-0005-0000-0000-0000C0570000}"/>
    <cellStyle name="Note 4 11 3 4 6 3" xfId="47138" xr:uid="{00000000-0005-0000-0000-0000C1570000}"/>
    <cellStyle name="Note 4 11 3 4 7" xfId="18763" xr:uid="{00000000-0005-0000-0000-0000C2570000}"/>
    <cellStyle name="Note 4 11 3 4 8" xfId="20412" xr:uid="{00000000-0005-0000-0000-0000C3570000}"/>
    <cellStyle name="Note 4 11 3 5" xfId="4430" xr:uid="{00000000-0005-0000-0000-0000C4570000}"/>
    <cellStyle name="Note 4 11 3 5 2" xfId="13948" xr:uid="{00000000-0005-0000-0000-0000C5570000}"/>
    <cellStyle name="Note 4 11 3 5 2 2" xfId="31383" xr:uid="{00000000-0005-0000-0000-0000C6570000}"/>
    <cellStyle name="Note 4 11 3 5 2 3" xfId="45836" xr:uid="{00000000-0005-0000-0000-0000C7570000}"/>
    <cellStyle name="Note 4 11 3 5 3" xfId="16409" xr:uid="{00000000-0005-0000-0000-0000C8570000}"/>
    <cellStyle name="Note 4 11 3 5 3 2" xfId="33844" xr:uid="{00000000-0005-0000-0000-0000C9570000}"/>
    <cellStyle name="Note 4 11 3 5 3 3" xfId="48297" xr:uid="{00000000-0005-0000-0000-0000CA570000}"/>
    <cellStyle name="Note 4 11 3 5 4" xfId="21866" xr:uid="{00000000-0005-0000-0000-0000CB570000}"/>
    <cellStyle name="Note 4 11 3 5 5" xfId="36319" xr:uid="{00000000-0005-0000-0000-0000CC570000}"/>
    <cellStyle name="Note 4 11 3 6" xfId="6892" xr:uid="{00000000-0005-0000-0000-0000CD570000}"/>
    <cellStyle name="Note 4 11 3 6 2" xfId="24327" xr:uid="{00000000-0005-0000-0000-0000CE570000}"/>
    <cellStyle name="Note 4 11 3 6 3" xfId="38780" xr:uid="{00000000-0005-0000-0000-0000CF570000}"/>
    <cellStyle name="Note 4 11 3 7" xfId="9333" xr:uid="{00000000-0005-0000-0000-0000D0570000}"/>
    <cellStyle name="Note 4 11 3 7 2" xfId="26768" xr:uid="{00000000-0005-0000-0000-0000D1570000}"/>
    <cellStyle name="Note 4 11 3 7 3" xfId="41221" xr:uid="{00000000-0005-0000-0000-0000D2570000}"/>
    <cellStyle name="Note 4 11 3 8" xfId="11753" xr:uid="{00000000-0005-0000-0000-0000D3570000}"/>
    <cellStyle name="Note 4 11 3 8 2" xfId="29188" xr:uid="{00000000-0005-0000-0000-0000D4570000}"/>
    <cellStyle name="Note 4 11 3 8 3" xfId="43641" xr:uid="{00000000-0005-0000-0000-0000D5570000}"/>
    <cellStyle name="Note 4 11 3 9" xfId="18760" xr:uid="{00000000-0005-0000-0000-0000D6570000}"/>
    <cellStyle name="Note 4 11 4" xfId="1923" xr:uid="{00000000-0005-0000-0000-0000D7570000}"/>
    <cellStyle name="Note 4 11 4 2" xfId="1924" xr:uid="{00000000-0005-0000-0000-0000D8570000}"/>
    <cellStyle name="Note 4 11 4 2 2" xfId="4435" xr:uid="{00000000-0005-0000-0000-0000D9570000}"/>
    <cellStyle name="Note 4 11 4 2 2 2" xfId="13952" xr:uid="{00000000-0005-0000-0000-0000DA570000}"/>
    <cellStyle name="Note 4 11 4 2 2 2 2" xfId="31387" xr:uid="{00000000-0005-0000-0000-0000DB570000}"/>
    <cellStyle name="Note 4 11 4 2 2 2 3" xfId="45840" xr:uid="{00000000-0005-0000-0000-0000DC570000}"/>
    <cellStyle name="Note 4 11 4 2 2 3" xfId="16413" xr:uid="{00000000-0005-0000-0000-0000DD570000}"/>
    <cellStyle name="Note 4 11 4 2 2 3 2" xfId="33848" xr:uid="{00000000-0005-0000-0000-0000DE570000}"/>
    <cellStyle name="Note 4 11 4 2 2 3 3" xfId="48301" xr:uid="{00000000-0005-0000-0000-0000DF570000}"/>
    <cellStyle name="Note 4 11 4 2 2 4" xfId="21871" xr:uid="{00000000-0005-0000-0000-0000E0570000}"/>
    <cellStyle name="Note 4 11 4 2 2 5" xfId="36324" xr:uid="{00000000-0005-0000-0000-0000E1570000}"/>
    <cellStyle name="Note 4 11 4 2 3" xfId="6897" xr:uid="{00000000-0005-0000-0000-0000E2570000}"/>
    <cellStyle name="Note 4 11 4 2 3 2" xfId="24332" xr:uid="{00000000-0005-0000-0000-0000E3570000}"/>
    <cellStyle name="Note 4 11 4 2 3 3" xfId="38785" xr:uid="{00000000-0005-0000-0000-0000E4570000}"/>
    <cellStyle name="Note 4 11 4 2 4" xfId="9338" xr:uid="{00000000-0005-0000-0000-0000E5570000}"/>
    <cellStyle name="Note 4 11 4 2 4 2" xfId="26773" xr:uid="{00000000-0005-0000-0000-0000E6570000}"/>
    <cellStyle name="Note 4 11 4 2 4 3" xfId="41226" xr:uid="{00000000-0005-0000-0000-0000E7570000}"/>
    <cellStyle name="Note 4 11 4 2 5" xfId="11758" xr:uid="{00000000-0005-0000-0000-0000E8570000}"/>
    <cellStyle name="Note 4 11 4 2 5 2" xfId="29193" xr:uid="{00000000-0005-0000-0000-0000E9570000}"/>
    <cellStyle name="Note 4 11 4 2 5 3" xfId="43646" xr:uid="{00000000-0005-0000-0000-0000EA570000}"/>
    <cellStyle name="Note 4 11 4 2 6" xfId="18765" xr:uid="{00000000-0005-0000-0000-0000EB570000}"/>
    <cellStyle name="Note 4 11 4 3" xfId="1925" xr:uid="{00000000-0005-0000-0000-0000EC570000}"/>
    <cellStyle name="Note 4 11 4 3 2" xfId="4436" xr:uid="{00000000-0005-0000-0000-0000ED570000}"/>
    <cellStyle name="Note 4 11 4 3 2 2" xfId="13953" xr:uid="{00000000-0005-0000-0000-0000EE570000}"/>
    <cellStyle name="Note 4 11 4 3 2 2 2" xfId="31388" xr:uid="{00000000-0005-0000-0000-0000EF570000}"/>
    <cellStyle name="Note 4 11 4 3 2 2 3" xfId="45841" xr:uid="{00000000-0005-0000-0000-0000F0570000}"/>
    <cellStyle name="Note 4 11 4 3 2 3" xfId="16414" xr:uid="{00000000-0005-0000-0000-0000F1570000}"/>
    <cellStyle name="Note 4 11 4 3 2 3 2" xfId="33849" xr:uid="{00000000-0005-0000-0000-0000F2570000}"/>
    <cellStyle name="Note 4 11 4 3 2 3 3" xfId="48302" xr:uid="{00000000-0005-0000-0000-0000F3570000}"/>
    <cellStyle name="Note 4 11 4 3 2 4" xfId="21872" xr:uid="{00000000-0005-0000-0000-0000F4570000}"/>
    <cellStyle name="Note 4 11 4 3 2 5" xfId="36325" xr:uid="{00000000-0005-0000-0000-0000F5570000}"/>
    <cellStyle name="Note 4 11 4 3 3" xfId="6898" xr:uid="{00000000-0005-0000-0000-0000F6570000}"/>
    <cellStyle name="Note 4 11 4 3 3 2" xfId="24333" xr:uid="{00000000-0005-0000-0000-0000F7570000}"/>
    <cellStyle name="Note 4 11 4 3 3 3" xfId="38786" xr:uid="{00000000-0005-0000-0000-0000F8570000}"/>
    <cellStyle name="Note 4 11 4 3 4" xfId="9339" xr:uid="{00000000-0005-0000-0000-0000F9570000}"/>
    <cellStyle name="Note 4 11 4 3 4 2" xfId="26774" xr:uid="{00000000-0005-0000-0000-0000FA570000}"/>
    <cellStyle name="Note 4 11 4 3 4 3" xfId="41227" xr:uid="{00000000-0005-0000-0000-0000FB570000}"/>
    <cellStyle name="Note 4 11 4 3 5" xfId="11759" xr:uid="{00000000-0005-0000-0000-0000FC570000}"/>
    <cellStyle name="Note 4 11 4 3 5 2" xfId="29194" xr:uid="{00000000-0005-0000-0000-0000FD570000}"/>
    <cellStyle name="Note 4 11 4 3 5 3" xfId="43647" xr:uid="{00000000-0005-0000-0000-0000FE570000}"/>
    <cellStyle name="Note 4 11 4 3 6" xfId="18766" xr:uid="{00000000-0005-0000-0000-0000FF570000}"/>
    <cellStyle name="Note 4 11 4 4" xfId="1926" xr:uid="{00000000-0005-0000-0000-000000580000}"/>
    <cellStyle name="Note 4 11 4 4 2" xfId="4437" xr:uid="{00000000-0005-0000-0000-000001580000}"/>
    <cellStyle name="Note 4 11 4 4 2 2" xfId="21873" xr:uid="{00000000-0005-0000-0000-000002580000}"/>
    <cellStyle name="Note 4 11 4 4 2 3" xfId="36326" xr:uid="{00000000-0005-0000-0000-000003580000}"/>
    <cellStyle name="Note 4 11 4 4 3" xfId="6899" xr:uid="{00000000-0005-0000-0000-000004580000}"/>
    <cellStyle name="Note 4 11 4 4 3 2" xfId="24334" xr:uid="{00000000-0005-0000-0000-000005580000}"/>
    <cellStyle name="Note 4 11 4 4 3 3" xfId="38787" xr:uid="{00000000-0005-0000-0000-000006580000}"/>
    <cellStyle name="Note 4 11 4 4 4" xfId="9340" xr:uid="{00000000-0005-0000-0000-000007580000}"/>
    <cellStyle name="Note 4 11 4 4 4 2" xfId="26775" xr:uid="{00000000-0005-0000-0000-000008580000}"/>
    <cellStyle name="Note 4 11 4 4 4 3" xfId="41228" xr:uid="{00000000-0005-0000-0000-000009580000}"/>
    <cellStyle name="Note 4 11 4 4 5" xfId="11760" xr:uid="{00000000-0005-0000-0000-00000A580000}"/>
    <cellStyle name="Note 4 11 4 4 5 2" xfId="29195" xr:uid="{00000000-0005-0000-0000-00000B580000}"/>
    <cellStyle name="Note 4 11 4 4 5 3" xfId="43648" xr:uid="{00000000-0005-0000-0000-00000C580000}"/>
    <cellStyle name="Note 4 11 4 4 6" xfId="15251" xr:uid="{00000000-0005-0000-0000-00000D580000}"/>
    <cellStyle name="Note 4 11 4 4 6 2" xfId="32686" xr:uid="{00000000-0005-0000-0000-00000E580000}"/>
    <cellStyle name="Note 4 11 4 4 6 3" xfId="47139" xr:uid="{00000000-0005-0000-0000-00000F580000}"/>
    <cellStyle name="Note 4 11 4 4 7" xfId="18767" xr:uid="{00000000-0005-0000-0000-000010580000}"/>
    <cellStyle name="Note 4 11 4 4 8" xfId="20413" xr:uid="{00000000-0005-0000-0000-000011580000}"/>
    <cellStyle name="Note 4 11 4 5" xfId="4434" xr:uid="{00000000-0005-0000-0000-000012580000}"/>
    <cellStyle name="Note 4 11 4 5 2" xfId="13951" xr:uid="{00000000-0005-0000-0000-000013580000}"/>
    <cellStyle name="Note 4 11 4 5 2 2" xfId="31386" xr:uid="{00000000-0005-0000-0000-000014580000}"/>
    <cellStyle name="Note 4 11 4 5 2 3" xfId="45839" xr:uid="{00000000-0005-0000-0000-000015580000}"/>
    <cellStyle name="Note 4 11 4 5 3" xfId="16412" xr:uid="{00000000-0005-0000-0000-000016580000}"/>
    <cellStyle name="Note 4 11 4 5 3 2" xfId="33847" xr:uid="{00000000-0005-0000-0000-000017580000}"/>
    <cellStyle name="Note 4 11 4 5 3 3" xfId="48300" xr:uid="{00000000-0005-0000-0000-000018580000}"/>
    <cellStyle name="Note 4 11 4 5 4" xfId="21870" xr:uid="{00000000-0005-0000-0000-000019580000}"/>
    <cellStyle name="Note 4 11 4 5 5" xfId="36323" xr:uid="{00000000-0005-0000-0000-00001A580000}"/>
    <cellStyle name="Note 4 11 4 6" xfId="6896" xr:uid="{00000000-0005-0000-0000-00001B580000}"/>
    <cellStyle name="Note 4 11 4 6 2" xfId="24331" xr:uid="{00000000-0005-0000-0000-00001C580000}"/>
    <cellStyle name="Note 4 11 4 6 3" xfId="38784" xr:uid="{00000000-0005-0000-0000-00001D580000}"/>
    <cellStyle name="Note 4 11 4 7" xfId="9337" xr:uid="{00000000-0005-0000-0000-00001E580000}"/>
    <cellStyle name="Note 4 11 4 7 2" xfId="26772" xr:uid="{00000000-0005-0000-0000-00001F580000}"/>
    <cellStyle name="Note 4 11 4 7 3" xfId="41225" xr:uid="{00000000-0005-0000-0000-000020580000}"/>
    <cellStyle name="Note 4 11 4 8" xfId="11757" xr:uid="{00000000-0005-0000-0000-000021580000}"/>
    <cellStyle name="Note 4 11 4 8 2" xfId="29192" xr:uid="{00000000-0005-0000-0000-000022580000}"/>
    <cellStyle name="Note 4 11 4 8 3" xfId="43645" xr:uid="{00000000-0005-0000-0000-000023580000}"/>
    <cellStyle name="Note 4 11 4 9" xfId="18764" xr:uid="{00000000-0005-0000-0000-000024580000}"/>
    <cellStyle name="Note 4 11 5" xfId="1927" xr:uid="{00000000-0005-0000-0000-000025580000}"/>
    <cellStyle name="Note 4 11 5 2" xfId="1928" xr:uid="{00000000-0005-0000-0000-000026580000}"/>
    <cellStyle name="Note 4 11 5 2 2" xfId="4439" xr:uid="{00000000-0005-0000-0000-000027580000}"/>
    <cellStyle name="Note 4 11 5 2 2 2" xfId="13955" xr:uid="{00000000-0005-0000-0000-000028580000}"/>
    <cellStyle name="Note 4 11 5 2 2 2 2" xfId="31390" xr:uid="{00000000-0005-0000-0000-000029580000}"/>
    <cellStyle name="Note 4 11 5 2 2 2 3" xfId="45843" xr:uid="{00000000-0005-0000-0000-00002A580000}"/>
    <cellStyle name="Note 4 11 5 2 2 3" xfId="16416" xr:uid="{00000000-0005-0000-0000-00002B580000}"/>
    <cellStyle name="Note 4 11 5 2 2 3 2" xfId="33851" xr:uid="{00000000-0005-0000-0000-00002C580000}"/>
    <cellStyle name="Note 4 11 5 2 2 3 3" xfId="48304" xr:uid="{00000000-0005-0000-0000-00002D580000}"/>
    <cellStyle name="Note 4 11 5 2 2 4" xfId="21875" xr:uid="{00000000-0005-0000-0000-00002E580000}"/>
    <cellStyle name="Note 4 11 5 2 2 5" xfId="36328" xr:uid="{00000000-0005-0000-0000-00002F580000}"/>
    <cellStyle name="Note 4 11 5 2 3" xfId="6901" xr:uid="{00000000-0005-0000-0000-000030580000}"/>
    <cellStyle name="Note 4 11 5 2 3 2" xfId="24336" xr:uid="{00000000-0005-0000-0000-000031580000}"/>
    <cellStyle name="Note 4 11 5 2 3 3" xfId="38789" xr:uid="{00000000-0005-0000-0000-000032580000}"/>
    <cellStyle name="Note 4 11 5 2 4" xfId="9342" xr:uid="{00000000-0005-0000-0000-000033580000}"/>
    <cellStyle name="Note 4 11 5 2 4 2" xfId="26777" xr:uid="{00000000-0005-0000-0000-000034580000}"/>
    <cellStyle name="Note 4 11 5 2 4 3" xfId="41230" xr:uid="{00000000-0005-0000-0000-000035580000}"/>
    <cellStyle name="Note 4 11 5 2 5" xfId="11762" xr:uid="{00000000-0005-0000-0000-000036580000}"/>
    <cellStyle name="Note 4 11 5 2 5 2" xfId="29197" xr:uid="{00000000-0005-0000-0000-000037580000}"/>
    <cellStyle name="Note 4 11 5 2 5 3" xfId="43650" xr:uid="{00000000-0005-0000-0000-000038580000}"/>
    <cellStyle name="Note 4 11 5 2 6" xfId="18769" xr:uid="{00000000-0005-0000-0000-000039580000}"/>
    <cellStyle name="Note 4 11 5 3" xfId="1929" xr:uid="{00000000-0005-0000-0000-00003A580000}"/>
    <cellStyle name="Note 4 11 5 3 2" xfId="4440" xr:uid="{00000000-0005-0000-0000-00003B580000}"/>
    <cellStyle name="Note 4 11 5 3 2 2" xfId="13956" xr:uid="{00000000-0005-0000-0000-00003C580000}"/>
    <cellStyle name="Note 4 11 5 3 2 2 2" xfId="31391" xr:uid="{00000000-0005-0000-0000-00003D580000}"/>
    <cellStyle name="Note 4 11 5 3 2 2 3" xfId="45844" xr:uid="{00000000-0005-0000-0000-00003E580000}"/>
    <cellStyle name="Note 4 11 5 3 2 3" xfId="16417" xr:uid="{00000000-0005-0000-0000-00003F580000}"/>
    <cellStyle name="Note 4 11 5 3 2 3 2" xfId="33852" xr:uid="{00000000-0005-0000-0000-000040580000}"/>
    <cellStyle name="Note 4 11 5 3 2 3 3" xfId="48305" xr:uid="{00000000-0005-0000-0000-000041580000}"/>
    <cellStyle name="Note 4 11 5 3 2 4" xfId="21876" xr:uid="{00000000-0005-0000-0000-000042580000}"/>
    <cellStyle name="Note 4 11 5 3 2 5" xfId="36329" xr:uid="{00000000-0005-0000-0000-000043580000}"/>
    <cellStyle name="Note 4 11 5 3 3" xfId="6902" xr:uid="{00000000-0005-0000-0000-000044580000}"/>
    <cellStyle name="Note 4 11 5 3 3 2" xfId="24337" xr:uid="{00000000-0005-0000-0000-000045580000}"/>
    <cellStyle name="Note 4 11 5 3 3 3" xfId="38790" xr:uid="{00000000-0005-0000-0000-000046580000}"/>
    <cellStyle name="Note 4 11 5 3 4" xfId="9343" xr:uid="{00000000-0005-0000-0000-000047580000}"/>
    <cellStyle name="Note 4 11 5 3 4 2" xfId="26778" xr:uid="{00000000-0005-0000-0000-000048580000}"/>
    <cellStyle name="Note 4 11 5 3 4 3" xfId="41231" xr:uid="{00000000-0005-0000-0000-000049580000}"/>
    <cellStyle name="Note 4 11 5 3 5" xfId="11763" xr:uid="{00000000-0005-0000-0000-00004A580000}"/>
    <cellStyle name="Note 4 11 5 3 5 2" xfId="29198" xr:uid="{00000000-0005-0000-0000-00004B580000}"/>
    <cellStyle name="Note 4 11 5 3 5 3" xfId="43651" xr:uid="{00000000-0005-0000-0000-00004C580000}"/>
    <cellStyle name="Note 4 11 5 3 6" xfId="18770" xr:uid="{00000000-0005-0000-0000-00004D580000}"/>
    <cellStyle name="Note 4 11 5 4" xfId="1930" xr:uid="{00000000-0005-0000-0000-00004E580000}"/>
    <cellStyle name="Note 4 11 5 4 2" xfId="4441" xr:uid="{00000000-0005-0000-0000-00004F580000}"/>
    <cellStyle name="Note 4 11 5 4 2 2" xfId="21877" xr:uid="{00000000-0005-0000-0000-000050580000}"/>
    <cellStyle name="Note 4 11 5 4 2 3" xfId="36330" xr:uid="{00000000-0005-0000-0000-000051580000}"/>
    <cellStyle name="Note 4 11 5 4 3" xfId="6903" xr:uid="{00000000-0005-0000-0000-000052580000}"/>
    <cellStyle name="Note 4 11 5 4 3 2" xfId="24338" xr:uid="{00000000-0005-0000-0000-000053580000}"/>
    <cellStyle name="Note 4 11 5 4 3 3" xfId="38791" xr:uid="{00000000-0005-0000-0000-000054580000}"/>
    <cellStyle name="Note 4 11 5 4 4" xfId="9344" xr:uid="{00000000-0005-0000-0000-000055580000}"/>
    <cellStyle name="Note 4 11 5 4 4 2" xfId="26779" xr:uid="{00000000-0005-0000-0000-000056580000}"/>
    <cellStyle name="Note 4 11 5 4 4 3" xfId="41232" xr:uid="{00000000-0005-0000-0000-000057580000}"/>
    <cellStyle name="Note 4 11 5 4 5" xfId="11764" xr:uid="{00000000-0005-0000-0000-000058580000}"/>
    <cellStyle name="Note 4 11 5 4 5 2" xfId="29199" xr:uid="{00000000-0005-0000-0000-000059580000}"/>
    <cellStyle name="Note 4 11 5 4 5 3" xfId="43652" xr:uid="{00000000-0005-0000-0000-00005A580000}"/>
    <cellStyle name="Note 4 11 5 4 6" xfId="15252" xr:uid="{00000000-0005-0000-0000-00005B580000}"/>
    <cellStyle name="Note 4 11 5 4 6 2" xfId="32687" xr:uid="{00000000-0005-0000-0000-00005C580000}"/>
    <cellStyle name="Note 4 11 5 4 6 3" xfId="47140" xr:uid="{00000000-0005-0000-0000-00005D580000}"/>
    <cellStyle name="Note 4 11 5 4 7" xfId="18771" xr:uid="{00000000-0005-0000-0000-00005E580000}"/>
    <cellStyle name="Note 4 11 5 4 8" xfId="20414" xr:uid="{00000000-0005-0000-0000-00005F580000}"/>
    <cellStyle name="Note 4 11 5 5" xfId="4438" xr:uid="{00000000-0005-0000-0000-000060580000}"/>
    <cellStyle name="Note 4 11 5 5 2" xfId="13954" xr:uid="{00000000-0005-0000-0000-000061580000}"/>
    <cellStyle name="Note 4 11 5 5 2 2" xfId="31389" xr:uid="{00000000-0005-0000-0000-000062580000}"/>
    <cellStyle name="Note 4 11 5 5 2 3" xfId="45842" xr:uid="{00000000-0005-0000-0000-000063580000}"/>
    <cellStyle name="Note 4 11 5 5 3" xfId="16415" xr:uid="{00000000-0005-0000-0000-000064580000}"/>
    <cellStyle name="Note 4 11 5 5 3 2" xfId="33850" xr:uid="{00000000-0005-0000-0000-000065580000}"/>
    <cellStyle name="Note 4 11 5 5 3 3" xfId="48303" xr:uid="{00000000-0005-0000-0000-000066580000}"/>
    <cellStyle name="Note 4 11 5 5 4" xfId="21874" xr:uid="{00000000-0005-0000-0000-000067580000}"/>
    <cellStyle name="Note 4 11 5 5 5" xfId="36327" xr:uid="{00000000-0005-0000-0000-000068580000}"/>
    <cellStyle name="Note 4 11 5 6" xfId="6900" xr:uid="{00000000-0005-0000-0000-000069580000}"/>
    <cellStyle name="Note 4 11 5 6 2" xfId="24335" xr:uid="{00000000-0005-0000-0000-00006A580000}"/>
    <cellStyle name="Note 4 11 5 6 3" xfId="38788" xr:uid="{00000000-0005-0000-0000-00006B580000}"/>
    <cellStyle name="Note 4 11 5 7" xfId="9341" xr:uid="{00000000-0005-0000-0000-00006C580000}"/>
    <cellStyle name="Note 4 11 5 7 2" xfId="26776" xr:uid="{00000000-0005-0000-0000-00006D580000}"/>
    <cellStyle name="Note 4 11 5 7 3" xfId="41229" xr:uid="{00000000-0005-0000-0000-00006E580000}"/>
    <cellStyle name="Note 4 11 5 8" xfId="11761" xr:uid="{00000000-0005-0000-0000-00006F580000}"/>
    <cellStyle name="Note 4 11 5 8 2" xfId="29196" xr:uid="{00000000-0005-0000-0000-000070580000}"/>
    <cellStyle name="Note 4 11 5 8 3" xfId="43649" xr:uid="{00000000-0005-0000-0000-000071580000}"/>
    <cellStyle name="Note 4 11 5 9" xfId="18768" xr:uid="{00000000-0005-0000-0000-000072580000}"/>
    <cellStyle name="Note 4 11 6" xfId="1931" xr:uid="{00000000-0005-0000-0000-000073580000}"/>
    <cellStyle name="Note 4 11 6 2" xfId="4442" xr:uid="{00000000-0005-0000-0000-000074580000}"/>
    <cellStyle name="Note 4 11 6 2 2" xfId="13957" xr:uid="{00000000-0005-0000-0000-000075580000}"/>
    <cellStyle name="Note 4 11 6 2 2 2" xfId="31392" xr:uid="{00000000-0005-0000-0000-000076580000}"/>
    <cellStyle name="Note 4 11 6 2 2 3" xfId="45845" xr:uid="{00000000-0005-0000-0000-000077580000}"/>
    <cellStyle name="Note 4 11 6 2 3" xfId="16418" xr:uid="{00000000-0005-0000-0000-000078580000}"/>
    <cellStyle name="Note 4 11 6 2 3 2" xfId="33853" xr:uid="{00000000-0005-0000-0000-000079580000}"/>
    <cellStyle name="Note 4 11 6 2 3 3" xfId="48306" xr:uid="{00000000-0005-0000-0000-00007A580000}"/>
    <cellStyle name="Note 4 11 6 2 4" xfId="21878" xr:uid="{00000000-0005-0000-0000-00007B580000}"/>
    <cellStyle name="Note 4 11 6 2 5" xfId="36331" xr:uid="{00000000-0005-0000-0000-00007C580000}"/>
    <cellStyle name="Note 4 11 6 3" xfId="6904" xr:uid="{00000000-0005-0000-0000-00007D580000}"/>
    <cellStyle name="Note 4 11 6 3 2" xfId="24339" xr:uid="{00000000-0005-0000-0000-00007E580000}"/>
    <cellStyle name="Note 4 11 6 3 3" xfId="38792" xr:uid="{00000000-0005-0000-0000-00007F580000}"/>
    <cellStyle name="Note 4 11 6 4" xfId="9345" xr:uid="{00000000-0005-0000-0000-000080580000}"/>
    <cellStyle name="Note 4 11 6 4 2" xfId="26780" xr:uid="{00000000-0005-0000-0000-000081580000}"/>
    <cellStyle name="Note 4 11 6 4 3" xfId="41233" xr:uid="{00000000-0005-0000-0000-000082580000}"/>
    <cellStyle name="Note 4 11 6 5" xfId="11765" xr:uid="{00000000-0005-0000-0000-000083580000}"/>
    <cellStyle name="Note 4 11 6 5 2" xfId="29200" xr:uid="{00000000-0005-0000-0000-000084580000}"/>
    <cellStyle name="Note 4 11 6 5 3" xfId="43653" xr:uid="{00000000-0005-0000-0000-000085580000}"/>
    <cellStyle name="Note 4 11 6 6" xfId="18772" xr:uid="{00000000-0005-0000-0000-000086580000}"/>
    <cellStyle name="Note 4 11 7" xfId="1932" xr:uid="{00000000-0005-0000-0000-000087580000}"/>
    <cellStyle name="Note 4 11 7 2" xfId="4443" xr:uid="{00000000-0005-0000-0000-000088580000}"/>
    <cellStyle name="Note 4 11 7 2 2" xfId="13958" xr:uid="{00000000-0005-0000-0000-000089580000}"/>
    <cellStyle name="Note 4 11 7 2 2 2" xfId="31393" xr:uid="{00000000-0005-0000-0000-00008A580000}"/>
    <cellStyle name="Note 4 11 7 2 2 3" xfId="45846" xr:uid="{00000000-0005-0000-0000-00008B580000}"/>
    <cellStyle name="Note 4 11 7 2 3" xfId="16419" xr:uid="{00000000-0005-0000-0000-00008C580000}"/>
    <cellStyle name="Note 4 11 7 2 3 2" xfId="33854" xr:uid="{00000000-0005-0000-0000-00008D580000}"/>
    <cellStyle name="Note 4 11 7 2 3 3" xfId="48307" xr:uid="{00000000-0005-0000-0000-00008E580000}"/>
    <cellStyle name="Note 4 11 7 2 4" xfId="21879" xr:uid="{00000000-0005-0000-0000-00008F580000}"/>
    <cellStyle name="Note 4 11 7 2 5" xfId="36332" xr:uid="{00000000-0005-0000-0000-000090580000}"/>
    <cellStyle name="Note 4 11 7 3" xfId="6905" xr:uid="{00000000-0005-0000-0000-000091580000}"/>
    <cellStyle name="Note 4 11 7 3 2" xfId="24340" xr:uid="{00000000-0005-0000-0000-000092580000}"/>
    <cellStyle name="Note 4 11 7 3 3" xfId="38793" xr:uid="{00000000-0005-0000-0000-000093580000}"/>
    <cellStyle name="Note 4 11 7 4" xfId="9346" xr:uid="{00000000-0005-0000-0000-000094580000}"/>
    <cellStyle name="Note 4 11 7 4 2" xfId="26781" xr:uid="{00000000-0005-0000-0000-000095580000}"/>
    <cellStyle name="Note 4 11 7 4 3" xfId="41234" xr:uid="{00000000-0005-0000-0000-000096580000}"/>
    <cellStyle name="Note 4 11 7 5" xfId="11766" xr:uid="{00000000-0005-0000-0000-000097580000}"/>
    <cellStyle name="Note 4 11 7 5 2" xfId="29201" xr:uid="{00000000-0005-0000-0000-000098580000}"/>
    <cellStyle name="Note 4 11 7 5 3" xfId="43654" xr:uid="{00000000-0005-0000-0000-000099580000}"/>
    <cellStyle name="Note 4 11 7 6" xfId="18773" xr:uid="{00000000-0005-0000-0000-00009A580000}"/>
    <cellStyle name="Note 4 11 8" xfId="1933" xr:uid="{00000000-0005-0000-0000-00009B580000}"/>
    <cellStyle name="Note 4 11 8 2" xfId="4444" xr:uid="{00000000-0005-0000-0000-00009C580000}"/>
    <cellStyle name="Note 4 11 8 2 2" xfId="21880" xr:uid="{00000000-0005-0000-0000-00009D580000}"/>
    <cellStyle name="Note 4 11 8 2 3" xfId="36333" xr:uid="{00000000-0005-0000-0000-00009E580000}"/>
    <cellStyle name="Note 4 11 8 3" xfId="6906" xr:uid="{00000000-0005-0000-0000-00009F580000}"/>
    <cellStyle name="Note 4 11 8 3 2" xfId="24341" xr:uid="{00000000-0005-0000-0000-0000A0580000}"/>
    <cellStyle name="Note 4 11 8 3 3" xfId="38794" xr:uid="{00000000-0005-0000-0000-0000A1580000}"/>
    <cellStyle name="Note 4 11 8 4" xfId="9347" xr:uid="{00000000-0005-0000-0000-0000A2580000}"/>
    <cellStyle name="Note 4 11 8 4 2" xfId="26782" xr:uid="{00000000-0005-0000-0000-0000A3580000}"/>
    <cellStyle name="Note 4 11 8 4 3" xfId="41235" xr:uid="{00000000-0005-0000-0000-0000A4580000}"/>
    <cellStyle name="Note 4 11 8 5" xfId="11767" xr:uid="{00000000-0005-0000-0000-0000A5580000}"/>
    <cellStyle name="Note 4 11 8 5 2" xfId="29202" xr:uid="{00000000-0005-0000-0000-0000A6580000}"/>
    <cellStyle name="Note 4 11 8 5 3" xfId="43655" xr:uid="{00000000-0005-0000-0000-0000A7580000}"/>
    <cellStyle name="Note 4 11 8 6" xfId="15253" xr:uid="{00000000-0005-0000-0000-0000A8580000}"/>
    <cellStyle name="Note 4 11 8 6 2" xfId="32688" xr:uid="{00000000-0005-0000-0000-0000A9580000}"/>
    <cellStyle name="Note 4 11 8 6 3" xfId="47141" xr:uid="{00000000-0005-0000-0000-0000AA580000}"/>
    <cellStyle name="Note 4 11 8 7" xfId="18774" xr:uid="{00000000-0005-0000-0000-0000AB580000}"/>
    <cellStyle name="Note 4 11 8 8" xfId="20415" xr:uid="{00000000-0005-0000-0000-0000AC580000}"/>
    <cellStyle name="Note 4 11 9" xfId="4425" xr:uid="{00000000-0005-0000-0000-0000AD580000}"/>
    <cellStyle name="Note 4 11 9 2" xfId="13944" xr:uid="{00000000-0005-0000-0000-0000AE580000}"/>
    <cellStyle name="Note 4 11 9 2 2" xfId="31379" xr:uid="{00000000-0005-0000-0000-0000AF580000}"/>
    <cellStyle name="Note 4 11 9 2 3" xfId="45832" xr:uid="{00000000-0005-0000-0000-0000B0580000}"/>
    <cellStyle name="Note 4 11 9 3" xfId="16405" xr:uid="{00000000-0005-0000-0000-0000B1580000}"/>
    <cellStyle name="Note 4 11 9 3 2" xfId="33840" xr:uid="{00000000-0005-0000-0000-0000B2580000}"/>
    <cellStyle name="Note 4 11 9 3 3" xfId="48293" xr:uid="{00000000-0005-0000-0000-0000B3580000}"/>
    <cellStyle name="Note 4 11 9 4" xfId="21861" xr:uid="{00000000-0005-0000-0000-0000B4580000}"/>
    <cellStyle name="Note 4 11 9 5" xfId="36314" xr:uid="{00000000-0005-0000-0000-0000B5580000}"/>
    <cellStyle name="Note 4 12" xfId="1934" xr:uid="{00000000-0005-0000-0000-0000B6580000}"/>
    <cellStyle name="Note 4 12 10" xfId="6907" xr:uid="{00000000-0005-0000-0000-0000B7580000}"/>
    <cellStyle name="Note 4 12 10 2" xfId="24342" xr:uid="{00000000-0005-0000-0000-0000B8580000}"/>
    <cellStyle name="Note 4 12 10 3" xfId="38795" xr:uid="{00000000-0005-0000-0000-0000B9580000}"/>
    <cellStyle name="Note 4 12 11" xfId="9348" xr:uid="{00000000-0005-0000-0000-0000BA580000}"/>
    <cellStyle name="Note 4 12 11 2" xfId="26783" xr:uid="{00000000-0005-0000-0000-0000BB580000}"/>
    <cellStyle name="Note 4 12 11 3" xfId="41236" xr:uid="{00000000-0005-0000-0000-0000BC580000}"/>
    <cellStyle name="Note 4 12 12" xfId="11768" xr:uid="{00000000-0005-0000-0000-0000BD580000}"/>
    <cellStyle name="Note 4 12 12 2" xfId="29203" xr:uid="{00000000-0005-0000-0000-0000BE580000}"/>
    <cellStyle name="Note 4 12 12 3" xfId="43656" xr:uid="{00000000-0005-0000-0000-0000BF580000}"/>
    <cellStyle name="Note 4 12 13" xfId="18775" xr:uid="{00000000-0005-0000-0000-0000C0580000}"/>
    <cellStyle name="Note 4 12 2" xfId="1935" xr:uid="{00000000-0005-0000-0000-0000C1580000}"/>
    <cellStyle name="Note 4 12 2 2" xfId="1936" xr:uid="{00000000-0005-0000-0000-0000C2580000}"/>
    <cellStyle name="Note 4 12 2 2 2" xfId="4447" xr:uid="{00000000-0005-0000-0000-0000C3580000}"/>
    <cellStyle name="Note 4 12 2 2 2 2" xfId="13961" xr:uid="{00000000-0005-0000-0000-0000C4580000}"/>
    <cellStyle name="Note 4 12 2 2 2 2 2" xfId="31396" xr:uid="{00000000-0005-0000-0000-0000C5580000}"/>
    <cellStyle name="Note 4 12 2 2 2 2 3" xfId="45849" xr:uid="{00000000-0005-0000-0000-0000C6580000}"/>
    <cellStyle name="Note 4 12 2 2 2 3" xfId="16422" xr:uid="{00000000-0005-0000-0000-0000C7580000}"/>
    <cellStyle name="Note 4 12 2 2 2 3 2" xfId="33857" xr:uid="{00000000-0005-0000-0000-0000C8580000}"/>
    <cellStyle name="Note 4 12 2 2 2 3 3" xfId="48310" xr:uid="{00000000-0005-0000-0000-0000C9580000}"/>
    <cellStyle name="Note 4 12 2 2 2 4" xfId="21883" xr:uid="{00000000-0005-0000-0000-0000CA580000}"/>
    <cellStyle name="Note 4 12 2 2 2 5" xfId="36336" xr:uid="{00000000-0005-0000-0000-0000CB580000}"/>
    <cellStyle name="Note 4 12 2 2 3" xfId="6909" xr:uid="{00000000-0005-0000-0000-0000CC580000}"/>
    <cellStyle name="Note 4 12 2 2 3 2" xfId="24344" xr:uid="{00000000-0005-0000-0000-0000CD580000}"/>
    <cellStyle name="Note 4 12 2 2 3 3" xfId="38797" xr:uid="{00000000-0005-0000-0000-0000CE580000}"/>
    <cellStyle name="Note 4 12 2 2 4" xfId="9350" xr:uid="{00000000-0005-0000-0000-0000CF580000}"/>
    <cellStyle name="Note 4 12 2 2 4 2" xfId="26785" xr:uid="{00000000-0005-0000-0000-0000D0580000}"/>
    <cellStyle name="Note 4 12 2 2 4 3" xfId="41238" xr:uid="{00000000-0005-0000-0000-0000D1580000}"/>
    <cellStyle name="Note 4 12 2 2 5" xfId="11770" xr:uid="{00000000-0005-0000-0000-0000D2580000}"/>
    <cellStyle name="Note 4 12 2 2 5 2" xfId="29205" xr:uid="{00000000-0005-0000-0000-0000D3580000}"/>
    <cellStyle name="Note 4 12 2 2 5 3" xfId="43658" xr:uid="{00000000-0005-0000-0000-0000D4580000}"/>
    <cellStyle name="Note 4 12 2 2 6" xfId="18777" xr:uid="{00000000-0005-0000-0000-0000D5580000}"/>
    <cellStyle name="Note 4 12 2 3" xfId="1937" xr:uid="{00000000-0005-0000-0000-0000D6580000}"/>
    <cellStyle name="Note 4 12 2 3 2" xfId="4448" xr:uid="{00000000-0005-0000-0000-0000D7580000}"/>
    <cellStyle name="Note 4 12 2 3 2 2" xfId="13962" xr:uid="{00000000-0005-0000-0000-0000D8580000}"/>
    <cellStyle name="Note 4 12 2 3 2 2 2" xfId="31397" xr:uid="{00000000-0005-0000-0000-0000D9580000}"/>
    <cellStyle name="Note 4 12 2 3 2 2 3" xfId="45850" xr:uid="{00000000-0005-0000-0000-0000DA580000}"/>
    <cellStyle name="Note 4 12 2 3 2 3" xfId="16423" xr:uid="{00000000-0005-0000-0000-0000DB580000}"/>
    <cellStyle name="Note 4 12 2 3 2 3 2" xfId="33858" xr:uid="{00000000-0005-0000-0000-0000DC580000}"/>
    <cellStyle name="Note 4 12 2 3 2 3 3" xfId="48311" xr:uid="{00000000-0005-0000-0000-0000DD580000}"/>
    <cellStyle name="Note 4 12 2 3 2 4" xfId="21884" xr:uid="{00000000-0005-0000-0000-0000DE580000}"/>
    <cellStyle name="Note 4 12 2 3 2 5" xfId="36337" xr:uid="{00000000-0005-0000-0000-0000DF580000}"/>
    <cellStyle name="Note 4 12 2 3 3" xfId="6910" xr:uid="{00000000-0005-0000-0000-0000E0580000}"/>
    <cellStyle name="Note 4 12 2 3 3 2" xfId="24345" xr:uid="{00000000-0005-0000-0000-0000E1580000}"/>
    <cellStyle name="Note 4 12 2 3 3 3" xfId="38798" xr:uid="{00000000-0005-0000-0000-0000E2580000}"/>
    <cellStyle name="Note 4 12 2 3 4" xfId="9351" xr:uid="{00000000-0005-0000-0000-0000E3580000}"/>
    <cellStyle name="Note 4 12 2 3 4 2" xfId="26786" xr:uid="{00000000-0005-0000-0000-0000E4580000}"/>
    <cellStyle name="Note 4 12 2 3 4 3" xfId="41239" xr:uid="{00000000-0005-0000-0000-0000E5580000}"/>
    <cellStyle name="Note 4 12 2 3 5" xfId="11771" xr:uid="{00000000-0005-0000-0000-0000E6580000}"/>
    <cellStyle name="Note 4 12 2 3 5 2" xfId="29206" xr:uid="{00000000-0005-0000-0000-0000E7580000}"/>
    <cellStyle name="Note 4 12 2 3 5 3" xfId="43659" xr:uid="{00000000-0005-0000-0000-0000E8580000}"/>
    <cellStyle name="Note 4 12 2 3 6" xfId="18778" xr:uid="{00000000-0005-0000-0000-0000E9580000}"/>
    <cellStyle name="Note 4 12 2 4" xfId="1938" xr:uid="{00000000-0005-0000-0000-0000EA580000}"/>
    <cellStyle name="Note 4 12 2 4 2" xfId="4449" xr:uid="{00000000-0005-0000-0000-0000EB580000}"/>
    <cellStyle name="Note 4 12 2 4 2 2" xfId="21885" xr:uid="{00000000-0005-0000-0000-0000EC580000}"/>
    <cellStyle name="Note 4 12 2 4 2 3" xfId="36338" xr:uid="{00000000-0005-0000-0000-0000ED580000}"/>
    <cellStyle name="Note 4 12 2 4 3" xfId="6911" xr:uid="{00000000-0005-0000-0000-0000EE580000}"/>
    <cellStyle name="Note 4 12 2 4 3 2" xfId="24346" xr:uid="{00000000-0005-0000-0000-0000EF580000}"/>
    <cellStyle name="Note 4 12 2 4 3 3" xfId="38799" xr:uid="{00000000-0005-0000-0000-0000F0580000}"/>
    <cellStyle name="Note 4 12 2 4 4" xfId="9352" xr:uid="{00000000-0005-0000-0000-0000F1580000}"/>
    <cellStyle name="Note 4 12 2 4 4 2" xfId="26787" xr:uid="{00000000-0005-0000-0000-0000F2580000}"/>
    <cellStyle name="Note 4 12 2 4 4 3" xfId="41240" xr:uid="{00000000-0005-0000-0000-0000F3580000}"/>
    <cellStyle name="Note 4 12 2 4 5" xfId="11772" xr:uid="{00000000-0005-0000-0000-0000F4580000}"/>
    <cellStyle name="Note 4 12 2 4 5 2" xfId="29207" xr:uid="{00000000-0005-0000-0000-0000F5580000}"/>
    <cellStyle name="Note 4 12 2 4 5 3" xfId="43660" xr:uid="{00000000-0005-0000-0000-0000F6580000}"/>
    <cellStyle name="Note 4 12 2 4 6" xfId="15254" xr:uid="{00000000-0005-0000-0000-0000F7580000}"/>
    <cellStyle name="Note 4 12 2 4 6 2" xfId="32689" xr:uid="{00000000-0005-0000-0000-0000F8580000}"/>
    <cellStyle name="Note 4 12 2 4 6 3" xfId="47142" xr:uid="{00000000-0005-0000-0000-0000F9580000}"/>
    <cellStyle name="Note 4 12 2 4 7" xfId="18779" xr:uid="{00000000-0005-0000-0000-0000FA580000}"/>
    <cellStyle name="Note 4 12 2 4 8" xfId="20416" xr:uid="{00000000-0005-0000-0000-0000FB580000}"/>
    <cellStyle name="Note 4 12 2 5" xfId="4446" xr:uid="{00000000-0005-0000-0000-0000FC580000}"/>
    <cellStyle name="Note 4 12 2 5 2" xfId="13960" xr:uid="{00000000-0005-0000-0000-0000FD580000}"/>
    <cellStyle name="Note 4 12 2 5 2 2" xfId="31395" xr:uid="{00000000-0005-0000-0000-0000FE580000}"/>
    <cellStyle name="Note 4 12 2 5 2 3" xfId="45848" xr:uid="{00000000-0005-0000-0000-0000FF580000}"/>
    <cellStyle name="Note 4 12 2 5 3" xfId="16421" xr:uid="{00000000-0005-0000-0000-000000590000}"/>
    <cellStyle name="Note 4 12 2 5 3 2" xfId="33856" xr:uid="{00000000-0005-0000-0000-000001590000}"/>
    <cellStyle name="Note 4 12 2 5 3 3" xfId="48309" xr:uid="{00000000-0005-0000-0000-000002590000}"/>
    <cellStyle name="Note 4 12 2 5 4" xfId="21882" xr:uid="{00000000-0005-0000-0000-000003590000}"/>
    <cellStyle name="Note 4 12 2 5 5" xfId="36335" xr:uid="{00000000-0005-0000-0000-000004590000}"/>
    <cellStyle name="Note 4 12 2 6" xfId="6908" xr:uid="{00000000-0005-0000-0000-000005590000}"/>
    <cellStyle name="Note 4 12 2 6 2" xfId="24343" xr:uid="{00000000-0005-0000-0000-000006590000}"/>
    <cellStyle name="Note 4 12 2 6 3" xfId="38796" xr:uid="{00000000-0005-0000-0000-000007590000}"/>
    <cellStyle name="Note 4 12 2 7" xfId="9349" xr:uid="{00000000-0005-0000-0000-000008590000}"/>
    <cellStyle name="Note 4 12 2 7 2" xfId="26784" xr:uid="{00000000-0005-0000-0000-000009590000}"/>
    <cellStyle name="Note 4 12 2 7 3" xfId="41237" xr:uid="{00000000-0005-0000-0000-00000A590000}"/>
    <cellStyle name="Note 4 12 2 8" xfId="11769" xr:uid="{00000000-0005-0000-0000-00000B590000}"/>
    <cellStyle name="Note 4 12 2 8 2" xfId="29204" xr:uid="{00000000-0005-0000-0000-00000C590000}"/>
    <cellStyle name="Note 4 12 2 8 3" xfId="43657" xr:uid="{00000000-0005-0000-0000-00000D590000}"/>
    <cellStyle name="Note 4 12 2 9" xfId="18776" xr:uid="{00000000-0005-0000-0000-00000E590000}"/>
    <cellStyle name="Note 4 12 3" xfId="1939" xr:uid="{00000000-0005-0000-0000-00000F590000}"/>
    <cellStyle name="Note 4 12 3 2" xfId="1940" xr:uid="{00000000-0005-0000-0000-000010590000}"/>
    <cellStyle name="Note 4 12 3 2 2" xfId="4451" xr:uid="{00000000-0005-0000-0000-000011590000}"/>
    <cellStyle name="Note 4 12 3 2 2 2" xfId="13964" xr:uid="{00000000-0005-0000-0000-000012590000}"/>
    <cellStyle name="Note 4 12 3 2 2 2 2" xfId="31399" xr:uid="{00000000-0005-0000-0000-000013590000}"/>
    <cellStyle name="Note 4 12 3 2 2 2 3" xfId="45852" xr:uid="{00000000-0005-0000-0000-000014590000}"/>
    <cellStyle name="Note 4 12 3 2 2 3" xfId="16425" xr:uid="{00000000-0005-0000-0000-000015590000}"/>
    <cellStyle name="Note 4 12 3 2 2 3 2" xfId="33860" xr:uid="{00000000-0005-0000-0000-000016590000}"/>
    <cellStyle name="Note 4 12 3 2 2 3 3" xfId="48313" xr:uid="{00000000-0005-0000-0000-000017590000}"/>
    <cellStyle name="Note 4 12 3 2 2 4" xfId="21887" xr:uid="{00000000-0005-0000-0000-000018590000}"/>
    <cellStyle name="Note 4 12 3 2 2 5" xfId="36340" xr:uid="{00000000-0005-0000-0000-000019590000}"/>
    <cellStyle name="Note 4 12 3 2 3" xfId="6913" xr:uid="{00000000-0005-0000-0000-00001A590000}"/>
    <cellStyle name="Note 4 12 3 2 3 2" xfId="24348" xr:uid="{00000000-0005-0000-0000-00001B590000}"/>
    <cellStyle name="Note 4 12 3 2 3 3" xfId="38801" xr:uid="{00000000-0005-0000-0000-00001C590000}"/>
    <cellStyle name="Note 4 12 3 2 4" xfId="9354" xr:uid="{00000000-0005-0000-0000-00001D590000}"/>
    <cellStyle name="Note 4 12 3 2 4 2" xfId="26789" xr:uid="{00000000-0005-0000-0000-00001E590000}"/>
    <cellStyle name="Note 4 12 3 2 4 3" xfId="41242" xr:uid="{00000000-0005-0000-0000-00001F590000}"/>
    <cellStyle name="Note 4 12 3 2 5" xfId="11774" xr:uid="{00000000-0005-0000-0000-000020590000}"/>
    <cellStyle name="Note 4 12 3 2 5 2" xfId="29209" xr:uid="{00000000-0005-0000-0000-000021590000}"/>
    <cellStyle name="Note 4 12 3 2 5 3" xfId="43662" xr:uid="{00000000-0005-0000-0000-000022590000}"/>
    <cellStyle name="Note 4 12 3 2 6" xfId="18781" xr:uid="{00000000-0005-0000-0000-000023590000}"/>
    <cellStyle name="Note 4 12 3 3" xfId="1941" xr:uid="{00000000-0005-0000-0000-000024590000}"/>
    <cellStyle name="Note 4 12 3 3 2" xfId="4452" xr:uid="{00000000-0005-0000-0000-000025590000}"/>
    <cellStyle name="Note 4 12 3 3 2 2" xfId="13965" xr:uid="{00000000-0005-0000-0000-000026590000}"/>
    <cellStyle name="Note 4 12 3 3 2 2 2" xfId="31400" xr:uid="{00000000-0005-0000-0000-000027590000}"/>
    <cellStyle name="Note 4 12 3 3 2 2 3" xfId="45853" xr:uid="{00000000-0005-0000-0000-000028590000}"/>
    <cellStyle name="Note 4 12 3 3 2 3" xfId="16426" xr:uid="{00000000-0005-0000-0000-000029590000}"/>
    <cellStyle name="Note 4 12 3 3 2 3 2" xfId="33861" xr:uid="{00000000-0005-0000-0000-00002A590000}"/>
    <cellStyle name="Note 4 12 3 3 2 3 3" xfId="48314" xr:uid="{00000000-0005-0000-0000-00002B590000}"/>
    <cellStyle name="Note 4 12 3 3 2 4" xfId="21888" xr:uid="{00000000-0005-0000-0000-00002C590000}"/>
    <cellStyle name="Note 4 12 3 3 2 5" xfId="36341" xr:uid="{00000000-0005-0000-0000-00002D590000}"/>
    <cellStyle name="Note 4 12 3 3 3" xfId="6914" xr:uid="{00000000-0005-0000-0000-00002E590000}"/>
    <cellStyle name="Note 4 12 3 3 3 2" xfId="24349" xr:uid="{00000000-0005-0000-0000-00002F590000}"/>
    <cellStyle name="Note 4 12 3 3 3 3" xfId="38802" xr:uid="{00000000-0005-0000-0000-000030590000}"/>
    <cellStyle name="Note 4 12 3 3 4" xfId="9355" xr:uid="{00000000-0005-0000-0000-000031590000}"/>
    <cellStyle name="Note 4 12 3 3 4 2" xfId="26790" xr:uid="{00000000-0005-0000-0000-000032590000}"/>
    <cellStyle name="Note 4 12 3 3 4 3" xfId="41243" xr:uid="{00000000-0005-0000-0000-000033590000}"/>
    <cellStyle name="Note 4 12 3 3 5" xfId="11775" xr:uid="{00000000-0005-0000-0000-000034590000}"/>
    <cellStyle name="Note 4 12 3 3 5 2" xfId="29210" xr:uid="{00000000-0005-0000-0000-000035590000}"/>
    <cellStyle name="Note 4 12 3 3 5 3" xfId="43663" xr:uid="{00000000-0005-0000-0000-000036590000}"/>
    <cellStyle name="Note 4 12 3 3 6" xfId="18782" xr:uid="{00000000-0005-0000-0000-000037590000}"/>
    <cellStyle name="Note 4 12 3 4" xfId="1942" xr:uid="{00000000-0005-0000-0000-000038590000}"/>
    <cellStyle name="Note 4 12 3 4 2" xfId="4453" xr:uid="{00000000-0005-0000-0000-000039590000}"/>
    <cellStyle name="Note 4 12 3 4 2 2" xfId="21889" xr:uid="{00000000-0005-0000-0000-00003A590000}"/>
    <cellStyle name="Note 4 12 3 4 2 3" xfId="36342" xr:uid="{00000000-0005-0000-0000-00003B590000}"/>
    <cellStyle name="Note 4 12 3 4 3" xfId="6915" xr:uid="{00000000-0005-0000-0000-00003C590000}"/>
    <cellStyle name="Note 4 12 3 4 3 2" xfId="24350" xr:uid="{00000000-0005-0000-0000-00003D590000}"/>
    <cellStyle name="Note 4 12 3 4 3 3" xfId="38803" xr:uid="{00000000-0005-0000-0000-00003E590000}"/>
    <cellStyle name="Note 4 12 3 4 4" xfId="9356" xr:uid="{00000000-0005-0000-0000-00003F590000}"/>
    <cellStyle name="Note 4 12 3 4 4 2" xfId="26791" xr:uid="{00000000-0005-0000-0000-000040590000}"/>
    <cellStyle name="Note 4 12 3 4 4 3" xfId="41244" xr:uid="{00000000-0005-0000-0000-000041590000}"/>
    <cellStyle name="Note 4 12 3 4 5" xfId="11776" xr:uid="{00000000-0005-0000-0000-000042590000}"/>
    <cellStyle name="Note 4 12 3 4 5 2" xfId="29211" xr:uid="{00000000-0005-0000-0000-000043590000}"/>
    <cellStyle name="Note 4 12 3 4 5 3" xfId="43664" xr:uid="{00000000-0005-0000-0000-000044590000}"/>
    <cellStyle name="Note 4 12 3 4 6" xfId="15255" xr:uid="{00000000-0005-0000-0000-000045590000}"/>
    <cellStyle name="Note 4 12 3 4 6 2" xfId="32690" xr:uid="{00000000-0005-0000-0000-000046590000}"/>
    <cellStyle name="Note 4 12 3 4 6 3" xfId="47143" xr:uid="{00000000-0005-0000-0000-000047590000}"/>
    <cellStyle name="Note 4 12 3 4 7" xfId="18783" xr:uid="{00000000-0005-0000-0000-000048590000}"/>
    <cellStyle name="Note 4 12 3 4 8" xfId="20417" xr:uid="{00000000-0005-0000-0000-000049590000}"/>
    <cellStyle name="Note 4 12 3 5" xfId="4450" xr:uid="{00000000-0005-0000-0000-00004A590000}"/>
    <cellStyle name="Note 4 12 3 5 2" xfId="13963" xr:uid="{00000000-0005-0000-0000-00004B590000}"/>
    <cellStyle name="Note 4 12 3 5 2 2" xfId="31398" xr:uid="{00000000-0005-0000-0000-00004C590000}"/>
    <cellStyle name="Note 4 12 3 5 2 3" xfId="45851" xr:uid="{00000000-0005-0000-0000-00004D590000}"/>
    <cellStyle name="Note 4 12 3 5 3" xfId="16424" xr:uid="{00000000-0005-0000-0000-00004E590000}"/>
    <cellStyle name="Note 4 12 3 5 3 2" xfId="33859" xr:uid="{00000000-0005-0000-0000-00004F590000}"/>
    <cellStyle name="Note 4 12 3 5 3 3" xfId="48312" xr:uid="{00000000-0005-0000-0000-000050590000}"/>
    <cellStyle name="Note 4 12 3 5 4" xfId="21886" xr:uid="{00000000-0005-0000-0000-000051590000}"/>
    <cellStyle name="Note 4 12 3 5 5" xfId="36339" xr:uid="{00000000-0005-0000-0000-000052590000}"/>
    <cellStyle name="Note 4 12 3 6" xfId="6912" xr:uid="{00000000-0005-0000-0000-000053590000}"/>
    <cellStyle name="Note 4 12 3 6 2" xfId="24347" xr:uid="{00000000-0005-0000-0000-000054590000}"/>
    <cellStyle name="Note 4 12 3 6 3" xfId="38800" xr:uid="{00000000-0005-0000-0000-000055590000}"/>
    <cellStyle name="Note 4 12 3 7" xfId="9353" xr:uid="{00000000-0005-0000-0000-000056590000}"/>
    <cellStyle name="Note 4 12 3 7 2" xfId="26788" xr:uid="{00000000-0005-0000-0000-000057590000}"/>
    <cellStyle name="Note 4 12 3 7 3" xfId="41241" xr:uid="{00000000-0005-0000-0000-000058590000}"/>
    <cellStyle name="Note 4 12 3 8" xfId="11773" xr:uid="{00000000-0005-0000-0000-000059590000}"/>
    <cellStyle name="Note 4 12 3 8 2" xfId="29208" xr:uid="{00000000-0005-0000-0000-00005A590000}"/>
    <cellStyle name="Note 4 12 3 8 3" xfId="43661" xr:uid="{00000000-0005-0000-0000-00005B590000}"/>
    <cellStyle name="Note 4 12 3 9" xfId="18780" xr:uid="{00000000-0005-0000-0000-00005C590000}"/>
    <cellStyle name="Note 4 12 4" xfId="1943" xr:uid="{00000000-0005-0000-0000-00005D590000}"/>
    <cellStyle name="Note 4 12 4 2" xfId="1944" xr:uid="{00000000-0005-0000-0000-00005E590000}"/>
    <cellStyle name="Note 4 12 4 2 2" xfId="4455" xr:uid="{00000000-0005-0000-0000-00005F590000}"/>
    <cellStyle name="Note 4 12 4 2 2 2" xfId="13967" xr:uid="{00000000-0005-0000-0000-000060590000}"/>
    <cellStyle name="Note 4 12 4 2 2 2 2" xfId="31402" xr:uid="{00000000-0005-0000-0000-000061590000}"/>
    <cellStyle name="Note 4 12 4 2 2 2 3" xfId="45855" xr:uid="{00000000-0005-0000-0000-000062590000}"/>
    <cellStyle name="Note 4 12 4 2 2 3" xfId="16428" xr:uid="{00000000-0005-0000-0000-000063590000}"/>
    <cellStyle name="Note 4 12 4 2 2 3 2" xfId="33863" xr:uid="{00000000-0005-0000-0000-000064590000}"/>
    <cellStyle name="Note 4 12 4 2 2 3 3" xfId="48316" xr:uid="{00000000-0005-0000-0000-000065590000}"/>
    <cellStyle name="Note 4 12 4 2 2 4" xfId="21891" xr:uid="{00000000-0005-0000-0000-000066590000}"/>
    <cellStyle name="Note 4 12 4 2 2 5" xfId="36344" xr:uid="{00000000-0005-0000-0000-000067590000}"/>
    <cellStyle name="Note 4 12 4 2 3" xfId="6917" xr:uid="{00000000-0005-0000-0000-000068590000}"/>
    <cellStyle name="Note 4 12 4 2 3 2" xfId="24352" xr:uid="{00000000-0005-0000-0000-000069590000}"/>
    <cellStyle name="Note 4 12 4 2 3 3" xfId="38805" xr:uid="{00000000-0005-0000-0000-00006A590000}"/>
    <cellStyle name="Note 4 12 4 2 4" xfId="9358" xr:uid="{00000000-0005-0000-0000-00006B590000}"/>
    <cellStyle name="Note 4 12 4 2 4 2" xfId="26793" xr:uid="{00000000-0005-0000-0000-00006C590000}"/>
    <cellStyle name="Note 4 12 4 2 4 3" xfId="41246" xr:uid="{00000000-0005-0000-0000-00006D590000}"/>
    <cellStyle name="Note 4 12 4 2 5" xfId="11778" xr:uid="{00000000-0005-0000-0000-00006E590000}"/>
    <cellStyle name="Note 4 12 4 2 5 2" xfId="29213" xr:uid="{00000000-0005-0000-0000-00006F590000}"/>
    <cellStyle name="Note 4 12 4 2 5 3" xfId="43666" xr:uid="{00000000-0005-0000-0000-000070590000}"/>
    <cellStyle name="Note 4 12 4 2 6" xfId="18785" xr:uid="{00000000-0005-0000-0000-000071590000}"/>
    <cellStyle name="Note 4 12 4 3" xfId="1945" xr:uid="{00000000-0005-0000-0000-000072590000}"/>
    <cellStyle name="Note 4 12 4 3 2" xfId="4456" xr:uid="{00000000-0005-0000-0000-000073590000}"/>
    <cellStyle name="Note 4 12 4 3 2 2" xfId="13968" xr:uid="{00000000-0005-0000-0000-000074590000}"/>
    <cellStyle name="Note 4 12 4 3 2 2 2" xfId="31403" xr:uid="{00000000-0005-0000-0000-000075590000}"/>
    <cellStyle name="Note 4 12 4 3 2 2 3" xfId="45856" xr:uid="{00000000-0005-0000-0000-000076590000}"/>
    <cellStyle name="Note 4 12 4 3 2 3" xfId="16429" xr:uid="{00000000-0005-0000-0000-000077590000}"/>
    <cellStyle name="Note 4 12 4 3 2 3 2" xfId="33864" xr:uid="{00000000-0005-0000-0000-000078590000}"/>
    <cellStyle name="Note 4 12 4 3 2 3 3" xfId="48317" xr:uid="{00000000-0005-0000-0000-000079590000}"/>
    <cellStyle name="Note 4 12 4 3 2 4" xfId="21892" xr:uid="{00000000-0005-0000-0000-00007A590000}"/>
    <cellStyle name="Note 4 12 4 3 2 5" xfId="36345" xr:uid="{00000000-0005-0000-0000-00007B590000}"/>
    <cellStyle name="Note 4 12 4 3 3" xfId="6918" xr:uid="{00000000-0005-0000-0000-00007C590000}"/>
    <cellStyle name="Note 4 12 4 3 3 2" xfId="24353" xr:uid="{00000000-0005-0000-0000-00007D590000}"/>
    <cellStyle name="Note 4 12 4 3 3 3" xfId="38806" xr:uid="{00000000-0005-0000-0000-00007E590000}"/>
    <cellStyle name="Note 4 12 4 3 4" xfId="9359" xr:uid="{00000000-0005-0000-0000-00007F590000}"/>
    <cellStyle name="Note 4 12 4 3 4 2" xfId="26794" xr:uid="{00000000-0005-0000-0000-000080590000}"/>
    <cellStyle name="Note 4 12 4 3 4 3" xfId="41247" xr:uid="{00000000-0005-0000-0000-000081590000}"/>
    <cellStyle name="Note 4 12 4 3 5" xfId="11779" xr:uid="{00000000-0005-0000-0000-000082590000}"/>
    <cellStyle name="Note 4 12 4 3 5 2" xfId="29214" xr:uid="{00000000-0005-0000-0000-000083590000}"/>
    <cellStyle name="Note 4 12 4 3 5 3" xfId="43667" xr:uid="{00000000-0005-0000-0000-000084590000}"/>
    <cellStyle name="Note 4 12 4 3 6" xfId="18786" xr:uid="{00000000-0005-0000-0000-000085590000}"/>
    <cellStyle name="Note 4 12 4 4" xfId="1946" xr:uid="{00000000-0005-0000-0000-000086590000}"/>
    <cellStyle name="Note 4 12 4 4 2" xfId="4457" xr:uid="{00000000-0005-0000-0000-000087590000}"/>
    <cellStyle name="Note 4 12 4 4 2 2" xfId="21893" xr:uid="{00000000-0005-0000-0000-000088590000}"/>
    <cellStyle name="Note 4 12 4 4 2 3" xfId="36346" xr:uid="{00000000-0005-0000-0000-000089590000}"/>
    <cellStyle name="Note 4 12 4 4 3" xfId="6919" xr:uid="{00000000-0005-0000-0000-00008A590000}"/>
    <cellStyle name="Note 4 12 4 4 3 2" xfId="24354" xr:uid="{00000000-0005-0000-0000-00008B590000}"/>
    <cellStyle name="Note 4 12 4 4 3 3" xfId="38807" xr:uid="{00000000-0005-0000-0000-00008C590000}"/>
    <cellStyle name="Note 4 12 4 4 4" xfId="9360" xr:uid="{00000000-0005-0000-0000-00008D590000}"/>
    <cellStyle name="Note 4 12 4 4 4 2" xfId="26795" xr:uid="{00000000-0005-0000-0000-00008E590000}"/>
    <cellStyle name="Note 4 12 4 4 4 3" xfId="41248" xr:uid="{00000000-0005-0000-0000-00008F590000}"/>
    <cellStyle name="Note 4 12 4 4 5" xfId="11780" xr:uid="{00000000-0005-0000-0000-000090590000}"/>
    <cellStyle name="Note 4 12 4 4 5 2" xfId="29215" xr:uid="{00000000-0005-0000-0000-000091590000}"/>
    <cellStyle name="Note 4 12 4 4 5 3" xfId="43668" xr:uid="{00000000-0005-0000-0000-000092590000}"/>
    <cellStyle name="Note 4 12 4 4 6" xfId="15256" xr:uid="{00000000-0005-0000-0000-000093590000}"/>
    <cellStyle name="Note 4 12 4 4 6 2" xfId="32691" xr:uid="{00000000-0005-0000-0000-000094590000}"/>
    <cellStyle name="Note 4 12 4 4 6 3" xfId="47144" xr:uid="{00000000-0005-0000-0000-000095590000}"/>
    <cellStyle name="Note 4 12 4 4 7" xfId="18787" xr:uid="{00000000-0005-0000-0000-000096590000}"/>
    <cellStyle name="Note 4 12 4 4 8" xfId="20418" xr:uid="{00000000-0005-0000-0000-000097590000}"/>
    <cellStyle name="Note 4 12 4 5" xfId="4454" xr:uid="{00000000-0005-0000-0000-000098590000}"/>
    <cellStyle name="Note 4 12 4 5 2" xfId="13966" xr:uid="{00000000-0005-0000-0000-000099590000}"/>
    <cellStyle name="Note 4 12 4 5 2 2" xfId="31401" xr:uid="{00000000-0005-0000-0000-00009A590000}"/>
    <cellStyle name="Note 4 12 4 5 2 3" xfId="45854" xr:uid="{00000000-0005-0000-0000-00009B590000}"/>
    <cellStyle name="Note 4 12 4 5 3" xfId="16427" xr:uid="{00000000-0005-0000-0000-00009C590000}"/>
    <cellStyle name="Note 4 12 4 5 3 2" xfId="33862" xr:uid="{00000000-0005-0000-0000-00009D590000}"/>
    <cellStyle name="Note 4 12 4 5 3 3" xfId="48315" xr:uid="{00000000-0005-0000-0000-00009E590000}"/>
    <cellStyle name="Note 4 12 4 5 4" xfId="21890" xr:uid="{00000000-0005-0000-0000-00009F590000}"/>
    <cellStyle name="Note 4 12 4 5 5" xfId="36343" xr:uid="{00000000-0005-0000-0000-0000A0590000}"/>
    <cellStyle name="Note 4 12 4 6" xfId="6916" xr:uid="{00000000-0005-0000-0000-0000A1590000}"/>
    <cellStyle name="Note 4 12 4 6 2" xfId="24351" xr:uid="{00000000-0005-0000-0000-0000A2590000}"/>
    <cellStyle name="Note 4 12 4 6 3" xfId="38804" xr:uid="{00000000-0005-0000-0000-0000A3590000}"/>
    <cellStyle name="Note 4 12 4 7" xfId="9357" xr:uid="{00000000-0005-0000-0000-0000A4590000}"/>
    <cellStyle name="Note 4 12 4 7 2" xfId="26792" xr:uid="{00000000-0005-0000-0000-0000A5590000}"/>
    <cellStyle name="Note 4 12 4 7 3" xfId="41245" xr:uid="{00000000-0005-0000-0000-0000A6590000}"/>
    <cellStyle name="Note 4 12 4 8" xfId="11777" xr:uid="{00000000-0005-0000-0000-0000A7590000}"/>
    <cellStyle name="Note 4 12 4 8 2" xfId="29212" xr:uid="{00000000-0005-0000-0000-0000A8590000}"/>
    <cellStyle name="Note 4 12 4 8 3" xfId="43665" xr:uid="{00000000-0005-0000-0000-0000A9590000}"/>
    <cellStyle name="Note 4 12 4 9" xfId="18784" xr:uid="{00000000-0005-0000-0000-0000AA590000}"/>
    <cellStyle name="Note 4 12 5" xfId="1947" xr:uid="{00000000-0005-0000-0000-0000AB590000}"/>
    <cellStyle name="Note 4 12 5 2" xfId="1948" xr:uid="{00000000-0005-0000-0000-0000AC590000}"/>
    <cellStyle name="Note 4 12 5 2 2" xfId="4459" xr:uid="{00000000-0005-0000-0000-0000AD590000}"/>
    <cellStyle name="Note 4 12 5 2 2 2" xfId="13970" xr:uid="{00000000-0005-0000-0000-0000AE590000}"/>
    <cellStyle name="Note 4 12 5 2 2 2 2" xfId="31405" xr:uid="{00000000-0005-0000-0000-0000AF590000}"/>
    <cellStyle name="Note 4 12 5 2 2 2 3" xfId="45858" xr:uid="{00000000-0005-0000-0000-0000B0590000}"/>
    <cellStyle name="Note 4 12 5 2 2 3" xfId="16431" xr:uid="{00000000-0005-0000-0000-0000B1590000}"/>
    <cellStyle name="Note 4 12 5 2 2 3 2" xfId="33866" xr:uid="{00000000-0005-0000-0000-0000B2590000}"/>
    <cellStyle name="Note 4 12 5 2 2 3 3" xfId="48319" xr:uid="{00000000-0005-0000-0000-0000B3590000}"/>
    <cellStyle name="Note 4 12 5 2 2 4" xfId="21895" xr:uid="{00000000-0005-0000-0000-0000B4590000}"/>
    <cellStyle name="Note 4 12 5 2 2 5" xfId="36348" xr:uid="{00000000-0005-0000-0000-0000B5590000}"/>
    <cellStyle name="Note 4 12 5 2 3" xfId="6921" xr:uid="{00000000-0005-0000-0000-0000B6590000}"/>
    <cellStyle name="Note 4 12 5 2 3 2" xfId="24356" xr:uid="{00000000-0005-0000-0000-0000B7590000}"/>
    <cellStyle name="Note 4 12 5 2 3 3" xfId="38809" xr:uid="{00000000-0005-0000-0000-0000B8590000}"/>
    <cellStyle name="Note 4 12 5 2 4" xfId="9362" xr:uid="{00000000-0005-0000-0000-0000B9590000}"/>
    <cellStyle name="Note 4 12 5 2 4 2" xfId="26797" xr:uid="{00000000-0005-0000-0000-0000BA590000}"/>
    <cellStyle name="Note 4 12 5 2 4 3" xfId="41250" xr:uid="{00000000-0005-0000-0000-0000BB590000}"/>
    <cellStyle name="Note 4 12 5 2 5" xfId="11782" xr:uid="{00000000-0005-0000-0000-0000BC590000}"/>
    <cellStyle name="Note 4 12 5 2 5 2" xfId="29217" xr:uid="{00000000-0005-0000-0000-0000BD590000}"/>
    <cellStyle name="Note 4 12 5 2 5 3" xfId="43670" xr:uid="{00000000-0005-0000-0000-0000BE590000}"/>
    <cellStyle name="Note 4 12 5 2 6" xfId="18789" xr:uid="{00000000-0005-0000-0000-0000BF590000}"/>
    <cellStyle name="Note 4 12 5 3" xfId="1949" xr:uid="{00000000-0005-0000-0000-0000C0590000}"/>
    <cellStyle name="Note 4 12 5 3 2" xfId="4460" xr:uid="{00000000-0005-0000-0000-0000C1590000}"/>
    <cellStyle name="Note 4 12 5 3 2 2" xfId="13971" xr:uid="{00000000-0005-0000-0000-0000C2590000}"/>
    <cellStyle name="Note 4 12 5 3 2 2 2" xfId="31406" xr:uid="{00000000-0005-0000-0000-0000C3590000}"/>
    <cellStyle name="Note 4 12 5 3 2 2 3" xfId="45859" xr:uid="{00000000-0005-0000-0000-0000C4590000}"/>
    <cellStyle name="Note 4 12 5 3 2 3" xfId="16432" xr:uid="{00000000-0005-0000-0000-0000C5590000}"/>
    <cellStyle name="Note 4 12 5 3 2 3 2" xfId="33867" xr:uid="{00000000-0005-0000-0000-0000C6590000}"/>
    <cellStyle name="Note 4 12 5 3 2 3 3" xfId="48320" xr:uid="{00000000-0005-0000-0000-0000C7590000}"/>
    <cellStyle name="Note 4 12 5 3 2 4" xfId="21896" xr:uid="{00000000-0005-0000-0000-0000C8590000}"/>
    <cellStyle name="Note 4 12 5 3 2 5" xfId="36349" xr:uid="{00000000-0005-0000-0000-0000C9590000}"/>
    <cellStyle name="Note 4 12 5 3 3" xfId="6922" xr:uid="{00000000-0005-0000-0000-0000CA590000}"/>
    <cellStyle name="Note 4 12 5 3 3 2" xfId="24357" xr:uid="{00000000-0005-0000-0000-0000CB590000}"/>
    <cellStyle name="Note 4 12 5 3 3 3" xfId="38810" xr:uid="{00000000-0005-0000-0000-0000CC590000}"/>
    <cellStyle name="Note 4 12 5 3 4" xfId="9363" xr:uid="{00000000-0005-0000-0000-0000CD590000}"/>
    <cellStyle name="Note 4 12 5 3 4 2" xfId="26798" xr:uid="{00000000-0005-0000-0000-0000CE590000}"/>
    <cellStyle name="Note 4 12 5 3 4 3" xfId="41251" xr:uid="{00000000-0005-0000-0000-0000CF590000}"/>
    <cellStyle name="Note 4 12 5 3 5" xfId="11783" xr:uid="{00000000-0005-0000-0000-0000D0590000}"/>
    <cellStyle name="Note 4 12 5 3 5 2" xfId="29218" xr:uid="{00000000-0005-0000-0000-0000D1590000}"/>
    <cellStyle name="Note 4 12 5 3 5 3" xfId="43671" xr:uid="{00000000-0005-0000-0000-0000D2590000}"/>
    <cellStyle name="Note 4 12 5 3 6" xfId="18790" xr:uid="{00000000-0005-0000-0000-0000D3590000}"/>
    <cellStyle name="Note 4 12 5 4" xfId="1950" xr:uid="{00000000-0005-0000-0000-0000D4590000}"/>
    <cellStyle name="Note 4 12 5 4 2" xfId="4461" xr:uid="{00000000-0005-0000-0000-0000D5590000}"/>
    <cellStyle name="Note 4 12 5 4 2 2" xfId="21897" xr:uid="{00000000-0005-0000-0000-0000D6590000}"/>
    <cellStyle name="Note 4 12 5 4 2 3" xfId="36350" xr:uid="{00000000-0005-0000-0000-0000D7590000}"/>
    <cellStyle name="Note 4 12 5 4 3" xfId="6923" xr:uid="{00000000-0005-0000-0000-0000D8590000}"/>
    <cellStyle name="Note 4 12 5 4 3 2" xfId="24358" xr:uid="{00000000-0005-0000-0000-0000D9590000}"/>
    <cellStyle name="Note 4 12 5 4 3 3" xfId="38811" xr:uid="{00000000-0005-0000-0000-0000DA590000}"/>
    <cellStyle name="Note 4 12 5 4 4" xfId="9364" xr:uid="{00000000-0005-0000-0000-0000DB590000}"/>
    <cellStyle name="Note 4 12 5 4 4 2" xfId="26799" xr:uid="{00000000-0005-0000-0000-0000DC590000}"/>
    <cellStyle name="Note 4 12 5 4 4 3" xfId="41252" xr:uid="{00000000-0005-0000-0000-0000DD590000}"/>
    <cellStyle name="Note 4 12 5 4 5" xfId="11784" xr:uid="{00000000-0005-0000-0000-0000DE590000}"/>
    <cellStyle name="Note 4 12 5 4 5 2" xfId="29219" xr:uid="{00000000-0005-0000-0000-0000DF590000}"/>
    <cellStyle name="Note 4 12 5 4 5 3" xfId="43672" xr:uid="{00000000-0005-0000-0000-0000E0590000}"/>
    <cellStyle name="Note 4 12 5 4 6" xfId="15257" xr:uid="{00000000-0005-0000-0000-0000E1590000}"/>
    <cellStyle name="Note 4 12 5 4 6 2" xfId="32692" xr:uid="{00000000-0005-0000-0000-0000E2590000}"/>
    <cellStyle name="Note 4 12 5 4 6 3" xfId="47145" xr:uid="{00000000-0005-0000-0000-0000E3590000}"/>
    <cellStyle name="Note 4 12 5 4 7" xfId="18791" xr:uid="{00000000-0005-0000-0000-0000E4590000}"/>
    <cellStyle name="Note 4 12 5 4 8" xfId="20419" xr:uid="{00000000-0005-0000-0000-0000E5590000}"/>
    <cellStyle name="Note 4 12 5 5" xfId="4458" xr:uid="{00000000-0005-0000-0000-0000E6590000}"/>
    <cellStyle name="Note 4 12 5 5 2" xfId="13969" xr:uid="{00000000-0005-0000-0000-0000E7590000}"/>
    <cellStyle name="Note 4 12 5 5 2 2" xfId="31404" xr:uid="{00000000-0005-0000-0000-0000E8590000}"/>
    <cellStyle name="Note 4 12 5 5 2 3" xfId="45857" xr:uid="{00000000-0005-0000-0000-0000E9590000}"/>
    <cellStyle name="Note 4 12 5 5 3" xfId="16430" xr:uid="{00000000-0005-0000-0000-0000EA590000}"/>
    <cellStyle name="Note 4 12 5 5 3 2" xfId="33865" xr:uid="{00000000-0005-0000-0000-0000EB590000}"/>
    <cellStyle name="Note 4 12 5 5 3 3" xfId="48318" xr:uid="{00000000-0005-0000-0000-0000EC590000}"/>
    <cellStyle name="Note 4 12 5 5 4" xfId="21894" xr:uid="{00000000-0005-0000-0000-0000ED590000}"/>
    <cellStyle name="Note 4 12 5 5 5" xfId="36347" xr:uid="{00000000-0005-0000-0000-0000EE590000}"/>
    <cellStyle name="Note 4 12 5 6" xfId="6920" xr:uid="{00000000-0005-0000-0000-0000EF590000}"/>
    <cellStyle name="Note 4 12 5 6 2" xfId="24355" xr:uid="{00000000-0005-0000-0000-0000F0590000}"/>
    <cellStyle name="Note 4 12 5 6 3" xfId="38808" xr:uid="{00000000-0005-0000-0000-0000F1590000}"/>
    <cellStyle name="Note 4 12 5 7" xfId="9361" xr:uid="{00000000-0005-0000-0000-0000F2590000}"/>
    <cellStyle name="Note 4 12 5 7 2" xfId="26796" xr:uid="{00000000-0005-0000-0000-0000F3590000}"/>
    <cellStyle name="Note 4 12 5 7 3" xfId="41249" xr:uid="{00000000-0005-0000-0000-0000F4590000}"/>
    <cellStyle name="Note 4 12 5 8" xfId="11781" xr:uid="{00000000-0005-0000-0000-0000F5590000}"/>
    <cellStyle name="Note 4 12 5 8 2" xfId="29216" xr:uid="{00000000-0005-0000-0000-0000F6590000}"/>
    <cellStyle name="Note 4 12 5 8 3" xfId="43669" xr:uid="{00000000-0005-0000-0000-0000F7590000}"/>
    <cellStyle name="Note 4 12 5 9" xfId="18788" xr:uid="{00000000-0005-0000-0000-0000F8590000}"/>
    <cellStyle name="Note 4 12 6" xfId="1951" xr:uid="{00000000-0005-0000-0000-0000F9590000}"/>
    <cellStyle name="Note 4 12 6 2" xfId="4462" xr:uid="{00000000-0005-0000-0000-0000FA590000}"/>
    <cellStyle name="Note 4 12 6 2 2" xfId="13972" xr:uid="{00000000-0005-0000-0000-0000FB590000}"/>
    <cellStyle name="Note 4 12 6 2 2 2" xfId="31407" xr:uid="{00000000-0005-0000-0000-0000FC590000}"/>
    <cellStyle name="Note 4 12 6 2 2 3" xfId="45860" xr:uid="{00000000-0005-0000-0000-0000FD590000}"/>
    <cellStyle name="Note 4 12 6 2 3" xfId="16433" xr:uid="{00000000-0005-0000-0000-0000FE590000}"/>
    <cellStyle name="Note 4 12 6 2 3 2" xfId="33868" xr:uid="{00000000-0005-0000-0000-0000FF590000}"/>
    <cellStyle name="Note 4 12 6 2 3 3" xfId="48321" xr:uid="{00000000-0005-0000-0000-0000005A0000}"/>
    <cellStyle name="Note 4 12 6 2 4" xfId="21898" xr:uid="{00000000-0005-0000-0000-0000015A0000}"/>
    <cellStyle name="Note 4 12 6 2 5" xfId="36351" xr:uid="{00000000-0005-0000-0000-0000025A0000}"/>
    <cellStyle name="Note 4 12 6 3" xfId="6924" xr:uid="{00000000-0005-0000-0000-0000035A0000}"/>
    <cellStyle name="Note 4 12 6 3 2" xfId="24359" xr:uid="{00000000-0005-0000-0000-0000045A0000}"/>
    <cellStyle name="Note 4 12 6 3 3" xfId="38812" xr:uid="{00000000-0005-0000-0000-0000055A0000}"/>
    <cellStyle name="Note 4 12 6 4" xfId="9365" xr:uid="{00000000-0005-0000-0000-0000065A0000}"/>
    <cellStyle name="Note 4 12 6 4 2" xfId="26800" xr:uid="{00000000-0005-0000-0000-0000075A0000}"/>
    <cellStyle name="Note 4 12 6 4 3" xfId="41253" xr:uid="{00000000-0005-0000-0000-0000085A0000}"/>
    <cellStyle name="Note 4 12 6 5" xfId="11785" xr:uid="{00000000-0005-0000-0000-0000095A0000}"/>
    <cellStyle name="Note 4 12 6 5 2" xfId="29220" xr:uid="{00000000-0005-0000-0000-00000A5A0000}"/>
    <cellStyle name="Note 4 12 6 5 3" xfId="43673" xr:uid="{00000000-0005-0000-0000-00000B5A0000}"/>
    <cellStyle name="Note 4 12 6 6" xfId="18792" xr:uid="{00000000-0005-0000-0000-00000C5A0000}"/>
    <cellStyle name="Note 4 12 7" xfId="1952" xr:uid="{00000000-0005-0000-0000-00000D5A0000}"/>
    <cellStyle name="Note 4 12 7 2" xfId="4463" xr:uid="{00000000-0005-0000-0000-00000E5A0000}"/>
    <cellStyle name="Note 4 12 7 2 2" xfId="13973" xr:uid="{00000000-0005-0000-0000-00000F5A0000}"/>
    <cellStyle name="Note 4 12 7 2 2 2" xfId="31408" xr:uid="{00000000-0005-0000-0000-0000105A0000}"/>
    <cellStyle name="Note 4 12 7 2 2 3" xfId="45861" xr:uid="{00000000-0005-0000-0000-0000115A0000}"/>
    <cellStyle name="Note 4 12 7 2 3" xfId="16434" xr:uid="{00000000-0005-0000-0000-0000125A0000}"/>
    <cellStyle name="Note 4 12 7 2 3 2" xfId="33869" xr:uid="{00000000-0005-0000-0000-0000135A0000}"/>
    <cellStyle name="Note 4 12 7 2 3 3" xfId="48322" xr:uid="{00000000-0005-0000-0000-0000145A0000}"/>
    <cellStyle name="Note 4 12 7 2 4" xfId="21899" xr:uid="{00000000-0005-0000-0000-0000155A0000}"/>
    <cellStyle name="Note 4 12 7 2 5" xfId="36352" xr:uid="{00000000-0005-0000-0000-0000165A0000}"/>
    <cellStyle name="Note 4 12 7 3" xfId="6925" xr:uid="{00000000-0005-0000-0000-0000175A0000}"/>
    <cellStyle name="Note 4 12 7 3 2" xfId="24360" xr:uid="{00000000-0005-0000-0000-0000185A0000}"/>
    <cellStyle name="Note 4 12 7 3 3" xfId="38813" xr:uid="{00000000-0005-0000-0000-0000195A0000}"/>
    <cellStyle name="Note 4 12 7 4" xfId="9366" xr:uid="{00000000-0005-0000-0000-00001A5A0000}"/>
    <cellStyle name="Note 4 12 7 4 2" xfId="26801" xr:uid="{00000000-0005-0000-0000-00001B5A0000}"/>
    <cellStyle name="Note 4 12 7 4 3" xfId="41254" xr:uid="{00000000-0005-0000-0000-00001C5A0000}"/>
    <cellStyle name="Note 4 12 7 5" xfId="11786" xr:uid="{00000000-0005-0000-0000-00001D5A0000}"/>
    <cellStyle name="Note 4 12 7 5 2" xfId="29221" xr:uid="{00000000-0005-0000-0000-00001E5A0000}"/>
    <cellStyle name="Note 4 12 7 5 3" xfId="43674" xr:uid="{00000000-0005-0000-0000-00001F5A0000}"/>
    <cellStyle name="Note 4 12 7 6" xfId="18793" xr:uid="{00000000-0005-0000-0000-0000205A0000}"/>
    <cellStyle name="Note 4 12 8" xfId="1953" xr:uid="{00000000-0005-0000-0000-0000215A0000}"/>
    <cellStyle name="Note 4 12 8 2" xfId="4464" xr:uid="{00000000-0005-0000-0000-0000225A0000}"/>
    <cellStyle name="Note 4 12 8 2 2" xfId="21900" xr:uid="{00000000-0005-0000-0000-0000235A0000}"/>
    <cellStyle name="Note 4 12 8 2 3" xfId="36353" xr:uid="{00000000-0005-0000-0000-0000245A0000}"/>
    <cellStyle name="Note 4 12 8 3" xfId="6926" xr:uid="{00000000-0005-0000-0000-0000255A0000}"/>
    <cellStyle name="Note 4 12 8 3 2" xfId="24361" xr:uid="{00000000-0005-0000-0000-0000265A0000}"/>
    <cellStyle name="Note 4 12 8 3 3" xfId="38814" xr:uid="{00000000-0005-0000-0000-0000275A0000}"/>
    <cellStyle name="Note 4 12 8 4" xfId="9367" xr:uid="{00000000-0005-0000-0000-0000285A0000}"/>
    <cellStyle name="Note 4 12 8 4 2" xfId="26802" xr:uid="{00000000-0005-0000-0000-0000295A0000}"/>
    <cellStyle name="Note 4 12 8 4 3" xfId="41255" xr:uid="{00000000-0005-0000-0000-00002A5A0000}"/>
    <cellStyle name="Note 4 12 8 5" xfId="11787" xr:uid="{00000000-0005-0000-0000-00002B5A0000}"/>
    <cellStyle name="Note 4 12 8 5 2" xfId="29222" xr:uid="{00000000-0005-0000-0000-00002C5A0000}"/>
    <cellStyle name="Note 4 12 8 5 3" xfId="43675" xr:uid="{00000000-0005-0000-0000-00002D5A0000}"/>
    <cellStyle name="Note 4 12 8 6" xfId="15258" xr:uid="{00000000-0005-0000-0000-00002E5A0000}"/>
    <cellStyle name="Note 4 12 8 6 2" xfId="32693" xr:uid="{00000000-0005-0000-0000-00002F5A0000}"/>
    <cellStyle name="Note 4 12 8 6 3" xfId="47146" xr:uid="{00000000-0005-0000-0000-0000305A0000}"/>
    <cellStyle name="Note 4 12 8 7" xfId="18794" xr:uid="{00000000-0005-0000-0000-0000315A0000}"/>
    <cellStyle name="Note 4 12 8 8" xfId="20420" xr:uid="{00000000-0005-0000-0000-0000325A0000}"/>
    <cellStyle name="Note 4 12 9" xfId="4445" xr:uid="{00000000-0005-0000-0000-0000335A0000}"/>
    <cellStyle name="Note 4 12 9 2" xfId="13959" xr:uid="{00000000-0005-0000-0000-0000345A0000}"/>
    <cellStyle name="Note 4 12 9 2 2" xfId="31394" xr:uid="{00000000-0005-0000-0000-0000355A0000}"/>
    <cellStyle name="Note 4 12 9 2 3" xfId="45847" xr:uid="{00000000-0005-0000-0000-0000365A0000}"/>
    <cellStyle name="Note 4 12 9 3" xfId="16420" xr:uid="{00000000-0005-0000-0000-0000375A0000}"/>
    <cellStyle name="Note 4 12 9 3 2" xfId="33855" xr:uid="{00000000-0005-0000-0000-0000385A0000}"/>
    <cellStyle name="Note 4 12 9 3 3" xfId="48308" xr:uid="{00000000-0005-0000-0000-0000395A0000}"/>
    <cellStyle name="Note 4 12 9 4" xfId="21881" xr:uid="{00000000-0005-0000-0000-00003A5A0000}"/>
    <cellStyle name="Note 4 12 9 5" xfId="36334" xr:uid="{00000000-0005-0000-0000-00003B5A0000}"/>
    <cellStyle name="Note 4 13" xfId="1954" xr:uid="{00000000-0005-0000-0000-00003C5A0000}"/>
    <cellStyle name="Note 4 13 10" xfId="6927" xr:uid="{00000000-0005-0000-0000-00003D5A0000}"/>
    <cellStyle name="Note 4 13 10 2" xfId="24362" xr:uid="{00000000-0005-0000-0000-00003E5A0000}"/>
    <cellStyle name="Note 4 13 10 3" xfId="38815" xr:uid="{00000000-0005-0000-0000-00003F5A0000}"/>
    <cellStyle name="Note 4 13 11" xfId="9368" xr:uid="{00000000-0005-0000-0000-0000405A0000}"/>
    <cellStyle name="Note 4 13 11 2" xfId="26803" xr:uid="{00000000-0005-0000-0000-0000415A0000}"/>
    <cellStyle name="Note 4 13 11 3" xfId="41256" xr:uid="{00000000-0005-0000-0000-0000425A0000}"/>
    <cellStyle name="Note 4 13 12" xfId="11788" xr:uid="{00000000-0005-0000-0000-0000435A0000}"/>
    <cellStyle name="Note 4 13 12 2" xfId="29223" xr:uid="{00000000-0005-0000-0000-0000445A0000}"/>
    <cellStyle name="Note 4 13 12 3" xfId="43676" xr:uid="{00000000-0005-0000-0000-0000455A0000}"/>
    <cellStyle name="Note 4 13 13" xfId="18795" xr:uid="{00000000-0005-0000-0000-0000465A0000}"/>
    <cellStyle name="Note 4 13 2" xfId="1955" xr:uid="{00000000-0005-0000-0000-0000475A0000}"/>
    <cellStyle name="Note 4 13 2 2" xfId="1956" xr:uid="{00000000-0005-0000-0000-0000485A0000}"/>
    <cellStyle name="Note 4 13 2 2 2" xfId="4467" xr:uid="{00000000-0005-0000-0000-0000495A0000}"/>
    <cellStyle name="Note 4 13 2 2 2 2" xfId="13976" xr:uid="{00000000-0005-0000-0000-00004A5A0000}"/>
    <cellStyle name="Note 4 13 2 2 2 2 2" xfId="31411" xr:uid="{00000000-0005-0000-0000-00004B5A0000}"/>
    <cellStyle name="Note 4 13 2 2 2 2 3" xfId="45864" xr:uid="{00000000-0005-0000-0000-00004C5A0000}"/>
    <cellStyle name="Note 4 13 2 2 2 3" xfId="16437" xr:uid="{00000000-0005-0000-0000-00004D5A0000}"/>
    <cellStyle name="Note 4 13 2 2 2 3 2" xfId="33872" xr:uid="{00000000-0005-0000-0000-00004E5A0000}"/>
    <cellStyle name="Note 4 13 2 2 2 3 3" xfId="48325" xr:uid="{00000000-0005-0000-0000-00004F5A0000}"/>
    <cellStyle name="Note 4 13 2 2 2 4" xfId="21903" xr:uid="{00000000-0005-0000-0000-0000505A0000}"/>
    <cellStyle name="Note 4 13 2 2 2 5" xfId="36356" xr:uid="{00000000-0005-0000-0000-0000515A0000}"/>
    <cellStyle name="Note 4 13 2 2 3" xfId="6929" xr:uid="{00000000-0005-0000-0000-0000525A0000}"/>
    <cellStyle name="Note 4 13 2 2 3 2" xfId="24364" xr:uid="{00000000-0005-0000-0000-0000535A0000}"/>
    <cellStyle name="Note 4 13 2 2 3 3" xfId="38817" xr:uid="{00000000-0005-0000-0000-0000545A0000}"/>
    <cellStyle name="Note 4 13 2 2 4" xfId="9370" xr:uid="{00000000-0005-0000-0000-0000555A0000}"/>
    <cellStyle name="Note 4 13 2 2 4 2" xfId="26805" xr:uid="{00000000-0005-0000-0000-0000565A0000}"/>
    <cellStyle name="Note 4 13 2 2 4 3" xfId="41258" xr:uid="{00000000-0005-0000-0000-0000575A0000}"/>
    <cellStyle name="Note 4 13 2 2 5" xfId="11790" xr:uid="{00000000-0005-0000-0000-0000585A0000}"/>
    <cellStyle name="Note 4 13 2 2 5 2" xfId="29225" xr:uid="{00000000-0005-0000-0000-0000595A0000}"/>
    <cellStyle name="Note 4 13 2 2 5 3" xfId="43678" xr:uid="{00000000-0005-0000-0000-00005A5A0000}"/>
    <cellStyle name="Note 4 13 2 2 6" xfId="18797" xr:uid="{00000000-0005-0000-0000-00005B5A0000}"/>
    <cellStyle name="Note 4 13 2 3" xfId="1957" xr:uid="{00000000-0005-0000-0000-00005C5A0000}"/>
    <cellStyle name="Note 4 13 2 3 2" xfId="4468" xr:uid="{00000000-0005-0000-0000-00005D5A0000}"/>
    <cellStyle name="Note 4 13 2 3 2 2" xfId="13977" xr:uid="{00000000-0005-0000-0000-00005E5A0000}"/>
    <cellStyle name="Note 4 13 2 3 2 2 2" xfId="31412" xr:uid="{00000000-0005-0000-0000-00005F5A0000}"/>
    <cellStyle name="Note 4 13 2 3 2 2 3" xfId="45865" xr:uid="{00000000-0005-0000-0000-0000605A0000}"/>
    <cellStyle name="Note 4 13 2 3 2 3" xfId="16438" xr:uid="{00000000-0005-0000-0000-0000615A0000}"/>
    <cellStyle name="Note 4 13 2 3 2 3 2" xfId="33873" xr:uid="{00000000-0005-0000-0000-0000625A0000}"/>
    <cellStyle name="Note 4 13 2 3 2 3 3" xfId="48326" xr:uid="{00000000-0005-0000-0000-0000635A0000}"/>
    <cellStyle name="Note 4 13 2 3 2 4" xfId="21904" xr:uid="{00000000-0005-0000-0000-0000645A0000}"/>
    <cellStyle name="Note 4 13 2 3 2 5" xfId="36357" xr:uid="{00000000-0005-0000-0000-0000655A0000}"/>
    <cellStyle name="Note 4 13 2 3 3" xfId="6930" xr:uid="{00000000-0005-0000-0000-0000665A0000}"/>
    <cellStyle name="Note 4 13 2 3 3 2" xfId="24365" xr:uid="{00000000-0005-0000-0000-0000675A0000}"/>
    <cellStyle name="Note 4 13 2 3 3 3" xfId="38818" xr:uid="{00000000-0005-0000-0000-0000685A0000}"/>
    <cellStyle name="Note 4 13 2 3 4" xfId="9371" xr:uid="{00000000-0005-0000-0000-0000695A0000}"/>
    <cellStyle name="Note 4 13 2 3 4 2" xfId="26806" xr:uid="{00000000-0005-0000-0000-00006A5A0000}"/>
    <cellStyle name="Note 4 13 2 3 4 3" xfId="41259" xr:uid="{00000000-0005-0000-0000-00006B5A0000}"/>
    <cellStyle name="Note 4 13 2 3 5" xfId="11791" xr:uid="{00000000-0005-0000-0000-00006C5A0000}"/>
    <cellStyle name="Note 4 13 2 3 5 2" xfId="29226" xr:uid="{00000000-0005-0000-0000-00006D5A0000}"/>
    <cellStyle name="Note 4 13 2 3 5 3" xfId="43679" xr:uid="{00000000-0005-0000-0000-00006E5A0000}"/>
    <cellStyle name="Note 4 13 2 3 6" xfId="18798" xr:uid="{00000000-0005-0000-0000-00006F5A0000}"/>
    <cellStyle name="Note 4 13 2 4" xfId="1958" xr:uid="{00000000-0005-0000-0000-0000705A0000}"/>
    <cellStyle name="Note 4 13 2 4 2" xfId="4469" xr:uid="{00000000-0005-0000-0000-0000715A0000}"/>
    <cellStyle name="Note 4 13 2 4 2 2" xfId="21905" xr:uid="{00000000-0005-0000-0000-0000725A0000}"/>
    <cellStyle name="Note 4 13 2 4 2 3" xfId="36358" xr:uid="{00000000-0005-0000-0000-0000735A0000}"/>
    <cellStyle name="Note 4 13 2 4 3" xfId="6931" xr:uid="{00000000-0005-0000-0000-0000745A0000}"/>
    <cellStyle name="Note 4 13 2 4 3 2" xfId="24366" xr:uid="{00000000-0005-0000-0000-0000755A0000}"/>
    <cellStyle name="Note 4 13 2 4 3 3" xfId="38819" xr:uid="{00000000-0005-0000-0000-0000765A0000}"/>
    <cellStyle name="Note 4 13 2 4 4" xfId="9372" xr:uid="{00000000-0005-0000-0000-0000775A0000}"/>
    <cellStyle name="Note 4 13 2 4 4 2" xfId="26807" xr:uid="{00000000-0005-0000-0000-0000785A0000}"/>
    <cellStyle name="Note 4 13 2 4 4 3" xfId="41260" xr:uid="{00000000-0005-0000-0000-0000795A0000}"/>
    <cellStyle name="Note 4 13 2 4 5" xfId="11792" xr:uid="{00000000-0005-0000-0000-00007A5A0000}"/>
    <cellStyle name="Note 4 13 2 4 5 2" xfId="29227" xr:uid="{00000000-0005-0000-0000-00007B5A0000}"/>
    <cellStyle name="Note 4 13 2 4 5 3" xfId="43680" xr:uid="{00000000-0005-0000-0000-00007C5A0000}"/>
    <cellStyle name="Note 4 13 2 4 6" xfId="15259" xr:uid="{00000000-0005-0000-0000-00007D5A0000}"/>
    <cellStyle name="Note 4 13 2 4 6 2" xfId="32694" xr:uid="{00000000-0005-0000-0000-00007E5A0000}"/>
    <cellStyle name="Note 4 13 2 4 6 3" xfId="47147" xr:uid="{00000000-0005-0000-0000-00007F5A0000}"/>
    <cellStyle name="Note 4 13 2 4 7" xfId="18799" xr:uid="{00000000-0005-0000-0000-0000805A0000}"/>
    <cellStyle name="Note 4 13 2 4 8" xfId="20421" xr:uid="{00000000-0005-0000-0000-0000815A0000}"/>
    <cellStyle name="Note 4 13 2 5" xfId="4466" xr:uid="{00000000-0005-0000-0000-0000825A0000}"/>
    <cellStyle name="Note 4 13 2 5 2" xfId="13975" xr:uid="{00000000-0005-0000-0000-0000835A0000}"/>
    <cellStyle name="Note 4 13 2 5 2 2" xfId="31410" xr:uid="{00000000-0005-0000-0000-0000845A0000}"/>
    <cellStyle name="Note 4 13 2 5 2 3" xfId="45863" xr:uid="{00000000-0005-0000-0000-0000855A0000}"/>
    <cellStyle name="Note 4 13 2 5 3" xfId="16436" xr:uid="{00000000-0005-0000-0000-0000865A0000}"/>
    <cellStyle name="Note 4 13 2 5 3 2" xfId="33871" xr:uid="{00000000-0005-0000-0000-0000875A0000}"/>
    <cellStyle name="Note 4 13 2 5 3 3" xfId="48324" xr:uid="{00000000-0005-0000-0000-0000885A0000}"/>
    <cellStyle name="Note 4 13 2 5 4" xfId="21902" xr:uid="{00000000-0005-0000-0000-0000895A0000}"/>
    <cellStyle name="Note 4 13 2 5 5" xfId="36355" xr:uid="{00000000-0005-0000-0000-00008A5A0000}"/>
    <cellStyle name="Note 4 13 2 6" xfId="6928" xr:uid="{00000000-0005-0000-0000-00008B5A0000}"/>
    <cellStyle name="Note 4 13 2 6 2" xfId="24363" xr:uid="{00000000-0005-0000-0000-00008C5A0000}"/>
    <cellStyle name="Note 4 13 2 6 3" xfId="38816" xr:uid="{00000000-0005-0000-0000-00008D5A0000}"/>
    <cellStyle name="Note 4 13 2 7" xfId="9369" xr:uid="{00000000-0005-0000-0000-00008E5A0000}"/>
    <cellStyle name="Note 4 13 2 7 2" xfId="26804" xr:uid="{00000000-0005-0000-0000-00008F5A0000}"/>
    <cellStyle name="Note 4 13 2 7 3" xfId="41257" xr:uid="{00000000-0005-0000-0000-0000905A0000}"/>
    <cellStyle name="Note 4 13 2 8" xfId="11789" xr:uid="{00000000-0005-0000-0000-0000915A0000}"/>
    <cellStyle name="Note 4 13 2 8 2" xfId="29224" xr:uid="{00000000-0005-0000-0000-0000925A0000}"/>
    <cellStyle name="Note 4 13 2 8 3" xfId="43677" xr:uid="{00000000-0005-0000-0000-0000935A0000}"/>
    <cellStyle name="Note 4 13 2 9" xfId="18796" xr:uid="{00000000-0005-0000-0000-0000945A0000}"/>
    <cellStyle name="Note 4 13 3" xfId="1959" xr:uid="{00000000-0005-0000-0000-0000955A0000}"/>
    <cellStyle name="Note 4 13 3 2" xfId="1960" xr:uid="{00000000-0005-0000-0000-0000965A0000}"/>
    <cellStyle name="Note 4 13 3 2 2" xfId="4471" xr:uid="{00000000-0005-0000-0000-0000975A0000}"/>
    <cellStyle name="Note 4 13 3 2 2 2" xfId="13979" xr:uid="{00000000-0005-0000-0000-0000985A0000}"/>
    <cellStyle name="Note 4 13 3 2 2 2 2" xfId="31414" xr:uid="{00000000-0005-0000-0000-0000995A0000}"/>
    <cellStyle name="Note 4 13 3 2 2 2 3" xfId="45867" xr:uid="{00000000-0005-0000-0000-00009A5A0000}"/>
    <cellStyle name="Note 4 13 3 2 2 3" xfId="16440" xr:uid="{00000000-0005-0000-0000-00009B5A0000}"/>
    <cellStyle name="Note 4 13 3 2 2 3 2" xfId="33875" xr:uid="{00000000-0005-0000-0000-00009C5A0000}"/>
    <cellStyle name="Note 4 13 3 2 2 3 3" xfId="48328" xr:uid="{00000000-0005-0000-0000-00009D5A0000}"/>
    <cellStyle name="Note 4 13 3 2 2 4" xfId="21907" xr:uid="{00000000-0005-0000-0000-00009E5A0000}"/>
    <cellStyle name="Note 4 13 3 2 2 5" xfId="36360" xr:uid="{00000000-0005-0000-0000-00009F5A0000}"/>
    <cellStyle name="Note 4 13 3 2 3" xfId="6933" xr:uid="{00000000-0005-0000-0000-0000A05A0000}"/>
    <cellStyle name="Note 4 13 3 2 3 2" xfId="24368" xr:uid="{00000000-0005-0000-0000-0000A15A0000}"/>
    <cellStyle name="Note 4 13 3 2 3 3" xfId="38821" xr:uid="{00000000-0005-0000-0000-0000A25A0000}"/>
    <cellStyle name="Note 4 13 3 2 4" xfId="9374" xr:uid="{00000000-0005-0000-0000-0000A35A0000}"/>
    <cellStyle name="Note 4 13 3 2 4 2" xfId="26809" xr:uid="{00000000-0005-0000-0000-0000A45A0000}"/>
    <cellStyle name="Note 4 13 3 2 4 3" xfId="41262" xr:uid="{00000000-0005-0000-0000-0000A55A0000}"/>
    <cellStyle name="Note 4 13 3 2 5" xfId="11794" xr:uid="{00000000-0005-0000-0000-0000A65A0000}"/>
    <cellStyle name="Note 4 13 3 2 5 2" xfId="29229" xr:uid="{00000000-0005-0000-0000-0000A75A0000}"/>
    <cellStyle name="Note 4 13 3 2 5 3" xfId="43682" xr:uid="{00000000-0005-0000-0000-0000A85A0000}"/>
    <cellStyle name="Note 4 13 3 2 6" xfId="18801" xr:uid="{00000000-0005-0000-0000-0000A95A0000}"/>
    <cellStyle name="Note 4 13 3 3" xfId="1961" xr:uid="{00000000-0005-0000-0000-0000AA5A0000}"/>
    <cellStyle name="Note 4 13 3 3 2" xfId="4472" xr:uid="{00000000-0005-0000-0000-0000AB5A0000}"/>
    <cellStyle name="Note 4 13 3 3 2 2" xfId="13980" xr:uid="{00000000-0005-0000-0000-0000AC5A0000}"/>
    <cellStyle name="Note 4 13 3 3 2 2 2" xfId="31415" xr:uid="{00000000-0005-0000-0000-0000AD5A0000}"/>
    <cellStyle name="Note 4 13 3 3 2 2 3" xfId="45868" xr:uid="{00000000-0005-0000-0000-0000AE5A0000}"/>
    <cellStyle name="Note 4 13 3 3 2 3" xfId="16441" xr:uid="{00000000-0005-0000-0000-0000AF5A0000}"/>
    <cellStyle name="Note 4 13 3 3 2 3 2" xfId="33876" xr:uid="{00000000-0005-0000-0000-0000B05A0000}"/>
    <cellStyle name="Note 4 13 3 3 2 3 3" xfId="48329" xr:uid="{00000000-0005-0000-0000-0000B15A0000}"/>
    <cellStyle name="Note 4 13 3 3 2 4" xfId="21908" xr:uid="{00000000-0005-0000-0000-0000B25A0000}"/>
    <cellStyle name="Note 4 13 3 3 2 5" xfId="36361" xr:uid="{00000000-0005-0000-0000-0000B35A0000}"/>
    <cellStyle name="Note 4 13 3 3 3" xfId="6934" xr:uid="{00000000-0005-0000-0000-0000B45A0000}"/>
    <cellStyle name="Note 4 13 3 3 3 2" xfId="24369" xr:uid="{00000000-0005-0000-0000-0000B55A0000}"/>
    <cellStyle name="Note 4 13 3 3 3 3" xfId="38822" xr:uid="{00000000-0005-0000-0000-0000B65A0000}"/>
    <cellStyle name="Note 4 13 3 3 4" xfId="9375" xr:uid="{00000000-0005-0000-0000-0000B75A0000}"/>
    <cellStyle name="Note 4 13 3 3 4 2" xfId="26810" xr:uid="{00000000-0005-0000-0000-0000B85A0000}"/>
    <cellStyle name="Note 4 13 3 3 4 3" xfId="41263" xr:uid="{00000000-0005-0000-0000-0000B95A0000}"/>
    <cellStyle name="Note 4 13 3 3 5" xfId="11795" xr:uid="{00000000-0005-0000-0000-0000BA5A0000}"/>
    <cellStyle name="Note 4 13 3 3 5 2" xfId="29230" xr:uid="{00000000-0005-0000-0000-0000BB5A0000}"/>
    <cellStyle name="Note 4 13 3 3 5 3" xfId="43683" xr:uid="{00000000-0005-0000-0000-0000BC5A0000}"/>
    <cellStyle name="Note 4 13 3 3 6" xfId="18802" xr:uid="{00000000-0005-0000-0000-0000BD5A0000}"/>
    <cellStyle name="Note 4 13 3 4" xfId="1962" xr:uid="{00000000-0005-0000-0000-0000BE5A0000}"/>
    <cellStyle name="Note 4 13 3 4 2" xfId="4473" xr:uid="{00000000-0005-0000-0000-0000BF5A0000}"/>
    <cellStyle name="Note 4 13 3 4 2 2" xfId="21909" xr:uid="{00000000-0005-0000-0000-0000C05A0000}"/>
    <cellStyle name="Note 4 13 3 4 2 3" xfId="36362" xr:uid="{00000000-0005-0000-0000-0000C15A0000}"/>
    <cellStyle name="Note 4 13 3 4 3" xfId="6935" xr:uid="{00000000-0005-0000-0000-0000C25A0000}"/>
    <cellStyle name="Note 4 13 3 4 3 2" xfId="24370" xr:uid="{00000000-0005-0000-0000-0000C35A0000}"/>
    <cellStyle name="Note 4 13 3 4 3 3" xfId="38823" xr:uid="{00000000-0005-0000-0000-0000C45A0000}"/>
    <cellStyle name="Note 4 13 3 4 4" xfId="9376" xr:uid="{00000000-0005-0000-0000-0000C55A0000}"/>
    <cellStyle name="Note 4 13 3 4 4 2" xfId="26811" xr:uid="{00000000-0005-0000-0000-0000C65A0000}"/>
    <cellStyle name="Note 4 13 3 4 4 3" xfId="41264" xr:uid="{00000000-0005-0000-0000-0000C75A0000}"/>
    <cellStyle name="Note 4 13 3 4 5" xfId="11796" xr:uid="{00000000-0005-0000-0000-0000C85A0000}"/>
    <cellStyle name="Note 4 13 3 4 5 2" xfId="29231" xr:uid="{00000000-0005-0000-0000-0000C95A0000}"/>
    <cellStyle name="Note 4 13 3 4 5 3" xfId="43684" xr:uid="{00000000-0005-0000-0000-0000CA5A0000}"/>
    <cellStyle name="Note 4 13 3 4 6" xfId="15260" xr:uid="{00000000-0005-0000-0000-0000CB5A0000}"/>
    <cellStyle name="Note 4 13 3 4 6 2" xfId="32695" xr:uid="{00000000-0005-0000-0000-0000CC5A0000}"/>
    <cellStyle name="Note 4 13 3 4 6 3" xfId="47148" xr:uid="{00000000-0005-0000-0000-0000CD5A0000}"/>
    <cellStyle name="Note 4 13 3 4 7" xfId="18803" xr:uid="{00000000-0005-0000-0000-0000CE5A0000}"/>
    <cellStyle name="Note 4 13 3 4 8" xfId="20422" xr:uid="{00000000-0005-0000-0000-0000CF5A0000}"/>
    <cellStyle name="Note 4 13 3 5" xfId="4470" xr:uid="{00000000-0005-0000-0000-0000D05A0000}"/>
    <cellStyle name="Note 4 13 3 5 2" xfId="13978" xr:uid="{00000000-0005-0000-0000-0000D15A0000}"/>
    <cellStyle name="Note 4 13 3 5 2 2" xfId="31413" xr:uid="{00000000-0005-0000-0000-0000D25A0000}"/>
    <cellStyle name="Note 4 13 3 5 2 3" xfId="45866" xr:uid="{00000000-0005-0000-0000-0000D35A0000}"/>
    <cellStyle name="Note 4 13 3 5 3" xfId="16439" xr:uid="{00000000-0005-0000-0000-0000D45A0000}"/>
    <cellStyle name="Note 4 13 3 5 3 2" xfId="33874" xr:uid="{00000000-0005-0000-0000-0000D55A0000}"/>
    <cellStyle name="Note 4 13 3 5 3 3" xfId="48327" xr:uid="{00000000-0005-0000-0000-0000D65A0000}"/>
    <cellStyle name="Note 4 13 3 5 4" xfId="21906" xr:uid="{00000000-0005-0000-0000-0000D75A0000}"/>
    <cellStyle name="Note 4 13 3 5 5" xfId="36359" xr:uid="{00000000-0005-0000-0000-0000D85A0000}"/>
    <cellStyle name="Note 4 13 3 6" xfId="6932" xr:uid="{00000000-0005-0000-0000-0000D95A0000}"/>
    <cellStyle name="Note 4 13 3 6 2" xfId="24367" xr:uid="{00000000-0005-0000-0000-0000DA5A0000}"/>
    <cellStyle name="Note 4 13 3 6 3" xfId="38820" xr:uid="{00000000-0005-0000-0000-0000DB5A0000}"/>
    <cellStyle name="Note 4 13 3 7" xfId="9373" xr:uid="{00000000-0005-0000-0000-0000DC5A0000}"/>
    <cellStyle name="Note 4 13 3 7 2" xfId="26808" xr:uid="{00000000-0005-0000-0000-0000DD5A0000}"/>
    <cellStyle name="Note 4 13 3 7 3" xfId="41261" xr:uid="{00000000-0005-0000-0000-0000DE5A0000}"/>
    <cellStyle name="Note 4 13 3 8" xfId="11793" xr:uid="{00000000-0005-0000-0000-0000DF5A0000}"/>
    <cellStyle name="Note 4 13 3 8 2" xfId="29228" xr:uid="{00000000-0005-0000-0000-0000E05A0000}"/>
    <cellStyle name="Note 4 13 3 8 3" xfId="43681" xr:uid="{00000000-0005-0000-0000-0000E15A0000}"/>
    <cellStyle name="Note 4 13 3 9" xfId="18800" xr:uid="{00000000-0005-0000-0000-0000E25A0000}"/>
    <cellStyle name="Note 4 13 4" xfId="1963" xr:uid="{00000000-0005-0000-0000-0000E35A0000}"/>
    <cellStyle name="Note 4 13 4 2" xfId="1964" xr:uid="{00000000-0005-0000-0000-0000E45A0000}"/>
    <cellStyle name="Note 4 13 4 2 2" xfId="4475" xr:uid="{00000000-0005-0000-0000-0000E55A0000}"/>
    <cellStyle name="Note 4 13 4 2 2 2" xfId="13982" xr:uid="{00000000-0005-0000-0000-0000E65A0000}"/>
    <cellStyle name="Note 4 13 4 2 2 2 2" xfId="31417" xr:uid="{00000000-0005-0000-0000-0000E75A0000}"/>
    <cellStyle name="Note 4 13 4 2 2 2 3" xfId="45870" xr:uid="{00000000-0005-0000-0000-0000E85A0000}"/>
    <cellStyle name="Note 4 13 4 2 2 3" xfId="16443" xr:uid="{00000000-0005-0000-0000-0000E95A0000}"/>
    <cellStyle name="Note 4 13 4 2 2 3 2" xfId="33878" xr:uid="{00000000-0005-0000-0000-0000EA5A0000}"/>
    <cellStyle name="Note 4 13 4 2 2 3 3" xfId="48331" xr:uid="{00000000-0005-0000-0000-0000EB5A0000}"/>
    <cellStyle name="Note 4 13 4 2 2 4" xfId="21911" xr:uid="{00000000-0005-0000-0000-0000EC5A0000}"/>
    <cellStyle name="Note 4 13 4 2 2 5" xfId="36364" xr:uid="{00000000-0005-0000-0000-0000ED5A0000}"/>
    <cellStyle name="Note 4 13 4 2 3" xfId="6937" xr:uid="{00000000-0005-0000-0000-0000EE5A0000}"/>
    <cellStyle name="Note 4 13 4 2 3 2" xfId="24372" xr:uid="{00000000-0005-0000-0000-0000EF5A0000}"/>
    <cellStyle name="Note 4 13 4 2 3 3" xfId="38825" xr:uid="{00000000-0005-0000-0000-0000F05A0000}"/>
    <cellStyle name="Note 4 13 4 2 4" xfId="9378" xr:uid="{00000000-0005-0000-0000-0000F15A0000}"/>
    <cellStyle name="Note 4 13 4 2 4 2" xfId="26813" xr:uid="{00000000-0005-0000-0000-0000F25A0000}"/>
    <cellStyle name="Note 4 13 4 2 4 3" xfId="41266" xr:uid="{00000000-0005-0000-0000-0000F35A0000}"/>
    <cellStyle name="Note 4 13 4 2 5" xfId="11798" xr:uid="{00000000-0005-0000-0000-0000F45A0000}"/>
    <cellStyle name="Note 4 13 4 2 5 2" xfId="29233" xr:uid="{00000000-0005-0000-0000-0000F55A0000}"/>
    <cellStyle name="Note 4 13 4 2 5 3" xfId="43686" xr:uid="{00000000-0005-0000-0000-0000F65A0000}"/>
    <cellStyle name="Note 4 13 4 2 6" xfId="18805" xr:uid="{00000000-0005-0000-0000-0000F75A0000}"/>
    <cellStyle name="Note 4 13 4 3" xfId="1965" xr:uid="{00000000-0005-0000-0000-0000F85A0000}"/>
    <cellStyle name="Note 4 13 4 3 2" xfId="4476" xr:uid="{00000000-0005-0000-0000-0000F95A0000}"/>
    <cellStyle name="Note 4 13 4 3 2 2" xfId="13983" xr:uid="{00000000-0005-0000-0000-0000FA5A0000}"/>
    <cellStyle name="Note 4 13 4 3 2 2 2" xfId="31418" xr:uid="{00000000-0005-0000-0000-0000FB5A0000}"/>
    <cellStyle name="Note 4 13 4 3 2 2 3" xfId="45871" xr:uid="{00000000-0005-0000-0000-0000FC5A0000}"/>
    <cellStyle name="Note 4 13 4 3 2 3" xfId="16444" xr:uid="{00000000-0005-0000-0000-0000FD5A0000}"/>
    <cellStyle name="Note 4 13 4 3 2 3 2" xfId="33879" xr:uid="{00000000-0005-0000-0000-0000FE5A0000}"/>
    <cellStyle name="Note 4 13 4 3 2 3 3" xfId="48332" xr:uid="{00000000-0005-0000-0000-0000FF5A0000}"/>
    <cellStyle name="Note 4 13 4 3 2 4" xfId="21912" xr:uid="{00000000-0005-0000-0000-0000005B0000}"/>
    <cellStyle name="Note 4 13 4 3 2 5" xfId="36365" xr:uid="{00000000-0005-0000-0000-0000015B0000}"/>
    <cellStyle name="Note 4 13 4 3 3" xfId="6938" xr:uid="{00000000-0005-0000-0000-0000025B0000}"/>
    <cellStyle name="Note 4 13 4 3 3 2" xfId="24373" xr:uid="{00000000-0005-0000-0000-0000035B0000}"/>
    <cellStyle name="Note 4 13 4 3 3 3" xfId="38826" xr:uid="{00000000-0005-0000-0000-0000045B0000}"/>
    <cellStyle name="Note 4 13 4 3 4" xfId="9379" xr:uid="{00000000-0005-0000-0000-0000055B0000}"/>
    <cellStyle name="Note 4 13 4 3 4 2" xfId="26814" xr:uid="{00000000-0005-0000-0000-0000065B0000}"/>
    <cellStyle name="Note 4 13 4 3 4 3" xfId="41267" xr:uid="{00000000-0005-0000-0000-0000075B0000}"/>
    <cellStyle name="Note 4 13 4 3 5" xfId="11799" xr:uid="{00000000-0005-0000-0000-0000085B0000}"/>
    <cellStyle name="Note 4 13 4 3 5 2" xfId="29234" xr:uid="{00000000-0005-0000-0000-0000095B0000}"/>
    <cellStyle name="Note 4 13 4 3 5 3" xfId="43687" xr:uid="{00000000-0005-0000-0000-00000A5B0000}"/>
    <cellStyle name="Note 4 13 4 3 6" xfId="18806" xr:uid="{00000000-0005-0000-0000-00000B5B0000}"/>
    <cellStyle name="Note 4 13 4 4" xfId="1966" xr:uid="{00000000-0005-0000-0000-00000C5B0000}"/>
    <cellStyle name="Note 4 13 4 4 2" xfId="4477" xr:uid="{00000000-0005-0000-0000-00000D5B0000}"/>
    <cellStyle name="Note 4 13 4 4 2 2" xfId="21913" xr:uid="{00000000-0005-0000-0000-00000E5B0000}"/>
    <cellStyle name="Note 4 13 4 4 2 3" xfId="36366" xr:uid="{00000000-0005-0000-0000-00000F5B0000}"/>
    <cellStyle name="Note 4 13 4 4 3" xfId="6939" xr:uid="{00000000-0005-0000-0000-0000105B0000}"/>
    <cellStyle name="Note 4 13 4 4 3 2" xfId="24374" xr:uid="{00000000-0005-0000-0000-0000115B0000}"/>
    <cellStyle name="Note 4 13 4 4 3 3" xfId="38827" xr:uid="{00000000-0005-0000-0000-0000125B0000}"/>
    <cellStyle name="Note 4 13 4 4 4" xfId="9380" xr:uid="{00000000-0005-0000-0000-0000135B0000}"/>
    <cellStyle name="Note 4 13 4 4 4 2" xfId="26815" xr:uid="{00000000-0005-0000-0000-0000145B0000}"/>
    <cellStyle name="Note 4 13 4 4 4 3" xfId="41268" xr:uid="{00000000-0005-0000-0000-0000155B0000}"/>
    <cellStyle name="Note 4 13 4 4 5" xfId="11800" xr:uid="{00000000-0005-0000-0000-0000165B0000}"/>
    <cellStyle name="Note 4 13 4 4 5 2" xfId="29235" xr:uid="{00000000-0005-0000-0000-0000175B0000}"/>
    <cellStyle name="Note 4 13 4 4 5 3" xfId="43688" xr:uid="{00000000-0005-0000-0000-0000185B0000}"/>
    <cellStyle name="Note 4 13 4 4 6" xfId="15261" xr:uid="{00000000-0005-0000-0000-0000195B0000}"/>
    <cellStyle name="Note 4 13 4 4 6 2" xfId="32696" xr:uid="{00000000-0005-0000-0000-00001A5B0000}"/>
    <cellStyle name="Note 4 13 4 4 6 3" xfId="47149" xr:uid="{00000000-0005-0000-0000-00001B5B0000}"/>
    <cellStyle name="Note 4 13 4 4 7" xfId="18807" xr:uid="{00000000-0005-0000-0000-00001C5B0000}"/>
    <cellStyle name="Note 4 13 4 4 8" xfId="20423" xr:uid="{00000000-0005-0000-0000-00001D5B0000}"/>
    <cellStyle name="Note 4 13 4 5" xfId="4474" xr:uid="{00000000-0005-0000-0000-00001E5B0000}"/>
    <cellStyle name="Note 4 13 4 5 2" xfId="13981" xr:uid="{00000000-0005-0000-0000-00001F5B0000}"/>
    <cellStyle name="Note 4 13 4 5 2 2" xfId="31416" xr:uid="{00000000-0005-0000-0000-0000205B0000}"/>
    <cellStyle name="Note 4 13 4 5 2 3" xfId="45869" xr:uid="{00000000-0005-0000-0000-0000215B0000}"/>
    <cellStyle name="Note 4 13 4 5 3" xfId="16442" xr:uid="{00000000-0005-0000-0000-0000225B0000}"/>
    <cellStyle name="Note 4 13 4 5 3 2" xfId="33877" xr:uid="{00000000-0005-0000-0000-0000235B0000}"/>
    <cellStyle name="Note 4 13 4 5 3 3" xfId="48330" xr:uid="{00000000-0005-0000-0000-0000245B0000}"/>
    <cellStyle name="Note 4 13 4 5 4" xfId="21910" xr:uid="{00000000-0005-0000-0000-0000255B0000}"/>
    <cellStyle name="Note 4 13 4 5 5" xfId="36363" xr:uid="{00000000-0005-0000-0000-0000265B0000}"/>
    <cellStyle name="Note 4 13 4 6" xfId="6936" xr:uid="{00000000-0005-0000-0000-0000275B0000}"/>
    <cellStyle name="Note 4 13 4 6 2" xfId="24371" xr:uid="{00000000-0005-0000-0000-0000285B0000}"/>
    <cellStyle name="Note 4 13 4 6 3" xfId="38824" xr:uid="{00000000-0005-0000-0000-0000295B0000}"/>
    <cellStyle name="Note 4 13 4 7" xfId="9377" xr:uid="{00000000-0005-0000-0000-00002A5B0000}"/>
    <cellStyle name="Note 4 13 4 7 2" xfId="26812" xr:uid="{00000000-0005-0000-0000-00002B5B0000}"/>
    <cellStyle name="Note 4 13 4 7 3" xfId="41265" xr:uid="{00000000-0005-0000-0000-00002C5B0000}"/>
    <cellStyle name="Note 4 13 4 8" xfId="11797" xr:uid="{00000000-0005-0000-0000-00002D5B0000}"/>
    <cellStyle name="Note 4 13 4 8 2" xfId="29232" xr:uid="{00000000-0005-0000-0000-00002E5B0000}"/>
    <cellStyle name="Note 4 13 4 8 3" xfId="43685" xr:uid="{00000000-0005-0000-0000-00002F5B0000}"/>
    <cellStyle name="Note 4 13 4 9" xfId="18804" xr:uid="{00000000-0005-0000-0000-0000305B0000}"/>
    <cellStyle name="Note 4 13 5" xfId="1967" xr:uid="{00000000-0005-0000-0000-0000315B0000}"/>
    <cellStyle name="Note 4 13 5 2" xfId="1968" xr:uid="{00000000-0005-0000-0000-0000325B0000}"/>
    <cellStyle name="Note 4 13 5 2 2" xfId="4479" xr:uid="{00000000-0005-0000-0000-0000335B0000}"/>
    <cellStyle name="Note 4 13 5 2 2 2" xfId="13985" xr:uid="{00000000-0005-0000-0000-0000345B0000}"/>
    <cellStyle name="Note 4 13 5 2 2 2 2" xfId="31420" xr:uid="{00000000-0005-0000-0000-0000355B0000}"/>
    <cellStyle name="Note 4 13 5 2 2 2 3" xfId="45873" xr:uid="{00000000-0005-0000-0000-0000365B0000}"/>
    <cellStyle name="Note 4 13 5 2 2 3" xfId="16446" xr:uid="{00000000-0005-0000-0000-0000375B0000}"/>
    <cellStyle name="Note 4 13 5 2 2 3 2" xfId="33881" xr:uid="{00000000-0005-0000-0000-0000385B0000}"/>
    <cellStyle name="Note 4 13 5 2 2 3 3" xfId="48334" xr:uid="{00000000-0005-0000-0000-0000395B0000}"/>
    <cellStyle name="Note 4 13 5 2 2 4" xfId="21915" xr:uid="{00000000-0005-0000-0000-00003A5B0000}"/>
    <cellStyle name="Note 4 13 5 2 2 5" xfId="36368" xr:uid="{00000000-0005-0000-0000-00003B5B0000}"/>
    <cellStyle name="Note 4 13 5 2 3" xfId="6941" xr:uid="{00000000-0005-0000-0000-00003C5B0000}"/>
    <cellStyle name="Note 4 13 5 2 3 2" xfId="24376" xr:uid="{00000000-0005-0000-0000-00003D5B0000}"/>
    <cellStyle name="Note 4 13 5 2 3 3" xfId="38829" xr:uid="{00000000-0005-0000-0000-00003E5B0000}"/>
    <cellStyle name="Note 4 13 5 2 4" xfId="9382" xr:uid="{00000000-0005-0000-0000-00003F5B0000}"/>
    <cellStyle name="Note 4 13 5 2 4 2" xfId="26817" xr:uid="{00000000-0005-0000-0000-0000405B0000}"/>
    <cellStyle name="Note 4 13 5 2 4 3" xfId="41270" xr:uid="{00000000-0005-0000-0000-0000415B0000}"/>
    <cellStyle name="Note 4 13 5 2 5" xfId="11802" xr:uid="{00000000-0005-0000-0000-0000425B0000}"/>
    <cellStyle name="Note 4 13 5 2 5 2" xfId="29237" xr:uid="{00000000-0005-0000-0000-0000435B0000}"/>
    <cellStyle name="Note 4 13 5 2 5 3" xfId="43690" xr:uid="{00000000-0005-0000-0000-0000445B0000}"/>
    <cellStyle name="Note 4 13 5 2 6" xfId="18809" xr:uid="{00000000-0005-0000-0000-0000455B0000}"/>
    <cellStyle name="Note 4 13 5 3" xfId="1969" xr:uid="{00000000-0005-0000-0000-0000465B0000}"/>
    <cellStyle name="Note 4 13 5 3 2" xfId="4480" xr:uid="{00000000-0005-0000-0000-0000475B0000}"/>
    <cellStyle name="Note 4 13 5 3 2 2" xfId="13986" xr:uid="{00000000-0005-0000-0000-0000485B0000}"/>
    <cellStyle name="Note 4 13 5 3 2 2 2" xfId="31421" xr:uid="{00000000-0005-0000-0000-0000495B0000}"/>
    <cellStyle name="Note 4 13 5 3 2 2 3" xfId="45874" xr:uid="{00000000-0005-0000-0000-00004A5B0000}"/>
    <cellStyle name="Note 4 13 5 3 2 3" xfId="16447" xr:uid="{00000000-0005-0000-0000-00004B5B0000}"/>
    <cellStyle name="Note 4 13 5 3 2 3 2" xfId="33882" xr:uid="{00000000-0005-0000-0000-00004C5B0000}"/>
    <cellStyle name="Note 4 13 5 3 2 3 3" xfId="48335" xr:uid="{00000000-0005-0000-0000-00004D5B0000}"/>
    <cellStyle name="Note 4 13 5 3 2 4" xfId="21916" xr:uid="{00000000-0005-0000-0000-00004E5B0000}"/>
    <cellStyle name="Note 4 13 5 3 2 5" xfId="36369" xr:uid="{00000000-0005-0000-0000-00004F5B0000}"/>
    <cellStyle name="Note 4 13 5 3 3" xfId="6942" xr:uid="{00000000-0005-0000-0000-0000505B0000}"/>
    <cellStyle name="Note 4 13 5 3 3 2" xfId="24377" xr:uid="{00000000-0005-0000-0000-0000515B0000}"/>
    <cellStyle name="Note 4 13 5 3 3 3" xfId="38830" xr:uid="{00000000-0005-0000-0000-0000525B0000}"/>
    <cellStyle name="Note 4 13 5 3 4" xfId="9383" xr:uid="{00000000-0005-0000-0000-0000535B0000}"/>
    <cellStyle name="Note 4 13 5 3 4 2" xfId="26818" xr:uid="{00000000-0005-0000-0000-0000545B0000}"/>
    <cellStyle name="Note 4 13 5 3 4 3" xfId="41271" xr:uid="{00000000-0005-0000-0000-0000555B0000}"/>
    <cellStyle name="Note 4 13 5 3 5" xfId="11803" xr:uid="{00000000-0005-0000-0000-0000565B0000}"/>
    <cellStyle name="Note 4 13 5 3 5 2" xfId="29238" xr:uid="{00000000-0005-0000-0000-0000575B0000}"/>
    <cellStyle name="Note 4 13 5 3 5 3" xfId="43691" xr:uid="{00000000-0005-0000-0000-0000585B0000}"/>
    <cellStyle name="Note 4 13 5 3 6" xfId="18810" xr:uid="{00000000-0005-0000-0000-0000595B0000}"/>
    <cellStyle name="Note 4 13 5 4" xfId="1970" xr:uid="{00000000-0005-0000-0000-00005A5B0000}"/>
    <cellStyle name="Note 4 13 5 4 2" xfId="4481" xr:uid="{00000000-0005-0000-0000-00005B5B0000}"/>
    <cellStyle name="Note 4 13 5 4 2 2" xfId="21917" xr:uid="{00000000-0005-0000-0000-00005C5B0000}"/>
    <cellStyle name="Note 4 13 5 4 2 3" xfId="36370" xr:uid="{00000000-0005-0000-0000-00005D5B0000}"/>
    <cellStyle name="Note 4 13 5 4 3" xfId="6943" xr:uid="{00000000-0005-0000-0000-00005E5B0000}"/>
    <cellStyle name="Note 4 13 5 4 3 2" xfId="24378" xr:uid="{00000000-0005-0000-0000-00005F5B0000}"/>
    <cellStyle name="Note 4 13 5 4 3 3" xfId="38831" xr:uid="{00000000-0005-0000-0000-0000605B0000}"/>
    <cellStyle name="Note 4 13 5 4 4" xfId="9384" xr:uid="{00000000-0005-0000-0000-0000615B0000}"/>
    <cellStyle name="Note 4 13 5 4 4 2" xfId="26819" xr:uid="{00000000-0005-0000-0000-0000625B0000}"/>
    <cellStyle name="Note 4 13 5 4 4 3" xfId="41272" xr:uid="{00000000-0005-0000-0000-0000635B0000}"/>
    <cellStyle name="Note 4 13 5 4 5" xfId="11804" xr:uid="{00000000-0005-0000-0000-0000645B0000}"/>
    <cellStyle name="Note 4 13 5 4 5 2" xfId="29239" xr:uid="{00000000-0005-0000-0000-0000655B0000}"/>
    <cellStyle name="Note 4 13 5 4 5 3" xfId="43692" xr:uid="{00000000-0005-0000-0000-0000665B0000}"/>
    <cellStyle name="Note 4 13 5 4 6" xfId="15262" xr:uid="{00000000-0005-0000-0000-0000675B0000}"/>
    <cellStyle name="Note 4 13 5 4 6 2" xfId="32697" xr:uid="{00000000-0005-0000-0000-0000685B0000}"/>
    <cellStyle name="Note 4 13 5 4 6 3" xfId="47150" xr:uid="{00000000-0005-0000-0000-0000695B0000}"/>
    <cellStyle name="Note 4 13 5 4 7" xfId="18811" xr:uid="{00000000-0005-0000-0000-00006A5B0000}"/>
    <cellStyle name="Note 4 13 5 4 8" xfId="20424" xr:uid="{00000000-0005-0000-0000-00006B5B0000}"/>
    <cellStyle name="Note 4 13 5 5" xfId="4478" xr:uid="{00000000-0005-0000-0000-00006C5B0000}"/>
    <cellStyle name="Note 4 13 5 5 2" xfId="13984" xr:uid="{00000000-0005-0000-0000-00006D5B0000}"/>
    <cellStyle name="Note 4 13 5 5 2 2" xfId="31419" xr:uid="{00000000-0005-0000-0000-00006E5B0000}"/>
    <cellStyle name="Note 4 13 5 5 2 3" xfId="45872" xr:uid="{00000000-0005-0000-0000-00006F5B0000}"/>
    <cellStyle name="Note 4 13 5 5 3" xfId="16445" xr:uid="{00000000-0005-0000-0000-0000705B0000}"/>
    <cellStyle name="Note 4 13 5 5 3 2" xfId="33880" xr:uid="{00000000-0005-0000-0000-0000715B0000}"/>
    <cellStyle name="Note 4 13 5 5 3 3" xfId="48333" xr:uid="{00000000-0005-0000-0000-0000725B0000}"/>
    <cellStyle name="Note 4 13 5 5 4" xfId="21914" xr:uid="{00000000-0005-0000-0000-0000735B0000}"/>
    <cellStyle name="Note 4 13 5 5 5" xfId="36367" xr:uid="{00000000-0005-0000-0000-0000745B0000}"/>
    <cellStyle name="Note 4 13 5 6" xfId="6940" xr:uid="{00000000-0005-0000-0000-0000755B0000}"/>
    <cellStyle name="Note 4 13 5 6 2" xfId="24375" xr:uid="{00000000-0005-0000-0000-0000765B0000}"/>
    <cellStyle name="Note 4 13 5 6 3" xfId="38828" xr:uid="{00000000-0005-0000-0000-0000775B0000}"/>
    <cellStyle name="Note 4 13 5 7" xfId="9381" xr:uid="{00000000-0005-0000-0000-0000785B0000}"/>
    <cellStyle name="Note 4 13 5 7 2" xfId="26816" xr:uid="{00000000-0005-0000-0000-0000795B0000}"/>
    <cellStyle name="Note 4 13 5 7 3" xfId="41269" xr:uid="{00000000-0005-0000-0000-00007A5B0000}"/>
    <cellStyle name="Note 4 13 5 8" xfId="11801" xr:uid="{00000000-0005-0000-0000-00007B5B0000}"/>
    <cellStyle name="Note 4 13 5 8 2" xfId="29236" xr:uid="{00000000-0005-0000-0000-00007C5B0000}"/>
    <cellStyle name="Note 4 13 5 8 3" xfId="43689" xr:uid="{00000000-0005-0000-0000-00007D5B0000}"/>
    <cellStyle name="Note 4 13 5 9" xfId="18808" xr:uid="{00000000-0005-0000-0000-00007E5B0000}"/>
    <cellStyle name="Note 4 13 6" xfId="1971" xr:uid="{00000000-0005-0000-0000-00007F5B0000}"/>
    <cellStyle name="Note 4 13 6 2" xfId="4482" xr:uid="{00000000-0005-0000-0000-0000805B0000}"/>
    <cellStyle name="Note 4 13 6 2 2" xfId="13987" xr:uid="{00000000-0005-0000-0000-0000815B0000}"/>
    <cellStyle name="Note 4 13 6 2 2 2" xfId="31422" xr:uid="{00000000-0005-0000-0000-0000825B0000}"/>
    <cellStyle name="Note 4 13 6 2 2 3" xfId="45875" xr:uid="{00000000-0005-0000-0000-0000835B0000}"/>
    <cellStyle name="Note 4 13 6 2 3" xfId="16448" xr:uid="{00000000-0005-0000-0000-0000845B0000}"/>
    <cellStyle name="Note 4 13 6 2 3 2" xfId="33883" xr:uid="{00000000-0005-0000-0000-0000855B0000}"/>
    <cellStyle name="Note 4 13 6 2 3 3" xfId="48336" xr:uid="{00000000-0005-0000-0000-0000865B0000}"/>
    <cellStyle name="Note 4 13 6 2 4" xfId="21918" xr:uid="{00000000-0005-0000-0000-0000875B0000}"/>
    <cellStyle name="Note 4 13 6 2 5" xfId="36371" xr:uid="{00000000-0005-0000-0000-0000885B0000}"/>
    <cellStyle name="Note 4 13 6 3" xfId="6944" xr:uid="{00000000-0005-0000-0000-0000895B0000}"/>
    <cellStyle name="Note 4 13 6 3 2" xfId="24379" xr:uid="{00000000-0005-0000-0000-00008A5B0000}"/>
    <cellStyle name="Note 4 13 6 3 3" xfId="38832" xr:uid="{00000000-0005-0000-0000-00008B5B0000}"/>
    <cellStyle name="Note 4 13 6 4" xfId="9385" xr:uid="{00000000-0005-0000-0000-00008C5B0000}"/>
    <cellStyle name="Note 4 13 6 4 2" xfId="26820" xr:uid="{00000000-0005-0000-0000-00008D5B0000}"/>
    <cellStyle name="Note 4 13 6 4 3" xfId="41273" xr:uid="{00000000-0005-0000-0000-00008E5B0000}"/>
    <cellStyle name="Note 4 13 6 5" xfId="11805" xr:uid="{00000000-0005-0000-0000-00008F5B0000}"/>
    <cellStyle name="Note 4 13 6 5 2" xfId="29240" xr:uid="{00000000-0005-0000-0000-0000905B0000}"/>
    <cellStyle name="Note 4 13 6 5 3" xfId="43693" xr:uid="{00000000-0005-0000-0000-0000915B0000}"/>
    <cellStyle name="Note 4 13 6 6" xfId="18812" xr:uid="{00000000-0005-0000-0000-0000925B0000}"/>
    <cellStyle name="Note 4 13 7" xfId="1972" xr:uid="{00000000-0005-0000-0000-0000935B0000}"/>
    <cellStyle name="Note 4 13 7 2" xfId="4483" xr:uid="{00000000-0005-0000-0000-0000945B0000}"/>
    <cellStyle name="Note 4 13 7 2 2" xfId="13988" xr:uid="{00000000-0005-0000-0000-0000955B0000}"/>
    <cellStyle name="Note 4 13 7 2 2 2" xfId="31423" xr:uid="{00000000-0005-0000-0000-0000965B0000}"/>
    <cellStyle name="Note 4 13 7 2 2 3" xfId="45876" xr:uid="{00000000-0005-0000-0000-0000975B0000}"/>
    <cellStyle name="Note 4 13 7 2 3" xfId="16449" xr:uid="{00000000-0005-0000-0000-0000985B0000}"/>
    <cellStyle name="Note 4 13 7 2 3 2" xfId="33884" xr:uid="{00000000-0005-0000-0000-0000995B0000}"/>
    <cellStyle name="Note 4 13 7 2 3 3" xfId="48337" xr:uid="{00000000-0005-0000-0000-00009A5B0000}"/>
    <cellStyle name="Note 4 13 7 2 4" xfId="21919" xr:uid="{00000000-0005-0000-0000-00009B5B0000}"/>
    <cellStyle name="Note 4 13 7 2 5" xfId="36372" xr:uid="{00000000-0005-0000-0000-00009C5B0000}"/>
    <cellStyle name="Note 4 13 7 3" xfId="6945" xr:uid="{00000000-0005-0000-0000-00009D5B0000}"/>
    <cellStyle name="Note 4 13 7 3 2" xfId="24380" xr:uid="{00000000-0005-0000-0000-00009E5B0000}"/>
    <cellStyle name="Note 4 13 7 3 3" xfId="38833" xr:uid="{00000000-0005-0000-0000-00009F5B0000}"/>
    <cellStyle name="Note 4 13 7 4" xfId="9386" xr:uid="{00000000-0005-0000-0000-0000A05B0000}"/>
    <cellStyle name="Note 4 13 7 4 2" xfId="26821" xr:uid="{00000000-0005-0000-0000-0000A15B0000}"/>
    <cellStyle name="Note 4 13 7 4 3" xfId="41274" xr:uid="{00000000-0005-0000-0000-0000A25B0000}"/>
    <cellStyle name="Note 4 13 7 5" xfId="11806" xr:uid="{00000000-0005-0000-0000-0000A35B0000}"/>
    <cellStyle name="Note 4 13 7 5 2" xfId="29241" xr:uid="{00000000-0005-0000-0000-0000A45B0000}"/>
    <cellStyle name="Note 4 13 7 5 3" xfId="43694" xr:uid="{00000000-0005-0000-0000-0000A55B0000}"/>
    <cellStyle name="Note 4 13 7 6" xfId="18813" xr:uid="{00000000-0005-0000-0000-0000A65B0000}"/>
    <cellStyle name="Note 4 13 8" xfId="1973" xr:uid="{00000000-0005-0000-0000-0000A75B0000}"/>
    <cellStyle name="Note 4 13 8 2" xfId="4484" xr:uid="{00000000-0005-0000-0000-0000A85B0000}"/>
    <cellStyle name="Note 4 13 8 2 2" xfId="21920" xr:uid="{00000000-0005-0000-0000-0000A95B0000}"/>
    <cellStyle name="Note 4 13 8 2 3" xfId="36373" xr:uid="{00000000-0005-0000-0000-0000AA5B0000}"/>
    <cellStyle name="Note 4 13 8 3" xfId="6946" xr:uid="{00000000-0005-0000-0000-0000AB5B0000}"/>
    <cellStyle name="Note 4 13 8 3 2" xfId="24381" xr:uid="{00000000-0005-0000-0000-0000AC5B0000}"/>
    <cellStyle name="Note 4 13 8 3 3" xfId="38834" xr:uid="{00000000-0005-0000-0000-0000AD5B0000}"/>
    <cellStyle name="Note 4 13 8 4" xfId="9387" xr:uid="{00000000-0005-0000-0000-0000AE5B0000}"/>
    <cellStyle name="Note 4 13 8 4 2" xfId="26822" xr:uid="{00000000-0005-0000-0000-0000AF5B0000}"/>
    <cellStyle name="Note 4 13 8 4 3" xfId="41275" xr:uid="{00000000-0005-0000-0000-0000B05B0000}"/>
    <cellStyle name="Note 4 13 8 5" xfId="11807" xr:uid="{00000000-0005-0000-0000-0000B15B0000}"/>
    <cellStyle name="Note 4 13 8 5 2" xfId="29242" xr:uid="{00000000-0005-0000-0000-0000B25B0000}"/>
    <cellStyle name="Note 4 13 8 5 3" xfId="43695" xr:uid="{00000000-0005-0000-0000-0000B35B0000}"/>
    <cellStyle name="Note 4 13 8 6" xfId="15263" xr:uid="{00000000-0005-0000-0000-0000B45B0000}"/>
    <cellStyle name="Note 4 13 8 6 2" xfId="32698" xr:uid="{00000000-0005-0000-0000-0000B55B0000}"/>
    <cellStyle name="Note 4 13 8 6 3" xfId="47151" xr:uid="{00000000-0005-0000-0000-0000B65B0000}"/>
    <cellStyle name="Note 4 13 8 7" xfId="18814" xr:uid="{00000000-0005-0000-0000-0000B75B0000}"/>
    <cellStyle name="Note 4 13 8 8" xfId="20425" xr:uid="{00000000-0005-0000-0000-0000B85B0000}"/>
    <cellStyle name="Note 4 13 9" xfId="4465" xr:uid="{00000000-0005-0000-0000-0000B95B0000}"/>
    <cellStyle name="Note 4 13 9 2" xfId="13974" xr:uid="{00000000-0005-0000-0000-0000BA5B0000}"/>
    <cellStyle name="Note 4 13 9 2 2" xfId="31409" xr:uid="{00000000-0005-0000-0000-0000BB5B0000}"/>
    <cellStyle name="Note 4 13 9 2 3" xfId="45862" xr:uid="{00000000-0005-0000-0000-0000BC5B0000}"/>
    <cellStyle name="Note 4 13 9 3" xfId="16435" xr:uid="{00000000-0005-0000-0000-0000BD5B0000}"/>
    <cellStyle name="Note 4 13 9 3 2" xfId="33870" xr:uid="{00000000-0005-0000-0000-0000BE5B0000}"/>
    <cellStyle name="Note 4 13 9 3 3" xfId="48323" xr:uid="{00000000-0005-0000-0000-0000BF5B0000}"/>
    <cellStyle name="Note 4 13 9 4" xfId="21901" xr:uid="{00000000-0005-0000-0000-0000C05B0000}"/>
    <cellStyle name="Note 4 13 9 5" xfId="36354" xr:uid="{00000000-0005-0000-0000-0000C15B0000}"/>
    <cellStyle name="Note 4 14" xfId="1974" xr:uid="{00000000-0005-0000-0000-0000C25B0000}"/>
    <cellStyle name="Note 4 14 10" xfId="6947" xr:uid="{00000000-0005-0000-0000-0000C35B0000}"/>
    <cellStyle name="Note 4 14 10 2" xfId="24382" xr:uid="{00000000-0005-0000-0000-0000C45B0000}"/>
    <cellStyle name="Note 4 14 10 3" xfId="38835" xr:uid="{00000000-0005-0000-0000-0000C55B0000}"/>
    <cellStyle name="Note 4 14 11" xfId="9388" xr:uid="{00000000-0005-0000-0000-0000C65B0000}"/>
    <cellStyle name="Note 4 14 11 2" xfId="26823" xr:uid="{00000000-0005-0000-0000-0000C75B0000}"/>
    <cellStyle name="Note 4 14 11 3" xfId="41276" xr:uid="{00000000-0005-0000-0000-0000C85B0000}"/>
    <cellStyle name="Note 4 14 12" xfId="11808" xr:uid="{00000000-0005-0000-0000-0000C95B0000}"/>
    <cellStyle name="Note 4 14 12 2" xfId="29243" xr:uid="{00000000-0005-0000-0000-0000CA5B0000}"/>
    <cellStyle name="Note 4 14 12 3" xfId="43696" xr:uid="{00000000-0005-0000-0000-0000CB5B0000}"/>
    <cellStyle name="Note 4 14 13" xfId="18815" xr:uid="{00000000-0005-0000-0000-0000CC5B0000}"/>
    <cellStyle name="Note 4 14 2" xfId="1975" xr:uid="{00000000-0005-0000-0000-0000CD5B0000}"/>
    <cellStyle name="Note 4 14 2 2" xfId="1976" xr:uid="{00000000-0005-0000-0000-0000CE5B0000}"/>
    <cellStyle name="Note 4 14 2 2 2" xfId="4487" xr:uid="{00000000-0005-0000-0000-0000CF5B0000}"/>
    <cellStyle name="Note 4 14 2 2 2 2" xfId="13991" xr:uid="{00000000-0005-0000-0000-0000D05B0000}"/>
    <cellStyle name="Note 4 14 2 2 2 2 2" xfId="31426" xr:uid="{00000000-0005-0000-0000-0000D15B0000}"/>
    <cellStyle name="Note 4 14 2 2 2 2 3" xfId="45879" xr:uid="{00000000-0005-0000-0000-0000D25B0000}"/>
    <cellStyle name="Note 4 14 2 2 2 3" xfId="16452" xr:uid="{00000000-0005-0000-0000-0000D35B0000}"/>
    <cellStyle name="Note 4 14 2 2 2 3 2" xfId="33887" xr:uid="{00000000-0005-0000-0000-0000D45B0000}"/>
    <cellStyle name="Note 4 14 2 2 2 3 3" xfId="48340" xr:uid="{00000000-0005-0000-0000-0000D55B0000}"/>
    <cellStyle name="Note 4 14 2 2 2 4" xfId="21923" xr:uid="{00000000-0005-0000-0000-0000D65B0000}"/>
    <cellStyle name="Note 4 14 2 2 2 5" xfId="36376" xr:uid="{00000000-0005-0000-0000-0000D75B0000}"/>
    <cellStyle name="Note 4 14 2 2 3" xfId="6949" xr:uid="{00000000-0005-0000-0000-0000D85B0000}"/>
    <cellStyle name="Note 4 14 2 2 3 2" xfId="24384" xr:uid="{00000000-0005-0000-0000-0000D95B0000}"/>
    <cellStyle name="Note 4 14 2 2 3 3" xfId="38837" xr:uid="{00000000-0005-0000-0000-0000DA5B0000}"/>
    <cellStyle name="Note 4 14 2 2 4" xfId="9390" xr:uid="{00000000-0005-0000-0000-0000DB5B0000}"/>
    <cellStyle name="Note 4 14 2 2 4 2" xfId="26825" xr:uid="{00000000-0005-0000-0000-0000DC5B0000}"/>
    <cellStyle name="Note 4 14 2 2 4 3" xfId="41278" xr:uid="{00000000-0005-0000-0000-0000DD5B0000}"/>
    <cellStyle name="Note 4 14 2 2 5" xfId="11810" xr:uid="{00000000-0005-0000-0000-0000DE5B0000}"/>
    <cellStyle name="Note 4 14 2 2 5 2" xfId="29245" xr:uid="{00000000-0005-0000-0000-0000DF5B0000}"/>
    <cellStyle name="Note 4 14 2 2 5 3" xfId="43698" xr:uid="{00000000-0005-0000-0000-0000E05B0000}"/>
    <cellStyle name="Note 4 14 2 2 6" xfId="18817" xr:uid="{00000000-0005-0000-0000-0000E15B0000}"/>
    <cellStyle name="Note 4 14 2 3" xfId="1977" xr:uid="{00000000-0005-0000-0000-0000E25B0000}"/>
    <cellStyle name="Note 4 14 2 3 2" xfId="4488" xr:uid="{00000000-0005-0000-0000-0000E35B0000}"/>
    <cellStyle name="Note 4 14 2 3 2 2" xfId="13992" xr:uid="{00000000-0005-0000-0000-0000E45B0000}"/>
    <cellStyle name="Note 4 14 2 3 2 2 2" xfId="31427" xr:uid="{00000000-0005-0000-0000-0000E55B0000}"/>
    <cellStyle name="Note 4 14 2 3 2 2 3" xfId="45880" xr:uid="{00000000-0005-0000-0000-0000E65B0000}"/>
    <cellStyle name="Note 4 14 2 3 2 3" xfId="16453" xr:uid="{00000000-0005-0000-0000-0000E75B0000}"/>
    <cellStyle name="Note 4 14 2 3 2 3 2" xfId="33888" xr:uid="{00000000-0005-0000-0000-0000E85B0000}"/>
    <cellStyle name="Note 4 14 2 3 2 3 3" xfId="48341" xr:uid="{00000000-0005-0000-0000-0000E95B0000}"/>
    <cellStyle name="Note 4 14 2 3 2 4" xfId="21924" xr:uid="{00000000-0005-0000-0000-0000EA5B0000}"/>
    <cellStyle name="Note 4 14 2 3 2 5" xfId="36377" xr:uid="{00000000-0005-0000-0000-0000EB5B0000}"/>
    <cellStyle name="Note 4 14 2 3 3" xfId="6950" xr:uid="{00000000-0005-0000-0000-0000EC5B0000}"/>
    <cellStyle name="Note 4 14 2 3 3 2" xfId="24385" xr:uid="{00000000-0005-0000-0000-0000ED5B0000}"/>
    <cellStyle name="Note 4 14 2 3 3 3" xfId="38838" xr:uid="{00000000-0005-0000-0000-0000EE5B0000}"/>
    <cellStyle name="Note 4 14 2 3 4" xfId="9391" xr:uid="{00000000-0005-0000-0000-0000EF5B0000}"/>
    <cellStyle name="Note 4 14 2 3 4 2" xfId="26826" xr:uid="{00000000-0005-0000-0000-0000F05B0000}"/>
    <cellStyle name="Note 4 14 2 3 4 3" xfId="41279" xr:uid="{00000000-0005-0000-0000-0000F15B0000}"/>
    <cellStyle name="Note 4 14 2 3 5" xfId="11811" xr:uid="{00000000-0005-0000-0000-0000F25B0000}"/>
    <cellStyle name="Note 4 14 2 3 5 2" xfId="29246" xr:uid="{00000000-0005-0000-0000-0000F35B0000}"/>
    <cellStyle name="Note 4 14 2 3 5 3" xfId="43699" xr:uid="{00000000-0005-0000-0000-0000F45B0000}"/>
    <cellStyle name="Note 4 14 2 3 6" xfId="18818" xr:uid="{00000000-0005-0000-0000-0000F55B0000}"/>
    <cellStyle name="Note 4 14 2 4" xfId="1978" xr:uid="{00000000-0005-0000-0000-0000F65B0000}"/>
    <cellStyle name="Note 4 14 2 4 2" xfId="4489" xr:uid="{00000000-0005-0000-0000-0000F75B0000}"/>
    <cellStyle name="Note 4 14 2 4 2 2" xfId="21925" xr:uid="{00000000-0005-0000-0000-0000F85B0000}"/>
    <cellStyle name="Note 4 14 2 4 2 3" xfId="36378" xr:uid="{00000000-0005-0000-0000-0000F95B0000}"/>
    <cellStyle name="Note 4 14 2 4 3" xfId="6951" xr:uid="{00000000-0005-0000-0000-0000FA5B0000}"/>
    <cellStyle name="Note 4 14 2 4 3 2" xfId="24386" xr:uid="{00000000-0005-0000-0000-0000FB5B0000}"/>
    <cellStyle name="Note 4 14 2 4 3 3" xfId="38839" xr:uid="{00000000-0005-0000-0000-0000FC5B0000}"/>
    <cellStyle name="Note 4 14 2 4 4" xfId="9392" xr:uid="{00000000-0005-0000-0000-0000FD5B0000}"/>
    <cellStyle name="Note 4 14 2 4 4 2" xfId="26827" xr:uid="{00000000-0005-0000-0000-0000FE5B0000}"/>
    <cellStyle name="Note 4 14 2 4 4 3" xfId="41280" xr:uid="{00000000-0005-0000-0000-0000FF5B0000}"/>
    <cellStyle name="Note 4 14 2 4 5" xfId="11812" xr:uid="{00000000-0005-0000-0000-0000005C0000}"/>
    <cellStyle name="Note 4 14 2 4 5 2" xfId="29247" xr:uid="{00000000-0005-0000-0000-0000015C0000}"/>
    <cellStyle name="Note 4 14 2 4 5 3" xfId="43700" xr:uid="{00000000-0005-0000-0000-0000025C0000}"/>
    <cellStyle name="Note 4 14 2 4 6" xfId="15264" xr:uid="{00000000-0005-0000-0000-0000035C0000}"/>
    <cellStyle name="Note 4 14 2 4 6 2" xfId="32699" xr:uid="{00000000-0005-0000-0000-0000045C0000}"/>
    <cellStyle name="Note 4 14 2 4 6 3" xfId="47152" xr:uid="{00000000-0005-0000-0000-0000055C0000}"/>
    <cellStyle name="Note 4 14 2 4 7" xfId="18819" xr:uid="{00000000-0005-0000-0000-0000065C0000}"/>
    <cellStyle name="Note 4 14 2 4 8" xfId="20426" xr:uid="{00000000-0005-0000-0000-0000075C0000}"/>
    <cellStyle name="Note 4 14 2 5" xfId="4486" xr:uid="{00000000-0005-0000-0000-0000085C0000}"/>
    <cellStyle name="Note 4 14 2 5 2" xfId="13990" xr:uid="{00000000-0005-0000-0000-0000095C0000}"/>
    <cellStyle name="Note 4 14 2 5 2 2" xfId="31425" xr:uid="{00000000-0005-0000-0000-00000A5C0000}"/>
    <cellStyle name="Note 4 14 2 5 2 3" xfId="45878" xr:uid="{00000000-0005-0000-0000-00000B5C0000}"/>
    <cellStyle name="Note 4 14 2 5 3" xfId="16451" xr:uid="{00000000-0005-0000-0000-00000C5C0000}"/>
    <cellStyle name="Note 4 14 2 5 3 2" xfId="33886" xr:uid="{00000000-0005-0000-0000-00000D5C0000}"/>
    <cellStyle name="Note 4 14 2 5 3 3" xfId="48339" xr:uid="{00000000-0005-0000-0000-00000E5C0000}"/>
    <cellStyle name="Note 4 14 2 5 4" xfId="21922" xr:uid="{00000000-0005-0000-0000-00000F5C0000}"/>
    <cellStyle name="Note 4 14 2 5 5" xfId="36375" xr:uid="{00000000-0005-0000-0000-0000105C0000}"/>
    <cellStyle name="Note 4 14 2 6" xfId="6948" xr:uid="{00000000-0005-0000-0000-0000115C0000}"/>
    <cellStyle name="Note 4 14 2 6 2" xfId="24383" xr:uid="{00000000-0005-0000-0000-0000125C0000}"/>
    <cellStyle name="Note 4 14 2 6 3" xfId="38836" xr:uid="{00000000-0005-0000-0000-0000135C0000}"/>
    <cellStyle name="Note 4 14 2 7" xfId="9389" xr:uid="{00000000-0005-0000-0000-0000145C0000}"/>
    <cellStyle name="Note 4 14 2 7 2" xfId="26824" xr:uid="{00000000-0005-0000-0000-0000155C0000}"/>
    <cellStyle name="Note 4 14 2 7 3" xfId="41277" xr:uid="{00000000-0005-0000-0000-0000165C0000}"/>
    <cellStyle name="Note 4 14 2 8" xfId="11809" xr:uid="{00000000-0005-0000-0000-0000175C0000}"/>
    <cellStyle name="Note 4 14 2 8 2" xfId="29244" xr:uid="{00000000-0005-0000-0000-0000185C0000}"/>
    <cellStyle name="Note 4 14 2 8 3" xfId="43697" xr:uid="{00000000-0005-0000-0000-0000195C0000}"/>
    <cellStyle name="Note 4 14 2 9" xfId="18816" xr:uid="{00000000-0005-0000-0000-00001A5C0000}"/>
    <cellStyle name="Note 4 14 3" xfId="1979" xr:uid="{00000000-0005-0000-0000-00001B5C0000}"/>
    <cellStyle name="Note 4 14 3 2" xfId="1980" xr:uid="{00000000-0005-0000-0000-00001C5C0000}"/>
    <cellStyle name="Note 4 14 3 2 2" xfId="4491" xr:uid="{00000000-0005-0000-0000-00001D5C0000}"/>
    <cellStyle name="Note 4 14 3 2 2 2" xfId="13994" xr:uid="{00000000-0005-0000-0000-00001E5C0000}"/>
    <cellStyle name="Note 4 14 3 2 2 2 2" xfId="31429" xr:uid="{00000000-0005-0000-0000-00001F5C0000}"/>
    <cellStyle name="Note 4 14 3 2 2 2 3" xfId="45882" xr:uid="{00000000-0005-0000-0000-0000205C0000}"/>
    <cellStyle name="Note 4 14 3 2 2 3" xfId="16455" xr:uid="{00000000-0005-0000-0000-0000215C0000}"/>
    <cellStyle name="Note 4 14 3 2 2 3 2" xfId="33890" xr:uid="{00000000-0005-0000-0000-0000225C0000}"/>
    <cellStyle name="Note 4 14 3 2 2 3 3" xfId="48343" xr:uid="{00000000-0005-0000-0000-0000235C0000}"/>
    <cellStyle name="Note 4 14 3 2 2 4" xfId="21927" xr:uid="{00000000-0005-0000-0000-0000245C0000}"/>
    <cellStyle name="Note 4 14 3 2 2 5" xfId="36380" xr:uid="{00000000-0005-0000-0000-0000255C0000}"/>
    <cellStyle name="Note 4 14 3 2 3" xfId="6953" xr:uid="{00000000-0005-0000-0000-0000265C0000}"/>
    <cellStyle name="Note 4 14 3 2 3 2" xfId="24388" xr:uid="{00000000-0005-0000-0000-0000275C0000}"/>
    <cellStyle name="Note 4 14 3 2 3 3" xfId="38841" xr:uid="{00000000-0005-0000-0000-0000285C0000}"/>
    <cellStyle name="Note 4 14 3 2 4" xfId="9394" xr:uid="{00000000-0005-0000-0000-0000295C0000}"/>
    <cellStyle name="Note 4 14 3 2 4 2" xfId="26829" xr:uid="{00000000-0005-0000-0000-00002A5C0000}"/>
    <cellStyle name="Note 4 14 3 2 4 3" xfId="41282" xr:uid="{00000000-0005-0000-0000-00002B5C0000}"/>
    <cellStyle name="Note 4 14 3 2 5" xfId="11814" xr:uid="{00000000-0005-0000-0000-00002C5C0000}"/>
    <cellStyle name="Note 4 14 3 2 5 2" xfId="29249" xr:uid="{00000000-0005-0000-0000-00002D5C0000}"/>
    <cellStyle name="Note 4 14 3 2 5 3" xfId="43702" xr:uid="{00000000-0005-0000-0000-00002E5C0000}"/>
    <cellStyle name="Note 4 14 3 2 6" xfId="18821" xr:uid="{00000000-0005-0000-0000-00002F5C0000}"/>
    <cellStyle name="Note 4 14 3 3" xfId="1981" xr:uid="{00000000-0005-0000-0000-0000305C0000}"/>
    <cellStyle name="Note 4 14 3 3 2" xfId="4492" xr:uid="{00000000-0005-0000-0000-0000315C0000}"/>
    <cellStyle name="Note 4 14 3 3 2 2" xfId="13995" xr:uid="{00000000-0005-0000-0000-0000325C0000}"/>
    <cellStyle name="Note 4 14 3 3 2 2 2" xfId="31430" xr:uid="{00000000-0005-0000-0000-0000335C0000}"/>
    <cellStyle name="Note 4 14 3 3 2 2 3" xfId="45883" xr:uid="{00000000-0005-0000-0000-0000345C0000}"/>
    <cellStyle name="Note 4 14 3 3 2 3" xfId="16456" xr:uid="{00000000-0005-0000-0000-0000355C0000}"/>
    <cellStyle name="Note 4 14 3 3 2 3 2" xfId="33891" xr:uid="{00000000-0005-0000-0000-0000365C0000}"/>
    <cellStyle name="Note 4 14 3 3 2 3 3" xfId="48344" xr:uid="{00000000-0005-0000-0000-0000375C0000}"/>
    <cellStyle name="Note 4 14 3 3 2 4" xfId="21928" xr:uid="{00000000-0005-0000-0000-0000385C0000}"/>
    <cellStyle name="Note 4 14 3 3 2 5" xfId="36381" xr:uid="{00000000-0005-0000-0000-0000395C0000}"/>
    <cellStyle name="Note 4 14 3 3 3" xfId="6954" xr:uid="{00000000-0005-0000-0000-00003A5C0000}"/>
    <cellStyle name="Note 4 14 3 3 3 2" xfId="24389" xr:uid="{00000000-0005-0000-0000-00003B5C0000}"/>
    <cellStyle name="Note 4 14 3 3 3 3" xfId="38842" xr:uid="{00000000-0005-0000-0000-00003C5C0000}"/>
    <cellStyle name="Note 4 14 3 3 4" xfId="9395" xr:uid="{00000000-0005-0000-0000-00003D5C0000}"/>
    <cellStyle name="Note 4 14 3 3 4 2" xfId="26830" xr:uid="{00000000-0005-0000-0000-00003E5C0000}"/>
    <cellStyle name="Note 4 14 3 3 4 3" xfId="41283" xr:uid="{00000000-0005-0000-0000-00003F5C0000}"/>
    <cellStyle name="Note 4 14 3 3 5" xfId="11815" xr:uid="{00000000-0005-0000-0000-0000405C0000}"/>
    <cellStyle name="Note 4 14 3 3 5 2" xfId="29250" xr:uid="{00000000-0005-0000-0000-0000415C0000}"/>
    <cellStyle name="Note 4 14 3 3 5 3" xfId="43703" xr:uid="{00000000-0005-0000-0000-0000425C0000}"/>
    <cellStyle name="Note 4 14 3 3 6" xfId="18822" xr:uid="{00000000-0005-0000-0000-0000435C0000}"/>
    <cellStyle name="Note 4 14 3 4" xfId="1982" xr:uid="{00000000-0005-0000-0000-0000445C0000}"/>
    <cellStyle name="Note 4 14 3 4 2" xfId="4493" xr:uid="{00000000-0005-0000-0000-0000455C0000}"/>
    <cellStyle name="Note 4 14 3 4 2 2" xfId="21929" xr:uid="{00000000-0005-0000-0000-0000465C0000}"/>
    <cellStyle name="Note 4 14 3 4 2 3" xfId="36382" xr:uid="{00000000-0005-0000-0000-0000475C0000}"/>
    <cellStyle name="Note 4 14 3 4 3" xfId="6955" xr:uid="{00000000-0005-0000-0000-0000485C0000}"/>
    <cellStyle name="Note 4 14 3 4 3 2" xfId="24390" xr:uid="{00000000-0005-0000-0000-0000495C0000}"/>
    <cellStyle name="Note 4 14 3 4 3 3" xfId="38843" xr:uid="{00000000-0005-0000-0000-00004A5C0000}"/>
    <cellStyle name="Note 4 14 3 4 4" xfId="9396" xr:uid="{00000000-0005-0000-0000-00004B5C0000}"/>
    <cellStyle name="Note 4 14 3 4 4 2" xfId="26831" xr:uid="{00000000-0005-0000-0000-00004C5C0000}"/>
    <cellStyle name="Note 4 14 3 4 4 3" xfId="41284" xr:uid="{00000000-0005-0000-0000-00004D5C0000}"/>
    <cellStyle name="Note 4 14 3 4 5" xfId="11816" xr:uid="{00000000-0005-0000-0000-00004E5C0000}"/>
    <cellStyle name="Note 4 14 3 4 5 2" xfId="29251" xr:uid="{00000000-0005-0000-0000-00004F5C0000}"/>
    <cellStyle name="Note 4 14 3 4 5 3" xfId="43704" xr:uid="{00000000-0005-0000-0000-0000505C0000}"/>
    <cellStyle name="Note 4 14 3 4 6" xfId="15265" xr:uid="{00000000-0005-0000-0000-0000515C0000}"/>
    <cellStyle name="Note 4 14 3 4 6 2" xfId="32700" xr:uid="{00000000-0005-0000-0000-0000525C0000}"/>
    <cellStyle name="Note 4 14 3 4 6 3" xfId="47153" xr:uid="{00000000-0005-0000-0000-0000535C0000}"/>
    <cellStyle name="Note 4 14 3 4 7" xfId="18823" xr:uid="{00000000-0005-0000-0000-0000545C0000}"/>
    <cellStyle name="Note 4 14 3 4 8" xfId="20427" xr:uid="{00000000-0005-0000-0000-0000555C0000}"/>
    <cellStyle name="Note 4 14 3 5" xfId="4490" xr:uid="{00000000-0005-0000-0000-0000565C0000}"/>
    <cellStyle name="Note 4 14 3 5 2" xfId="13993" xr:uid="{00000000-0005-0000-0000-0000575C0000}"/>
    <cellStyle name="Note 4 14 3 5 2 2" xfId="31428" xr:uid="{00000000-0005-0000-0000-0000585C0000}"/>
    <cellStyle name="Note 4 14 3 5 2 3" xfId="45881" xr:uid="{00000000-0005-0000-0000-0000595C0000}"/>
    <cellStyle name="Note 4 14 3 5 3" xfId="16454" xr:uid="{00000000-0005-0000-0000-00005A5C0000}"/>
    <cellStyle name="Note 4 14 3 5 3 2" xfId="33889" xr:uid="{00000000-0005-0000-0000-00005B5C0000}"/>
    <cellStyle name="Note 4 14 3 5 3 3" xfId="48342" xr:uid="{00000000-0005-0000-0000-00005C5C0000}"/>
    <cellStyle name="Note 4 14 3 5 4" xfId="21926" xr:uid="{00000000-0005-0000-0000-00005D5C0000}"/>
    <cellStyle name="Note 4 14 3 5 5" xfId="36379" xr:uid="{00000000-0005-0000-0000-00005E5C0000}"/>
    <cellStyle name="Note 4 14 3 6" xfId="6952" xr:uid="{00000000-0005-0000-0000-00005F5C0000}"/>
    <cellStyle name="Note 4 14 3 6 2" xfId="24387" xr:uid="{00000000-0005-0000-0000-0000605C0000}"/>
    <cellStyle name="Note 4 14 3 6 3" xfId="38840" xr:uid="{00000000-0005-0000-0000-0000615C0000}"/>
    <cellStyle name="Note 4 14 3 7" xfId="9393" xr:uid="{00000000-0005-0000-0000-0000625C0000}"/>
    <cellStyle name="Note 4 14 3 7 2" xfId="26828" xr:uid="{00000000-0005-0000-0000-0000635C0000}"/>
    <cellStyle name="Note 4 14 3 7 3" xfId="41281" xr:uid="{00000000-0005-0000-0000-0000645C0000}"/>
    <cellStyle name="Note 4 14 3 8" xfId="11813" xr:uid="{00000000-0005-0000-0000-0000655C0000}"/>
    <cellStyle name="Note 4 14 3 8 2" xfId="29248" xr:uid="{00000000-0005-0000-0000-0000665C0000}"/>
    <cellStyle name="Note 4 14 3 8 3" xfId="43701" xr:uid="{00000000-0005-0000-0000-0000675C0000}"/>
    <cellStyle name="Note 4 14 3 9" xfId="18820" xr:uid="{00000000-0005-0000-0000-0000685C0000}"/>
    <cellStyle name="Note 4 14 4" xfId="1983" xr:uid="{00000000-0005-0000-0000-0000695C0000}"/>
    <cellStyle name="Note 4 14 4 2" xfId="1984" xr:uid="{00000000-0005-0000-0000-00006A5C0000}"/>
    <cellStyle name="Note 4 14 4 2 2" xfId="4495" xr:uid="{00000000-0005-0000-0000-00006B5C0000}"/>
    <cellStyle name="Note 4 14 4 2 2 2" xfId="13997" xr:uid="{00000000-0005-0000-0000-00006C5C0000}"/>
    <cellStyle name="Note 4 14 4 2 2 2 2" xfId="31432" xr:uid="{00000000-0005-0000-0000-00006D5C0000}"/>
    <cellStyle name="Note 4 14 4 2 2 2 3" xfId="45885" xr:uid="{00000000-0005-0000-0000-00006E5C0000}"/>
    <cellStyle name="Note 4 14 4 2 2 3" xfId="16458" xr:uid="{00000000-0005-0000-0000-00006F5C0000}"/>
    <cellStyle name="Note 4 14 4 2 2 3 2" xfId="33893" xr:uid="{00000000-0005-0000-0000-0000705C0000}"/>
    <cellStyle name="Note 4 14 4 2 2 3 3" xfId="48346" xr:uid="{00000000-0005-0000-0000-0000715C0000}"/>
    <cellStyle name="Note 4 14 4 2 2 4" xfId="21931" xr:uid="{00000000-0005-0000-0000-0000725C0000}"/>
    <cellStyle name="Note 4 14 4 2 2 5" xfId="36384" xr:uid="{00000000-0005-0000-0000-0000735C0000}"/>
    <cellStyle name="Note 4 14 4 2 3" xfId="6957" xr:uid="{00000000-0005-0000-0000-0000745C0000}"/>
    <cellStyle name="Note 4 14 4 2 3 2" xfId="24392" xr:uid="{00000000-0005-0000-0000-0000755C0000}"/>
    <cellStyle name="Note 4 14 4 2 3 3" xfId="38845" xr:uid="{00000000-0005-0000-0000-0000765C0000}"/>
    <cellStyle name="Note 4 14 4 2 4" xfId="9398" xr:uid="{00000000-0005-0000-0000-0000775C0000}"/>
    <cellStyle name="Note 4 14 4 2 4 2" xfId="26833" xr:uid="{00000000-0005-0000-0000-0000785C0000}"/>
    <cellStyle name="Note 4 14 4 2 4 3" xfId="41286" xr:uid="{00000000-0005-0000-0000-0000795C0000}"/>
    <cellStyle name="Note 4 14 4 2 5" xfId="11818" xr:uid="{00000000-0005-0000-0000-00007A5C0000}"/>
    <cellStyle name="Note 4 14 4 2 5 2" xfId="29253" xr:uid="{00000000-0005-0000-0000-00007B5C0000}"/>
    <cellStyle name="Note 4 14 4 2 5 3" xfId="43706" xr:uid="{00000000-0005-0000-0000-00007C5C0000}"/>
    <cellStyle name="Note 4 14 4 2 6" xfId="18825" xr:uid="{00000000-0005-0000-0000-00007D5C0000}"/>
    <cellStyle name="Note 4 14 4 3" xfId="1985" xr:uid="{00000000-0005-0000-0000-00007E5C0000}"/>
    <cellStyle name="Note 4 14 4 3 2" xfId="4496" xr:uid="{00000000-0005-0000-0000-00007F5C0000}"/>
    <cellStyle name="Note 4 14 4 3 2 2" xfId="13998" xr:uid="{00000000-0005-0000-0000-0000805C0000}"/>
    <cellStyle name="Note 4 14 4 3 2 2 2" xfId="31433" xr:uid="{00000000-0005-0000-0000-0000815C0000}"/>
    <cellStyle name="Note 4 14 4 3 2 2 3" xfId="45886" xr:uid="{00000000-0005-0000-0000-0000825C0000}"/>
    <cellStyle name="Note 4 14 4 3 2 3" xfId="16459" xr:uid="{00000000-0005-0000-0000-0000835C0000}"/>
    <cellStyle name="Note 4 14 4 3 2 3 2" xfId="33894" xr:uid="{00000000-0005-0000-0000-0000845C0000}"/>
    <cellStyle name="Note 4 14 4 3 2 3 3" xfId="48347" xr:uid="{00000000-0005-0000-0000-0000855C0000}"/>
    <cellStyle name="Note 4 14 4 3 2 4" xfId="21932" xr:uid="{00000000-0005-0000-0000-0000865C0000}"/>
    <cellStyle name="Note 4 14 4 3 2 5" xfId="36385" xr:uid="{00000000-0005-0000-0000-0000875C0000}"/>
    <cellStyle name="Note 4 14 4 3 3" xfId="6958" xr:uid="{00000000-0005-0000-0000-0000885C0000}"/>
    <cellStyle name="Note 4 14 4 3 3 2" xfId="24393" xr:uid="{00000000-0005-0000-0000-0000895C0000}"/>
    <cellStyle name="Note 4 14 4 3 3 3" xfId="38846" xr:uid="{00000000-0005-0000-0000-00008A5C0000}"/>
    <cellStyle name="Note 4 14 4 3 4" xfId="9399" xr:uid="{00000000-0005-0000-0000-00008B5C0000}"/>
    <cellStyle name="Note 4 14 4 3 4 2" xfId="26834" xr:uid="{00000000-0005-0000-0000-00008C5C0000}"/>
    <cellStyle name="Note 4 14 4 3 4 3" xfId="41287" xr:uid="{00000000-0005-0000-0000-00008D5C0000}"/>
    <cellStyle name="Note 4 14 4 3 5" xfId="11819" xr:uid="{00000000-0005-0000-0000-00008E5C0000}"/>
    <cellStyle name="Note 4 14 4 3 5 2" xfId="29254" xr:uid="{00000000-0005-0000-0000-00008F5C0000}"/>
    <cellStyle name="Note 4 14 4 3 5 3" xfId="43707" xr:uid="{00000000-0005-0000-0000-0000905C0000}"/>
    <cellStyle name="Note 4 14 4 3 6" xfId="18826" xr:uid="{00000000-0005-0000-0000-0000915C0000}"/>
    <cellStyle name="Note 4 14 4 4" xfId="1986" xr:uid="{00000000-0005-0000-0000-0000925C0000}"/>
    <cellStyle name="Note 4 14 4 4 2" xfId="4497" xr:uid="{00000000-0005-0000-0000-0000935C0000}"/>
    <cellStyle name="Note 4 14 4 4 2 2" xfId="21933" xr:uid="{00000000-0005-0000-0000-0000945C0000}"/>
    <cellStyle name="Note 4 14 4 4 2 3" xfId="36386" xr:uid="{00000000-0005-0000-0000-0000955C0000}"/>
    <cellStyle name="Note 4 14 4 4 3" xfId="6959" xr:uid="{00000000-0005-0000-0000-0000965C0000}"/>
    <cellStyle name="Note 4 14 4 4 3 2" xfId="24394" xr:uid="{00000000-0005-0000-0000-0000975C0000}"/>
    <cellStyle name="Note 4 14 4 4 3 3" xfId="38847" xr:uid="{00000000-0005-0000-0000-0000985C0000}"/>
    <cellStyle name="Note 4 14 4 4 4" xfId="9400" xr:uid="{00000000-0005-0000-0000-0000995C0000}"/>
    <cellStyle name="Note 4 14 4 4 4 2" xfId="26835" xr:uid="{00000000-0005-0000-0000-00009A5C0000}"/>
    <cellStyle name="Note 4 14 4 4 4 3" xfId="41288" xr:uid="{00000000-0005-0000-0000-00009B5C0000}"/>
    <cellStyle name="Note 4 14 4 4 5" xfId="11820" xr:uid="{00000000-0005-0000-0000-00009C5C0000}"/>
    <cellStyle name="Note 4 14 4 4 5 2" xfId="29255" xr:uid="{00000000-0005-0000-0000-00009D5C0000}"/>
    <cellStyle name="Note 4 14 4 4 5 3" xfId="43708" xr:uid="{00000000-0005-0000-0000-00009E5C0000}"/>
    <cellStyle name="Note 4 14 4 4 6" xfId="15266" xr:uid="{00000000-0005-0000-0000-00009F5C0000}"/>
    <cellStyle name="Note 4 14 4 4 6 2" xfId="32701" xr:uid="{00000000-0005-0000-0000-0000A05C0000}"/>
    <cellStyle name="Note 4 14 4 4 6 3" xfId="47154" xr:uid="{00000000-0005-0000-0000-0000A15C0000}"/>
    <cellStyle name="Note 4 14 4 4 7" xfId="18827" xr:uid="{00000000-0005-0000-0000-0000A25C0000}"/>
    <cellStyle name="Note 4 14 4 4 8" xfId="20428" xr:uid="{00000000-0005-0000-0000-0000A35C0000}"/>
    <cellStyle name="Note 4 14 4 5" xfId="4494" xr:uid="{00000000-0005-0000-0000-0000A45C0000}"/>
    <cellStyle name="Note 4 14 4 5 2" xfId="13996" xr:uid="{00000000-0005-0000-0000-0000A55C0000}"/>
    <cellStyle name="Note 4 14 4 5 2 2" xfId="31431" xr:uid="{00000000-0005-0000-0000-0000A65C0000}"/>
    <cellStyle name="Note 4 14 4 5 2 3" xfId="45884" xr:uid="{00000000-0005-0000-0000-0000A75C0000}"/>
    <cellStyle name="Note 4 14 4 5 3" xfId="16457" xr:uid="{00000000-0005-0000-0000-0000A85C0000}"/>
    <cellStyle name="Note 4 14 4 5 3 2" xfId="33892" xr:uid="{00000000-0005-0000-0000-0000A95C0000}"/>
    <cellStyle name="Note 4 14 4 5 3 3" xfId="48345" xr:uid="{00000000-0005-0000-0000-0000AA5C0000}"/>
    <cellStyle name="Note 4 14 4 5 4" xfId="21930" xr:uid="{00000000-0005-0000-0000-0000AB5C0000}"/>
    <cellStyle name="Note 4 14 4 5 5" xfId="36383" xr:uid="{00000000-0005-0000-0000-0000AC5C0000}"/>
    <cellStyle name="Note 4 14 4 6" xfId="6956" xr:uid="{00000000-0005-0000-0000-0000AD5C0000}"/>
    <cellStyle name="Note 4 14 4 6 2" xfId="24391" xr:uid="{00000000-0005-0000-0000-0000AE5C0000}"/>
    <cellStyle name="Note 4 14 4 6 3" xfId="38844" xr:uid="{00000000-0005-0000-0000-0000AF5C0000}"/>
    <cellStyle name="Note 4 14 4 7" xfId="9397" xr:uid="{00000000-0005-0000-0000-0000B05C0000}"/>
    <cellStyle name="Note 4 14 4 7 2" xfId="26832" xr:uid="{00000000-0005-0000-0000-0000B15C0000}"/>
    <cellStyle name="Note 4 14 4 7 3" xfId="41285" xr:uid="{00000000-0005-0000-0000-0000B25C0000}"/>
    <cellStyle name="Note 4 14 4 8" xfId="11817" xr:uid="{00000000-0005-0000-0000-0000B35C0000}"/>
    <cellStyle name="Note 4 14 4 8 2" xfId="29252" xr:uid="{00000000-0005-0000-0000-0000B45C0000}"/>
    <cellStyle name="Note 4 14 4 8 3" xfId="43705" xr:uid="{00000000-0005-0000-0000-0000B55C0000}"/>
    <cellStyle name="Note 4 14 4 9" xfId="18824" xr:uid="{00000000-0005-0000-0000-0000B65C0000}"/>
    <cellStyle name="Note 4 14 5" xfId="1987" xr:uid="{00000000-0005-0000-0000-0000B75C0000}"/>
    <cellStyle name="Note 4 14 5 2" xfId="1988" xr:uid="{00000000-0005-0000-0000-0000B85C0000}"/>
    <cellStyle name="Note 4 14 5 2 2" xfId="4499" xr:uid="{00000000-0005-0000-0000-0000B95C0000}"/>
    <cellStyle name="Note 4 14 5 2 2 2" xfId="14000" xr:uid="{00000000-0005-0000-0000-0000BA5C0000}"/>
    <cellStyle name="Note 4 14 5 2 2 2 2" xfId="31435" xr:uid="{00000000-0005-0000-0000-0000BB5C0000}"/>
    <cellStyle name="Note 4 14 5 2 2 2 3" xfId="45888" xr:uid="{00000000-0005-0000-0000-0000BC5C0000}"/>
    <cellStyle name="Note 4 14 5 2 2 3" xfId="16461" xr:uid="{00000000-0005-0000-0000-0000BD5C0000}"/>
    <cellStyle name="Note 4 14 5 2 2 3 2" xfId="33896" xr:uid="{00000000-0005-0000-0000-0000BE5C0000}"/>
    <cellStyle name="Note 4 14 5 2 2 3 3" xfId="48349" xr:uid="{00000000-0005-0000-0000-0000BF5C0000}"/>
    <cellStyle name="Note 4 14 5 2 2 4" xfId="21935" xr:uid="{00000000-0005-0000-0000-0000C05C0000}"/>
    <cellStyle name="Note 4 14 5 2 2 5" xfId="36388" xr:uid="{00000000-0005-0000-0000-0000C15C0000}"/>
    <cellStyle name="Note 4 14 5 2 3" xfId="6961" xr:uid="{00000000-0005-0000-0000-0000C25C0000}"/>
    <cellStyle name="Note 4 14 5 2 3 2" xfId="24396" xr:uid="{00000000-0005-0000-0000-0000C35C0000}"/>
    <cellStyle name="Note 4 14 5 2 3 3" xfId="38849" xr:uid="{00000000-0005-0000-0000-0000C45C0000}"/>
    <cellStyle name="Note 4 14 5 2 4" xfId="9402" xr:uid="{00000000-0005-0000-0000-0000C55C0000}"/>
    <cellStyle name="Note 4 14 5 2 4 2" xfId="26837" xr:uid="{00000000-0005-0000-0000-0000C65C0000}"/>
    <cellStyle name="Note 4 14 5 2 4 3" xfId="41290" xr:uid="{00000000-0005-0000-0000-0000C75C0000}"/>
    <cellStyle name="Note 4 14 5 2 5" xfId="11822" xr:uid="{00000000-0005-0000-0000-0000C85C0000}"/>
    <cellStyle name="Note 4 14 5 2 5 2" xfId="29257" xr:uid="{00000000-0005-0000-0000-0000C95C0000}"/>
    <cellStyle name="Note 4 14 5 2 5 3" xfId="43710" xr:uid="{00000000-0005-0000-0000-0000CA5C0000}"/>
    <cellStyle name="Note 4 14 5 2 6" xfId="18829" xr:uid="{00000000-0005-0000-0000-0000CB5C0000}"/>
    <cellStyle name="Note 4 14 5 3" xfId="1989" xr:uid="{00000000-0005-0000-0000-0000CC5C0000}"/>
    <cellStyle name="Note 4 14 5 3 2" xfId="4500" xr:uid="{00000000-0005-0000-0000-0000CD5C0000}"/>
    <cellStyle name="Note 4 14 5 3 2 2" xfId="14001" xr:uid="{00000000-0005-0000-0000-0000CE5C0000}"/>
    <cellStyle name="Note 4 14 5 3 2 2 2" xfId="31436" xr:uid="{00000000-0005-0000-0000-0000CF5C0000}"/>
    <cellStyle name="Note 4 14 5 3 2 2 3" xfId="45889" xr:uid="{00000000-0005-0000-0000-0000D05C0000}"/>
    <cellStyle name="Note 4 14 5 3 2 3" xfId="16462" xr:uid="{00000000-0005-0000-0000-0000D15C0000}"/>
    <cellStyle name="Note 4 14 5 3 2 3 2" xfId="33897" xr:uid="{00000000-0005-0000-0000-0000D25C0000}"/>
    <cellStyle name="Note 4 14 5 3 2 3 3" xfId="48350" xr:uid="{00000000-0005-0000-0000-0000D35C0000}"/>
    <cellStyle name="Note 4 14 5 3 2 4" xfId="21936" xr:uid="{00000000-0005-0000-0000-0000D45C0000}"/>
    <cellStyle name="Note 4 14 5 3 2 5" xfId="36389" xr:uid="{00000000-0005-0000-0000-0000D55C0000}"/>
    <cellStyle name="Note 4 14 5 3 3" xfId="6962" xr:uid="{00000000-0005-0000-0000-0000D65C0000}"/>
    <cellStyle name="Note 4 14 5 3 3 2" xfId="24397" xr:uid="{00000000-0005-0000-0000-0000D75C0000}"/>
    <cellStyle name="Note 4 14 5 3 3 3" xfId="38850" xr:uid="{00000000-0005-0000-0000-0000D85C0000}"/>
    <cellStyle name="Note 4 14 5 3 4" xfId="9403" xr:uid="{00000000-0005-0000-0000-0000D95C0000}"/>
    <cellStyle name="Note 4 14 5 3 4 2" xfId="26838" xr:uid="{00000000-0005-0000-0000-0000DA5C0000}"/>
    <cellStyle name="Note 4 14 5 3 4 3" xfId="41291" xr:uid="{00000000-0005-0000-0000-0000DB5C0000}"/>
    <cellStyle name="Note 4 14 5 3 5" xfId="11823" xr:uid="{00000000-0005-0000-0000-0000DC5C0000}"/>
    <cellStyle name="Note 4 14 5 3 5 2" xfId="29258" xr:uid="{00000000-0005-0000-0000-0000DD5C0000}"/>
    <cellStyle name="Note 4 14 5 3 5 3" xfId="43711" xr:uid="{00000000-0005-0000-0000-0000DE5C0000}"/>
    <cellStyle name="Note 4 14 5 3 6" xfId="18830" xr:uid="{00000000-0005-0000-0000-0000DF5C0000}"/>
    <cellStyle name="Note 4 14 5 4" xfId="1990" xr:uid="{00000000-0005-0000-0000-0000E05C0000}"/>
    <cellStyle name="Note 4 14 5 4 2" xfId="4501" xr:uid="{00000000-0005-0000-0000-0000E15C0000}"/>
    <cellStyle name="Note 4 14 5 4 2 2" xfId="21937" xr:uid="{00000000-0005-0000-0000-0000E25C0000}"/>
    <cellStyle name="Note 4 14 5 4 2 3" xfId="36390" xr:uid="{00000000-0005-0000-0000-0000E35C0000}"/>
    <cellStyle name="Note 4 14 5 4 3" xfId="6963" xr:uid="{00000000-0005-0000-0000-0000E45C0000}"/>
    <cellStyle name="Note 4 14 5 4 3 2" xfId="24398" xr:uid="{00000000-0005-0000-0000-0000E55C0000}"/>
    <cellStyle name="Note 4 14 5 4 3 3" xfId="38851" xr:uid="{00000000-0005-0000-0000-0000E65C0000}"/>
    <cellStyle name="Note 4 14 5 4 4" xfId="9404" xr:uid="{00000000-0005-0000-0000-0000E75C0000}"/>
    <cellStyle name="Note 4 14 5 4 4 2" xfId="26839" xr:uid="{00000000-0005-0000-0000-0000E85C0000}"/>
    <cellStyle name="Note 4 14 5 4 4 3" xfId="41292" xr:uid="{00000000-0005-0000-0000-0000E95C0000}"/>
    <cellStyle name="Note 4 14 5 4 5" xfId="11824" xr:uid="{00000000-0005-0000-0000-0000EA5C0000}"/>
    <cellStyle name="Note 4 14 5 4 5 2" xfId="29259" xr:uid="{00000000-0005-0000-0000-0000EB5C0000}"/>
    <cellStyle name="Note 4 14 5 4 5 3" xfId="43712" xr:uid="{00000000-0005-0000-0000-0000EC5C0000}"/>
    <cellStyle name="Note 4 14 5 4 6" xfId="15267" xr:uid="{00000000-0005-0000-0000-0000ED5C0000}"/>
    <cellStyle name="Note 4 14 5 4 6 2" xfId="32702" xr:uid="{00000000-0005-0000-0000-0000EE5C0000}"/>
    <cellStyle name="Note 4 14 5 4 6 3" xfId="47155" xr:uid="{00000000-0005-0000-0000-0000EF5C0000}"/>
    <cellStyle name="Note 4 14 5 4 7" xfId="18831" xr:uid="{00000000-0005-0000-0000-0000F05C0000}"/>
    <cellStyle name="Note 4 14 5 4 8" xfId="20429" xr:uid="{00000000-0005-0000-0000-0000F15C0000}"/>
    <cellStyle name="Note 4 14 5 5" xfId="4498" xr:uid="{00000000-0005-0000-0000-0000F25C0000}"/>
    <cellStyle name="Note 4 14 5 5 2" xfId="13999" xr:uid="{00000000-0005-0000-0000-0000F35C0000}"/>
    <cellStyle name="Note 4 14 5 5 2 2" xfId="31434" xr:uid="{00000000-0005-0000-0000-0000F45C0000}"/>
    <cellStyle name="Note 4 14 5 5 2 3" xfId="45887" xr:uid="{00000000-0005-0000-0000-0000F55C0000}"/>
    <cellStyle name="Note 4 14 5 5 3" xfId="16460" xr:uid="{00000000-0005-0000-0000-0000F65C0000}"/>
    <cellStyle name="Note 4 14 5 5 3 2" xfId="33895" xr:uid="{00000000-0005-0000-0000-0000F75C0000}"/>
    <cellStyle name="Note 4 14 5 5 3 3" xfId="48348" xr:uid="{00000000-0005-0000-0000-0000F85C0000}"/>
    <cellStyle name="Note 4 14 5 5 4" xfId="21934" xr:uid="{00000000-0005-0000-0000-0000F95C0000}"/>
    <cellStyle name="Note 4 14 5 5 5" xfId="36387" xr:uid="{00000000-0005-0000-0000-0000FA5C0000}"/>
    <cellStyle name="Note 4 14 5 6" xfId="6960" xr:uid="{00000000-0005-0000-0000-0000FB5C0000}"/>
    <cellStyle name="Note 4 14 5 6 2" xfId="24395" xr:uid="{00000000-0005-0000-0000-0000FC5C0000}"/>
    <cellStyle name="Note 4 14 5 6 3" xfId="38848" xr:uid="{00000000-0005-0000-0000-0000FD5C0000}"/>
    <cellStyle name="Note 4 14 5 7" xfId="9401" xr:uid="{00000000-0005-0000-0000-0000FE5C0000}"/>
    <cellStyle name="Note 4 14 5 7 2" xfId="26836" xr:uid="{00000000-0005-0000-0000-0000FF5C0000}"/>
    <cellStyle name="Note 4 14 5 7 3" xfId="41289" xr:uid="{00000000-0005-0000-0000-0000005D0000}"/>
    <cellStyle name="Note 4 14 5 8" xfId="11821" xr:uid="{00000000-0005-0000-0000-0000015D0000}"/>
    <cellStyle name="Note 4 14 5 8 2" xfId="29256" xr:uid="{00000000-0005-0000-0000-0000025D0000}"/>
    <cellStyle name="Note 4 14 5 8 3" xfId="43709" xr:uid="{00000000-0005-0000-0000-0000035D0000}"/>
    <cellStyle name="Note 4 14 5 9" xfId="18828" xr:uid="{00000000-0005-0000-0000-0000045D0000}"/>
    <cellStyle name="Note 4 14 6" xfId="1991" xr:uid="{00000000-0005-0000-0000-0000055D0000}"/>
    <cellStyle name="Note 4 14 6 2" xfId="4502" xr:uid="{00000000-0005-0000-0000-0000065D0000}"/>
    <cellStyle name="Note 4 14 6 2 2" xfId="14002" xr:uid="{00000000-0005-0000-0000-0000075D0000}"/>
    <cellStyle name="Note 4 14 6 2 2 2" xfId="31437" xr:uid="{00000000-0005-0000-0000-0000085D0000}"/>
    <cellStyle name="Note 4 14 6 2 2 3" xfId="45890" xr:uid="{00000000-0005-0000-0000-0000095D0000}"/>
    <cellStyle name="Note 4 14 6 2 3" xfId="16463" xr:uid="{00000000-0005-0000-0000-00000A5D0000}"/>
    <cellStyle name="Note 4 14 6 2 3 2" xfId="33898" xr:uid="{00000000-0005-0000-0000-00000B5D0000}"/>
    <cellStyle name="Note 4 14 6 2 3 3" xfId="48351" xr:uid="{00000000-0005-0000-0000-00000C5D0000}"/>
    <cellStyle name="Note 4 14 6 2 4" xfId="21938" xr:uid="{00000000-0005-0000-0000-00000D5D0000}"/>
    <cellStyle name="Note 4 14 6 2 5" xfId="36391" xr:uid="{00000000-0005-0000-0000-00000E5D0000}"/>
    <cellStyle name="Note 4 14 6 3" xfId="6964" xr:uid="{00000000-0005-0000-0000-00000F5D0000}"/>
    <cellStyle name="Note 4 14 6 3 2" xfId="24399" xr:uid="{00000000-0005-0000-0000-0000105D0000}"/>
    <cellStyle name="Note 4 14 6 3 3" xfId="38852" xr:uid="{00000000-0005-0000-0000-0000115D0000}"/>
    <cellStyle name="Note 4 14 6 4" xfId="9405" xr:uid="{00000000-0005-0000-0000-0000125D0000}"/>
    <cellStyle name="Note 4 14 6 4 2" xfId="26840" xr:uid="{00000000-0005-0000-0000-0000135D0000}"/>
    <cellStyle name="Note 4 14 6 4 3" xfId="41293" xr:uid="{00000000-0005-0000-0000-0000145D0000}"/>
    <cellStyle name="Note 4 14 6 5" xfId="11825" xr:uid="{00000000-0005-0000-0000-0000155D0000}"/>
    <cellStyle name="Note 4 14 6 5 2" xfId="29260" xr:uid="{00000000-0005-0000-0000-0000165D0000}"/>
    <cellStyle name="Note 4 14 6 5 3" xfId="43713" xr:uid="{00000000-0005-0000-0000-0000175D0000}"/>
    <cellStyle name="Note 4 14 6 6" xfId="18832" xr:uid="{00000000-0005-0000-0000-0000185D0000}"/>
    <cellStyle name="Note 4 14 7" xfId="1992" xr:uid="{00000000-0005-0000-0000-0000195D0000}"/>
    <cellStyle name="Note 4 14 7 2" xfId="4503" xr:uid="{00000000-0005-0000-0000-00001A5D0000}"/>
    <cellStyle name="Note 4 14 7 2 2" xfId="14003" xr:uid="{00000000-0005-0000-0000-00001B5D0000}"/>
    <cellStyle name="Note 4 14 7 2 2 2" xfId="31438" xr:uid="{00000000-0005-0000-0000-00001C5D0000}"/>
    <cellStyle name="Note 4 14 7 2 2 3" xfId="45891" xr:uid="{00000000-0005-0000-0000-00001D5D0000}"/>
    <cellStyle name="Note 4 14 7 2 3" xfId="16464" xr:uid="{00000000-0005-0000-0000-00001E5D0000}"/>
    <cellStyle name="Note 4 14 7 2 3 2" xfId="33899" xr:uid="{00000000-0005-0000-0000-00001F5D0000}"/>
    <cellStyle name="Note 4 14 7 2 3 3" xfId="48352" xr:uid="{00000000-0005-0000-0000-0000205D0000}"/>
    <cellStyle name="Note 4 14 7 2 4" xfId="21939" xr:uid="{00000000-0005-0000-0000-0000215D0000}"/>
    <cellStyle name="Note 4 14 7 2 5" xfId="36392" xr:uid="{00000000-0005-0000-0000-0000225D0000}"/>
    <cellStyle name="Note 4 14 7 3" xfId="6965" xr:uid="{00000000-0005-0000-0000-0000235D0000}"/>
    <cellStyle name="Note 4 14 7 3 2" xfId="24400" xr:uid="{00000000-0005-0000-0000-0000245D0000}"/>
    <cellStyle name="Note 4 14 7 3 3" xfId="38853" xr:uid="{00000000-0005-0000-0000-0000255D0000}"/>
    <cellStyle name="Note 4 14 7 4" xfId="9406" xr:uid="{00000000-0005-0000-0000-0000265D0000}"/>
    <cellStyle name="Note 4 14 7 4 2" xfId="26841" xr:uid="{00000000-0005-0000-0000-0000275D0000}"/>
    <cellStyle name="Note 4 14 7 4 3" xfId="41294" xr:uid="{00000000-0005-0000-0000-0000285D0000}"/>
    <cellStyle name="Note 4 14 7 5" xfId="11826" xr:uid="{00000000-0005-0000-0000-0000295D0000}"/>
    <cellStyle name="Note 4 14 7 5 2" xfId="29261" xr:uid="{00000000-0005-0000-0000-00002A5D0000}"/>
    <cellStyle name="Note 4 14 7 5 3" xfId="43714" xr:uid="{00000000-0005-0000-0000-00002B5D0000}"/>
    <cellStyle name="Note 4 14 7 6" xfId="18833" xr:uid="{00000000-0005-0000-0000-00002C5D0000}"/>
    <cellStyle name="Note 4 14 8" xfId="1993" xr:uid="{00000000-0005-0000-0000-00002D5D0000}"/>
    <cellStyle name="Note 4 14 8 2" xfId="4504" xr:uid="{00000000-0005-0000-0000-00002E5D0000}"/>
    <cellStyle name="Note 4 14 8 2 2" xfId="21940" xr:uid="{00000000-0005-0000-0000-00002F5D0000}"/>
    <cellStyle name="Note 4 14 8 2 3" xfId="36393" xr:uid="{00000000-0005-0000-0000-0000305D0000}"/>
    <cellStyle name="Note 4 14 8 3" xfId="6966" xr:uid="{00000000-0005-0000-0000-0000315D0000}"/>
    <cellStyle name="Note 4 14 8 3 2" xfId="24401" xr:uid="{00000000-0005-0000-0000-0000325D0000}"/>
    <cellStyle name="Note 4 14 8 3 3" xfId="38854" xr:uid="{00000000-0005-0000-0000-0000335D0000}"/>
    <cellStyle name="Note 4 14 8 4" xfId="9407" xr:uid="{00000000-0005-0000-0000-0000345D0000}"/>
    <cellStyle name="Note 4 14 8 4 2" xfId="26842" xr:uid="{00000000-0005-0000-0000-0000355D0000}"/>
    <cellStyle name="Note 4 14 8 4 3" xfId="41295" xr:uid="{00000000-0005-0000-0000-0000365D0000}"/>
    <cellStyle name="Note 4 14 8 5" xfId="11827" xr:uid="{00000000-0005-0000-0000-0000375D0000}"/>
    <cellStyle name="Note 4 14 8 5 2" xfId="29262" xr:uid="{00000000-0005-0000-0000-0000385D0000}"/>
    <cellStyle name="Note 4 14 8 5 3" xfId="43715" xr:uid="{00000000-0005-0000-0000-0000395D0000}"/>
    <cellStyle name="Note 4 14 8 6" xfId="15268" xr:uid="{00000000-0005-0000-0000-00003A5D0000}"/>
    <cellStyle name="Note 4 14 8 6 2" xfId="32703" xr:uid="{00000000-0005-0000-0000-00003B5D0000}"/>
    <cellStyle name="Note 4 14 8 6 3" xfId="47156" xr:uid="{00000000-0005-0000-0000-00003C5D0000}"/>
    <cellStyle name="Note 4 14 8 7" xfId="18834" xr:uid="{00000000-0005-0000-0000-00003D5D0000}"/>
    <cellStyle name="Note 4 14 8 8" xfId="20430" xr:uid="{00000000-0005-0000-0000-00003E5D0000}"/>
    <cellStyle name="Note 4 14 9" xfId="4485" xr:uid="{00000000-0005-0000-0000-00003F5D0000}"/>
    <cellStyle name="Note 4 14 9 2" xfId="13989" xr:uid="{00000000-0005-0000-0000-0000405D0000}"/>
    <cellStyle name="Note 4 14 9 2 2" xfId="31424" xr:uid="{00000000-0005-0000-0000-0000415D0000}"/>
    <cellStyle name="Note 4 14 9 2 3" xfId="45877" xr:uid="{00000000-0005-0000-0000-0000425D0000}"/>
    <cellStyle name="Note 4 14 9 3" xfId="16450" xr:uid="{00000000-0005-0000-0000-0000435D0000}"/>
    <cellStyle name="Note 4 14 9 3 2" xfId="33885" xr:uid="{00000000-0005-0000-0000-0000445D0000}"/>
    <cellStyle name="Note 4 14 9 3 3" xfId="48338" xr:uid="{00000000-0005-0000-0000-0000455D0000}"/>
    <cellStyle name="Note 4 14 9 4" xfId="21921" xr:uid="{00000000-0005-0000-0000-0000465D0000}"/>
    <cellStyle name="Note 4 14 9 5" xfId="36374" xr:uid="{00000000-0005-0000-0000-0000475D0000}"/>
    <cellStyle name="Note 4 15" xfId="1994" xr:uid="{00000000-0005-0000-0000-0000485D0000}"/>
    <cellStyle name="Note 4 15 10" xfId="6967" xr:uid="{00000000-0005-0000-0000-0000495D0000}"/>
    <cellStyle name="Note 4 15 10 2" xfId="24402" xr:uid="{00000000-0005-0000-0000-00004A5D0000}"/>
    <cellStyle name="Note 4 15 10 3" xfId="38855" xr:uid="{00000000-0005-0000-0000-00004B5D0000}"/>
    <cellStyle name="Note 4 15 11" xfId="9408" xr:uid="{00000000-0005-0000-0000-00004C5D0000}"/>
    <cellStyle name="Note 4 15 11 2" xfId="26843" xr:uid="{00000000-0005-0000-0000-00004D5D0000}"/>
    <cellStyle name="Note 4 15 11 3" xfId="41296" xr:uid="{00000000-0005-0000-0000-00004E5D0000}"/>
    <cellStyle name="Note 4 15 12" xfId="11828" xr:uid="{00000000-0005-0000-0000-00004F5D0000}"/>
    <cellStyle name="Note 4 15 12 2" xfId="29263" xr:uid="{00000000-0005-0000-0000-0000505D0000}"/>
    <cellStyle name="Note 4 15 12 3" xfId="43716" xr:uid="{00000000-0005-0000-0000-0000515D0000}"/>
    <cellStyle name="Note 4 15 13" xfId="18835" xr:uid="{00000000-0005-0000-0000-0000525D0000}"/>
    <cellStyle name="Note 4 15 2" xfId="1995" xr:uid="{00000000-0005-0000-0000-0000535D0000}"/>
    <cellStyle name="Note 4 15 2 2" xfId="1996" xr:uid="{00000000-0005-0000-0000-0000545D0000}"/>
    <cellStyle name="Note 4 15 2 2 2" xfId="4507" xr:uid="{00000000-0005-0000-0000-0000555D0000}"/>
    <cellStyle name="Note 4 15 2 2 2 2" xfId="14006" xr:uid="{00000000-0005-0000-0000-0000565D0000}"/>
    <cellStyle name="Note 4 15 2 2 2 2 2" xfId="31441" xr:uid="{00000000-0005-0000-0000-0000575D0000}"/>
    <cellStyle name="Note 4 15 2 2 2 2 3" xfId="45894" xr:uid="{00000000-0005-0000-0000-0000585D0000}"/>
    <cellStyle name="Note 4 15 2 2 2 3" xfId="16467" xr:uid="{00000000-0005-0000-0000-0000595D0000}"/>
    <cellStyle name="Note 4 15 2 2 2 3 2" xfId="33902" xr:uid="{00000000-0005-0000-0000-00005A5D0000}"/>
    <cellStyle name="Note 4 15 2 2 2 3 3" xfId="48355" xr:uid="{00000000-0005-0000-0000-00005B5D0000}"/>
    <cellStyle name="Note 4 15 2 2 2 4" xfId="21943" xr:uid="{00000000-0005-0000-0000-00005C5D0000}"/>
    <cellStyle name="Note 4 15 2 2 2 5" xfId="36396" xr:uid="{00000000-0005-0000-0000-00005D5D0000}"/>
    <cellStyle name="Note 4 15 2 2 3" xfId="6969" xr:uid="{00000000-0005-0000-0000-00005E5D0000}"/>
    <cellStyle name="Note 4 15 2 2 3 2" xfId="24404" xr:uid="{00000000-0005-0000-0000-00005F5D0000}"/>
    <cellStyle name="Note 4 15 2 2 3 3" xfId="38857" xr:uid="{00000000-0005-0000-0000-0000605D0000}"/>
    <cellStyle name="Note 4 15 2 2 4" xfId="9410" xr:uid="{00000000-0005-0000-0000-0000615D0000}"/>
    <cellStyle name="Note 4 15 2 2 4 2" xfId="26845" xr:uid="{00000000-0005-0000-0000-0000625D0000}"/>
    <cellStyle name="Note 4 15 2 2 4 3" xfId="41298" xr:uid="{00000000-0005-0000-0000-0000635D0000}"/>
    <cellStyle name="Note 4 15 2 2 5" xfId="11830" xr:uid="{00000000-0005-0000-0000-0000645D0000}"/>
    <cellStyle name="Note 4 15 2 2 5 2" xfId="29265" xr:uid="{00000000-0005-0000-0000-0000655D0000}"/>
    <cellStyle name="Note 4 15 2 2 5 3" xfId="43718" xr:uid="{00000000-0005-0000-0000-0000665D0000}"/>
    <cellStyle name="Note 4 15 2 2 6" xfId="18837" xr:uid="{00000000-0005-0000-0000-0000675D0000}"/>
    <cellStyle name="Note 4 15 2 3" xfId="1997" xr:uid="{00000000-0005-0000-0000-0000685D0000}"/>
    <cellStyle name="Note 4 15 2 3 2" xfId="4508" xr:uid="{00000000-0005-0000-0000-0000695D0000}"/>
    <cellStyle name="Note 4 15 2 3 2 2" xfId="14007" xr:uid="{00000000-0005-0000-0000-00006A5D0000}"/>
    <cellStyle name="Note 4 15 2 3 2 2 2" xfId="31442" xr:uid="{00000000-0005-0000-0000-00006B5D0000}"/>
    <cellStyle name="Note 4 15 2 3 2 2 3" xfId="45895" xr:uid="{00000000-0005-0000-0000-00006C5D0000}"/>
    <cellStyle name="Note 4 15 2 3 2 3" xfId="16468" xr:uid="{00000000-0005-0000-0000-00006D5D0000}"/>
    <cellStyle name="Note 4 15 2 3 2 3 2" xfId="33903" xr:uid="{00000000-0005-0000-0000-00006E5D0000}"/>
    <cellStyle name="Note 4 15 2 3 2 3 3" xfId="48356" xr:uid="{00000000-0005-0000-0000-00006F5D0000}"/>
    <cellStyle name="Note 4 15 2 3 2 4" xfId="21944" xr:uid="{00000000-0005-0000-0000-0000705D0000}"/>
    <cellStyle name="Note 4 15 2 3 2 5" xfId="36397" xr:uid="{00000000-0005-0000-0000-0000715D0000}"/>
    <cellStyle name="Note 4 15 2 3 3" xfId="6970" xr:uid="{00000000-0005-0000-0000-0000725D0000}"/>
    <cellStyle name="Note 4 15 2 3 3 2" xfId="24405" xr:uid="{00000000-0005-0000-0000-0000735D0000}"/>
    <cellStyle name="Note 4 15 2 3 3 3" xfId="38858" xr:uid="{00000000-0005-0000-0000-0000745D0000}"/>
    <cellStyle name="Note 4 15 2 3 4" xfId="9411" xr:uid="{00000000-0005-0000-0000-0000755D0000}"/>
    <cellStyle name="Note 4 15 2 3 4 2" xfId="26846" xr:uid="{00000000-0005-0000-0000-0000765D0000}"/>
    <cellStyle name="Note 4 15 2 3 4 3" xfId="41299" xr:uid="{00000000-0005-0000-0000-0000775D0000}"/>
    <cellStyle name="Note 4 15 2 3 5" xfId="11831" xr:uid="{00000000-0005-0000-0000-0000785D0000}"/>
    <cellStyle name="Note 4 15 2 3 5 2" xfId="29266" xr:uid="{00000000-0005-0000-0000-0000795D0000}"/>
    <cellStyle name="Note 4 15 2 3 5 3" xfId="43719" xr:uid="{00000000-0005-0000-0000-00007A5D0000}"/>
    <cellStyle name="Note 4 15 2 3 6" xfId="18838" xr:uid="{00000000-0005-0000-0000-00007B5D0000}"/>
    <cellStyle name="Note 4 15 2 4" xfId="1998" xr:uid="{00000000-0005-0000-0000-00007C5D0000}"/>
    <cellStyle name="Note 4 15 2 4 2" xfId="4509" xr:uid="{00000000-0005-0000-0000-00007D5D0000}"/>
    <cellStyle name="Note 4 15 2 4 2 2" xfId="21945" xr:uid="{00000000-0005-0000-0000-00007E5D0000}"/>
    <cellStyle name="Note 4 15 2 4 2 3" xfId="36398" xr:uid="{00000000-0005-0000-0000-00007F5D0000}"/>
    <cellStyle name="Note 4 15 2 4 3" xfId="6971" xr:uid="{00000000-0005-0000-0000-0000805D0000}"/>
    <cellStyle name="Note 4 15 2 4 3 2" xfId="24406" xr:uid="{00000000-0005-0000-0000-0000815D0000}"/>
    <cellStyle name="Note 4 15 2 4 3 3" xfId="38859" xr:uid="{00000000-0005-0000-0000-0000825D0000}"/>
    <cellStyle name="Note 4 15 2 4 4" xfId="9412" xr:uid="{00000000-0005-0000-0000-0000835D0000}"/>
    <cellStyle name="Note 4 15 2 4 4 2" xfId="26847" xr:uid="{00000000-0005-0000-0000-0000845D0000}"/>
    <cellStyle name="Note 4 15 2 4 4 3" xfId="41300" xr:uid="{00000000-0005-0000-0000-0000855D0000}"/>
    <cellStyle name="Note 4 15 2 4 5" xfId="11832" xr:uid="{00000000-0005-0000-0000-0000865D0000}"/>
    <cellStyle name="Note 4 15 2 4 5 2" xfId="29267" xr:uid="{00000000-0005-0000-0000-0000875D0000}"/>
    <cellStyle name="Note 4 15 2 4 5 3" xfId="43720" xr:uid="{00000000-0005-0000-0000-0000885D0000}"/>
    <cellStyle name="Note 4 15 2 4 6" xfId="15269" xr:uid="{00000000-0005-0000-0000-0000895D0000}"/>
    <cellStyle name="Note 4 15 2 4 6 2" xfId="32704" xr:uid="{00000000-0005-0000-0000-00008A5D0000}"/>
    <cellStyle name="Note 4 15 2 4 6 3" xfId="47157" xr:uid="{00000000-0005-0000-0000-00008B5D0000}"/>
    <cellStyle name="Note 4 15 2 4 7" xfId="18839" xr:uid="{00000000-0005-0000-0000-00008C5D0000}"/>
    <cellStyle name="Note 4 15 2 4 8" xfId="20431" xr:uid="{00000000-0005-0000-0000-00008D5D0000}"/>
    <cellStyle name="Note 4 15 2 5" xfId="4506" xr:uid="{00000000-0005-0000-0000-00008E5D0000}"/>
    <cellStyle name="Note 4 15 2 5 2" xfId="14005" xr:uid="{00000000-0005-0000-0000-00008F5D0000}"/>
    <cellStyle name="Note 4 15 2 5 2 2" xfId="31440" xr:uid="{00000000-0005-0000-0000-0000905D0000}"/>
    <cellStyle name="Note 4 15 2 5 2 3" xfId="45893" xr:uid="{00000000-0005-0000-0000-0000915D0000}"/>
    <cellStyle name="Note 4 15 2 5 3" xfId="16466" xr:uid="{00000000-0005-0000-0000-0000925D0000}"/>
    <cellStyle name="Note 4 15 2 5 3 2" xfId="33901" xr:uid="{00000000-0005-0000-0000-0000935D0000}"/>
    <cellStyle name="Note 4 15 2 5 3 3" xfId="48354" xr:uid="{00000000-0005-0000-0000-0000945D0000}"/>
    <cellStyle name="Note 4 15 2 5 4" xfId="21942" xr:uid="{00000000-0005-0000-0000-0000955D0000}"/>
    <cellStyle name="Note 4 15 2 5 5" xfId="36395" xr:uid="{00000000-0005-0000-0000-0000965D0000}"/>
    <cellStyle name="Note 4 15 2 6" xfId="6968" xr:uid="{00000000-0005-0000-0000-0000975D0000}"/>
    <cellStyle name="Note 4 15 2 6 2" xfId="24403" xr:uid="{00000000-0005-0000-0000-0000985D0000}"/>
    <cellStyle name="Note 4 15 2 6 3" xfId="38856" xr:uid="{00000000-0005-0000-0000-0000995D0000}"/>
    <cellStyle name="Note 4 15 2 7" xfId="9409" xr:uid="{00000000-0005-0000-0000-00009A5D0000}"/>
    <cellStyle name="Note 4 15 2 7 2" xfId="26844" xr:uid="{00000000-0005-0000-0000-00009B5D0000}"/>
    <cellStyle name="Note 4 15 2 7 3" xfId="41297" xr:uid="{00000000-0005-0000-0000-00009C5D0000}"/>
    <cellStyle name="Note 4 15 2 8" xfId="11829" xr:uid="{00000000-0005-0000-0000-00009D5D0000}"/>
    <cellStyle name="Note 4 15 2 8 2" xfId="29264" xr:uid="{00000000-0005-0000-0000-00009E5D0000}"/>
    <cellStyle name="Note 4 15 2 8 3" xfId="43717" xr:uid="{00000000-0005-0000-0000-00009F5D0000}"/>
    <cellStyle name="Note 4 15 2 9" xfId="18836" xr:uid="{00000000-0005-0000-0000-0000A05D0000}"/>
    <cellStyle name="Note 4 15 3" xfId="1999" xr:uid="{00000000-0005-0000-0000-0000A15D0000}"/>
    <cellStyle name="Note 4 15 3 2" xfId="2000" xr:uid="{00000000-0005-0000-0000-0000A25D0000}"/>
    <cellStyle name="Note 4 15 3 2 2" xfId="4511" xr:uid="{00000000-0005-0000-0000-0000A35D0000}"/>
    <cellStyle name="Note 4 15 3 2 2 2" xfId="14009" xr:uid="{00000000-0005-0000-0000-0000A45D0000}"/>
    <cellStyle name="Note 4 15 3 2 2 2 2" xfId="31444" xr:uid="{00000000-0005-0000-0000-0000A55D0000}"/>
    <cellStyle name="Note 4 15 3 2 2 2 3" xfId="45897" xr:uid="{00000000-0005-0000-0000-0000A65D0000}"/>
    <cellStyle name="Note 4 15 3 2 2 3" xfId="16470" xr:uid="{00000000-0005-0000-0000-0000A75D0000}"/>
    <cellStyle name="Note 4 15 3 2 2 3 2" xfId="33905" xr:uid="{00000000-0005-0000-0000-0000A85D0000}"/>
    <cellStyle name="Note 4 15 3 2 2 3 3" xfId="48358" xr:uid="{00000000-0005-0000-0000-0000A95D0000}"/>
    <cellStyle name="Note 4 15 3 2 2 4" xfId="21947" xr:uid="{00000000-0005-0000-0000-0000AA5D0000}"/>
    <cellStyle name="Note 4 15 3 2 2 5" xfId="36400" xr:uid="{00000000-0005-0000-0000-0000AB5D0000}"/>
    <cellStyle name="Note 4 15 3 2 3" xfId="6973" xr:uid="{00000000-0005-0000-0000-0000AC5D0000}"/>
    <cellStyle name="Note 4 15 3 2 3 2" xfId="24408" xr:uid="{00000000-0005-0000-0000-0000AD5D0000}"/>
    <cellStyle name="Note 4 15 3 2 3 3" xfId="38861" xr:uid="{00000000-0005-0000-0000-0000AE5D0000}"/>
    <cellStyle name="Note 4 15 3 2 4" xfId="9414" xr:uid="{00000000-0005-0000-0000-0000AF5D0000}"/>
    <cellStyle name="Note 4 15 3 2 4 2" xfId="26849" xr:uid="{00000000-0005-0000-0000-0000B05D0000}"/>
    <cellStyle name="Note 4 15 3 2 4 3" xfId="41302" xr:uid="{00000000-0005-0000-0000-0000B15D0000}"/>
    <cellStyle name="Note 4 15 3 2 5" xfId="11834" xr:uid="{00000000-0005-0000-0000-0000B25D0000}"/>
    <cellStyle name="Note 4 15 3 2 5 2" xfId="29269" xr:uid="{00000000-0005-0000-0000-0000B35D0000}"/>
    <cellStyle name="Note 4 15 3 2 5 3" xfId="43722" xr:uid="{00000000-0005-0000-0000-0000B45D0000}"/>
    <cellStyle name="Note 4 15 3 2 6" xfId="18841" xr:uid="{00000000-0005-0000-0000-0000B55D0000}"/>
    <cellStyle name="Note 4 15 3 3" xfId="2001" xr:uid="{00000000-0005-0000-0000-0000B65D0000}"/>
    <cellStyle name="Note 4 15 3 3 2" xfId="4512" xr:uid="{00000000-0005-0000-0000-0000B75D0000}"/>
    <cellStyle name="Note 4 15 3 3 2 2" xfId="14010" xr:uid="{00000000-0005-0000-0000-0000B85D0000}"/>
    <cellStyle name="Note 4 15 3 3 2 2 2" xfId="31445" xr:uid="{00000000-0005-0000-0000-0000B95D0000}"/>
    <cellStyle name="Note 4 15 3 3 2 2 3" xfId="45898" xr:uid="{00000000-0005-0000-0000-0000BA5D0000}"/>
    <cellStyle name="Note 4 15 3 3 2 3" xfId="16471" xr:uid="{00000000-0005-0000-0000-0000BB5D0000}"/>
    <cellStyle name="Note 4 15 3 3 2 3 2" xfId="33906" xr:uid="{00000000-0005-0000-0000-0000BC5D0000}"/>
    <cellStyle name="Note 4 15 3 3 2 3 3" xfId="48359" xr:uid="{00000000-0005-0000-0000-0000BD5D0000}"/>
    <cellStyle name="Note 4 15 3 3 2 4" xfId="21948" xr:uid="{00000000-0005-0000-0000-0000BE5D0000}"/>
    <cellStyle name="Note 4 15 3 3 2 5" xfId="36401" xr:uid="{00000000-0005-0000-0000-0000BF5D0000}"/>
    <cellStyle name="Note 4 15 3 3 3" xfId="6974" xr:uid="{00000000-0005-0000-0000-0000C05D0000}"/>
    <cellStyle name="Note 4 15 3 3 3 2" xfId="24409" xr:uid="{00000000-0005-0000-0000-0000C15D0000}"/>
    <cellStyle name="Note 4 15 3 3 3 3" xfId="38862" xr:uid="{00000000-0005-0000-0000-0000C25D0000}"/>
    <cellStyle name="Note 4 15 3 3 4" xfId="9415" xr:uid="{00000000-0005-0000-0000-0000C35D0000}"/>
    <cellStyle name="Note 4 15 3 3 4 2" xfId="26850" xr:uid="{00000000-0005-0000-0000-0000C45D0000}"/>
    <cellStyle name="Note 4 15 3 3 4 3" xfId="41303" xr:uid="{00000000-0005-0000-0000-0000C55D0000}"/>
    <cellStyle name="Note 4 15 3 3 5" xfId="11835" xr:uid="{00000000-0005-0000-0000-0000C65D0000}"/>
    <cellStyle name="Note 4 15 3 3 5 2" xfId="29270" xr:uid="{00000000-0005-0000-0000-0000C75D0000}"/>
    <cellStyle name="Note 4 15 3 3 5 3" xfId="43723" xr:uid="{00000000-0005-0000-0000-0000C85D0000}"/>
    <cellStyle name="Note 4 15 3 3 6" xfId="18842" xr:uid="{00000000-0005-0000-0000-0000C95D0000}"/>
    <cellStyle name="Note 4 15 3 4" xfId="2002" xr:uid="{00000000-0005-0000-0000-0000CA5D0000}"/>
    <cellStyle name="Note 4 15 3 4 2" xfId="4513" xr:uid="{00000000-0005-0000-0000-0000CB5D0000}"/>
    <cellStyle name="Note 4 15 3 4 2 2" xfId="21949" xr:uid="{00000000-0005-0000-0000-0000CC5D0000}"/>
    <cellStyle name="Note 4 15 3 4 2 3" xfId="36402" xr:uid="{00000000-0005-0000-0000-0000CD5D0000}"/>
    <cellStyle name="Note 4 15 3 4 3" xfId="6975" xr:uid="{00000000-0005-0000-0000-0000CE5D0000}"/>
    <cellStyle name="Note 4 15 3 4 3 2" xfId="24410" xr:uid="{00000000-0005-0000-0000-0000CF5D0000}"/>
    <cellStyle name="Note 4 15 3 4 3 3" xfId="38863" xr:uid="{00000000-0005-0000-0000-0000D05D0000}"/>
    <cellStyle name="Note 4 15 3 4 4" xfId="9416" xr:uid="{00000000-0005-0000-0000-0000D15D0000}"/>
    <cellStyle name="Note 4 15 3 4 4 2" xfId="26851" xr:uid="{00000000-0005-0000-0000-0000D25D0000}"/>
    <cellStyle name="Note 4 15 3 4 4 3" xfId="41304" xr:uid="{00000000-0005-0000-0000-0000D35D0000}"/>
    <cellStyle name="Note 4 15 3 4 5" xfId="11836" xr:uid="{00000000-0005-0000-0000-0000D45D0000}"/>
    <cellStyle name="Note 4 15 3 4 5 2" xfId="29271" xr:uid="{00000000-0005-0000-0000-0000D55D0000}"/>
    <cellStyle name="Note 4 15 3 4 5 3" xfId="43724" xr:uid="{00000000-0005-0000-0000-0000D65D0000}"/>
    <cellStyle name="Note 4 15 3 4 6" xfId="15270" xr:uid="{00000000-0005-0000-0000-0000D75D0000}"/>
    <cellStyle name="Note 4 15 3 4 6 2" xfId="32705" xr:uid="{00000000-0005-0000-0000-0000D85D0000}"/>
    <cellStyle name="Note 4 15 3 4 6 3" xfId="47158" xr:uid="{00000000-0005-0000-0000-0000D95D0000}"/>
    <cellStyle name="Note 4 15 3 4 7" xfId="18843" xr:uid="{00000000-0005-0000-0000-0000DA5D0000}"/>
    <cellStyle name="Note 4 15 3 4 8" xfId="20432" xr:uid="{00000000-0005-0000-0000-0000DB5D0000}"/>
    <cellStyle name="Note 4 15 3 5" xfId="4510" xr:uid="{00000000-0005-0000-0000-0000DC5D0000}"/>
    <cellStyle name="Note 4 15 3 5 2" xfId="14008" xr:uid="{00000000-0005-0000-0000-0000DD5D0000}"/>
    <cellStyle name="Note 4 15 3 5 2 2" xfId="31443" xr:uid="{00000000-0005-0000-0000-0000DE5D0000}"/>
    <cellStyle name="Note 4 15 3 5 2 3" xfId="45896" xr:uid="{00000000-0005-0000-0000-0000DF5D0000}"/>
    <cellStyle name="Note 4 15 3 5 3" xfId="16469" xr:uid="{00000000-0005-0000-0000-0000E05D0000}"/>
    <cellStyle name="Note 4 15 3 5 3 2" xfId="33904" xr:uid="{00000000-0005-0000-0000-0000E15D0000}"/>
    <cellStyle name="Note 4 15 3 5 3 3" xfId="48357" xr:uid="{00000000-0005-0000-0000-0000E25D0000}"/>
    <cellStyle name="Note 4 15 3 5 4" xfId="21946" xr:uid="{00000000-0005-0000-0000-0000E35D0000}"/>
    <cellStyle name="Note 4 15 3 5 5" xfId="36399" xr:uid="{00000000-0005-0000-0000-0000E45D0000}"/>
    <cellStyle name="Note 4 15 3 6" xfId="6972" xr:uid="{00000000-0005-0000-0000-0000E55D0000}"/>
    <cellStyle name="Note 4 15 3 6 2" xfId="24407" xr:uid="{00000000-0005-0000-0000-0000E65D0000}"/>
    <cellStyle name="Note 4 15 3 6 3" xfId="38860" xr:uid="{00000000-0005-0000-0000-0000E75D0000}"/>
    <cellStyle name="Note 4 15 3 7" xfId="9413" xr:uid="{00000000-0005-0000-0000-0000E85D0000}"/>
    <cellStyle name="Note 4 15 3 7 2" xfId="26848" xr:uid="{00000000-0005-0000-0000-0000E95D0000}"/>
    <cellStyle name="Note 4 15 3 7 3" xfId="41301" xr:uid="{00000000-0005-0000-0000-0000EA5D0000}"/>
    <cellStyle name="Note 4 15 3 8" xfId="11833" xr:uid="{00000000-0005-0000-0000-0000EB5D0000}"/>
    <cellStyle name="Note 4 15 3 8 2" xfId="29268" xr:uid="{00000000-0005-0000-0000-0000EC5D0000}"/>
    <cellStyle name="Note 4 15 3 8 3" xfId="43721" xr:uid="{00000000-0005-0000-0000-0000ED5D0000}"/>
    <cellStyle name="Note 4 15 3 9" xfId="18840" xr:uid="{00000000-0005-0000-0000-0000EE5D0000}"/>
    <cellStyle name="Note 4 15 4" xfId="2003" xr:uid="{00000000-0005-0000-0000-0000EF5D0000}"/>
    <cellStyle name="Note 4 15 4 2" xfId="2004" xr:uid="{00000000-0005-0000-0000-0000F05D0000}"/>
    <cellStyle name="Note 4 15 4 2 2" xfId="4515" xr:uid="{00000000-0005-0000-0000-0000F15D0000}"/>
    <cellStyle name="Note 4 15 4 2 2 2" xfId="14012" xr:uid="{00000000-0005-0000-0000-0000F25D0000}"/>
    <cellStyle name="Note 4 15 4 2 2 2 2" xfId="31447" xr:uid="{00000000-0005-0000-0000-0000F35D0000}"/>
    <cellStyle name="Note 4 15 4 2 2 2 3" xfId="45900" xr:uid="{00000000-0005-0000-0000-0000F45D0000}"/>
    <cellStyle name="Note 4 15 4 2 2 3" xfId="16473" xr:uid="{00000000-0005-0000-0000-0000F55D0000}"/>
    <cellStyle name="Note 4 15 4 2 2 3 2" xfId="33908" xr:uid="{00000000-0005-0000-0000-0000F65D0000}"/>
    <cellStyle name="Note 4 15 4 2 2 3 3" xfId="48361" xr:uid="{00000000-0005-0000-0000-0000F75D0000}"/>
    <cellStyle name="Note 4 15 4 2 2 4" xfId="21951" xr:uid="{00000000-0005-0000-0000-0000F85D0000}"/>
    <cellStyle name="Note 4 15 4 2 2 5" xfId="36404" xr:uid="{00000000-0005-0000-0000-0000F95D0000}"/>
    <cellStyle name="Note 4 15 4 2 3" xfId="6977" xr:uid="{00000000-0005-0000-0000-0000FA5D0000}"/>
    <cellStyle name="Note 4 15 4 2 3 2" xfId="24412" xr:uid="{00000000-0005-0000-0000-0000FB5D0000}"/>
    <cellStyle name="Note 4 15 4 2 3 3" xfId="38865" xr:uid="{00000000-0005-0000-0000-0000FC5D0000}"/>
    <cellStyle name="Note 4 15 4 2 4" xfId="9418" xr:uid="{00000000-0005-0000-0000-0000FD5D0000}"/>
    <cellStyle name="Note 4 15 4 2 4 2" xfId="26853" xr:uid="{00000000-0005-0000-0000-0000FE5D0000}"/>
    <cellStyle name="Note 4 15 4 2 4 3" xfId="41306" xr:uid="{00000000-0005-0000-0000-0000FF5D0000}"/>
    <cellStyle name="Note 4 15 4 2 5" xfId="11838" xr:uid="{00000000-0005-0000-0000-0000005E0000}"/>
    <cellStyle name="Note 4 15 4 2 5 2" xfId="29273" xr:uid="{00000000-0005-0000-0000-0000015E0000}"/>
    <cellStyle name="Note 4 15 4 2 5 3" xfId="43726" xr:uid="{00000000-0005-0000-0000-0000025E0000}"/>
    <cellStyle name="Note 4 15 4 2 6" xfId="18845" xr:uid="{00000000-0005-0000-0000-0000035E0000}"/>
    <cellStyle name="Note 4 15 4 3" xfId="2005" xr:uid="{00000000-0005-0000-0000-0000045E0000}"/>
    <cellStyle name="Note 4 15 4 3 2" xfId="4516" xr:uid="{00000000-0005-0000-0000-0000055E0000}"/>
    <cellStyle name="Note 4 15 4 3 2 2" xfId="14013" xr:uid="{00000000-0005-0000-0000-0000065E0000}"/>
    <cellStyle name="Note 4 15 4 3 2 2 2" xfId="31448" xr:uid="{00000000-0005-0000-0000-0000075E0000}"/>
    <cellStyle name="Note 4 15 4 3 2 2 3" xfId="45901" xr:uid="{00000000-0005-0000-0000-0000085E0000}"/>
    <cellStyle name="Note 4 15 4 3 2 3" xfId="16474" xr:uid="{00000000-0005-0000-0000-0000095E0000}"/>
    <cellStyle name="Note 4 15 4 3 2 3 2" xfId="33909" xr:uid="{00000000-0005-0000-0000-00000A5E0000}"/>
    <cellStyle name="Note 4 15 4 3 2 3 3" xfId="48362" xr:uid="{00000000-0005-0000-0000-00000B5E0000}"/>
    <cellStyle name="Note 4 15 4 3 2 4" xfId="21952" xr:uid="{00000000-0005-0000-0000-00000C5E0000}"/>
    <cellStyle name="Note 4 15 4 3 2 5" xfId="36405" xr:uid="{00000000-0005-0000-0000-00000D5E0000}"/>
    <cellStyle name="Note 4 15 4 3 3" xfId="6978" xr:uid="{00000000-0005-0000-0000-00000E5E0000}"/>
    <cellStyle name="Note 4 15 4 3 3 2" xfId="24413" xr:uid="{00000000-0005-0000-0000-00000F5E0000}"/>
    <cellStyle name="Note 4 15 4 3 3 3" xfId="38866" xr:uid="{00000000-0005-0000-0000-0000105E0000}"/>
    <cellStyle name="Note 4 15 4 3 4" xfId="9419" xr:uid="{00000000-0005-0000-0000-0000115E0000}"/>
    <cellStyle name="Note 4 15 4 3 4 2" xfId="26854" xr:uid="{00000000-0005-0000-0000-0000125E0000}"/>
    <cellStyle name="Note 4 15 4 3 4 3" xfId="41307" xr:uid="{00000000-0005-0000-0000-0000135E0000}"/>
    <cellStyle name="Note 4 15 4 3 5" xfId="11839" xr:uid="{00000000-0005-0000-0000-0000145E0000}"/>
    <cellStyle name="Note 4 15 4 3 5 2" xfId="29274" xr:uid="{00000000-0005-0000-0000-0000155E0000}"/>
    <cellStyle name="Note 4 15 4 3 5 3" xfId="43727" xr:uid="{00000000-0005-0000-0000-0000165E0000}"/>
    <cellStyle name="Note 4 15 4 3 6" xfId="18846" xr:uid="{00000000-0005-0000-0000-0000175E0000}"/>
    <cellStyle name="Note 4 15 4 4" xfId="2006" xr:uid="{00000000-0005-0000-0000-0000185E0000}"/>
    <cellStyle name="Note 4 15 4 4 2" xfId="4517" xr:uid="{00000000-0005-0000-0000-0000195E0000}"/>
    <cellStyle name="Note 4 15 4 4 2 2" xfId="21953" xr:uid="{00000000-0005-0000-0000-00001A5E0000}"/>
    <cellStyle name="Note 4 15 4 4 2 3" xfId="36406" xr:uid="{00000000-0005-0000-0000-00001B5E0000}"/>
    <cellStyle name="Note 4 15 4 4 3" xfId="6979" xr:uid="{00000000-0005-0000-0000-00001C5E0000}"/>
    <cellStyle name="Note 4 15 4 4 3 2" xfId="24414" xr:uid="{00000000-0005-0000-0000-00001D5E0000}"/>
    <cellStyle name="Note 4 15 4 4 3 3" xfId="38867" xr:uid="{00000000-0005-0000-0000-00001E5E0000}"/>
    <cellStyle name="Note 4 15 4 4 4" xfId="9420" xr:uid="{00000000-0005-0000-0000-00001F5E0000}"/>
    <cellStyle name="Note 4 15 4 4 4 2" xfId="26855" xr:uid="{00000000-0005-0000-0000-0000205E0000}"/>
    <cellStyle name="Note 4 15 4 4 4 3" xfId="41308" xr:uid="{00000000-0005-0000-0000-0000215E0000}"/>
    <cellStyle name="Note 4 15 4 4 5" xfId="11840" xr:uid="{00000000-0005-0000-0000-0000225E0000}"/>
    <cellStyle name="Note 4 15 4 4 5 2" xfId="29275" xr:uid="{00000000-0005-0000-0000-0000235E0000}"/>
    <cellStyle name="Note 4 15 4 4 5 3" xfId="43728" xr:uid="{00000000-0005-0000-0000-0000245E0000}"/>
    <cellStyle name="Note 4 15 4 4 6" xfId="15271" xr:uid="{00000000-0005-0000-0000-0000255E0000}"/>
    <cellStyle name="Note 4 15 4 4 6 2" xfId="32706" xr:uid="{00000000-0005-0000-0000-0000265E0000}"/>
    <cellStyle name="Note 4 15 4 4 6 3" xfId="47159" xr:uid="{00000000-0005-0000-0000-0000275E0000}"/>
    <cellStyle name="Note 4 15 4 4 7" xfId="18847" xr:uid="{00000000-0005-0000-0000-0000285E0000}"/>
    <cellStyle name="Note 4 15 4 4 8" xfId="20433" xr:uid="{00000000-0005-0000-0000-0000295E0000}"/>
    <cellStyle name="Note 4 15 4 5" xfId="4514" xr:uid="{00000000-0005-0000-0000-00002A5E0000}"/>
    <cellStyle name="Note 4 15 4 5 2" xfId="14011" xr:uid="{00000000-0005-0000-0000-00002B5E0000}"/>
    <cellStyle name="Note 4 15 4 5 2 2" xfId="31446" xr:uid="{00000000-0005-0000-0000-00002C5E0000}"/>
    <cellStyle name="Note 4 15 4 5 2 3" xfId="45899" xr:uid="{00000000-0005-0000-0000-00002D5E0000}"/>
    <cellStyle name="Note 4 15 4 5 3" xfId="16472" xr:uid="{00000000-0005-0000-0000-00002E5E0000}"/>
    <cellStyle name="Note 4 15 4 5 3 2" xfId="33907" xr:uid="{00000000-0005-0000-0000-00002F5E0000}"/>
    <cellStyle name="Note 4 15 4 5 3 3" xfId="48360" xr:uid="{00000000-0005-0000-0000-0000305E0000}"/>
    <cellStyle name="Note 4 15 4 5 4" xfId="21950" xr:uid="{00000000-0005-0000-0000-0000315E0000}"/>
    <cellStyle name="Note 4 15 4 5 5" xfId="36403" xr:uid="{00000000-0005-0000-0000-0000325E0000}"/>
    <cellStyle name="Note 4 15 4 6" xfId="6976" xr:uid="{00000000-0005-0000-0000-0000335E0000}"/>
    <cellStyle name="Note 4 15 4 6 2" xfId="24411" xr:uid="{00000000-0005-0000-0000-0000345E0000}"/>
    <cellStyle name="Note 4 15 4 6 3" xfId="38864" xr:uid="{00000000-0005-0000-0000-0000355E0000}"/>
    <cellStyle name="Note 4 15 4 7" xfId="9417" xr:uid="{00000000-0005-0000-0000-0000365E0000}"/>
    <cellStyle name="Note 4 15 4 7 2" xfId="26852" xr:uid="{00000000-0005-0000-0000-0000375E0000}"/>
    <cellStyle name="Note 4 15 4 7 3" xfId="41305" xr:uid="{00000000-0005-0000-0000-0000385E0000}"/>
    <cellStyle name="Note 4 15 4 8" xfId="11837" xr:uid="{00000000-0005-0000-0000-0000395E0000}"/>
    <cellStyle name="Note 4 15 4 8 2" xfId="29272" xr:uid="{00000000-0005-0000-0000-00003A5E0000}"/>
    <cellStyle name="Note 4 15 4 8 3" xfId="43725" xr:uid="{00000000-0005-0000-0000-00003B5E0000}"/>
    <cellStyle name="Note 4 15 4 9" xfId="18844" xr:uid="{00000000-0005-0000-0000-00003C5E0000}"/>
    <cellStyle name="Note 4 15 5" xfId="2007" xr:uid="{00000000-0005-0000-0000-00003D5E0000}"/>
    <cellStyle name="Note 4 15 5 2" xfId="2008" xr:uid="{00000000-0005-0000-0000-00003E5E0000}"/>
    <cellStyle name="Note 4 15 5 2 2" xfId="4519" xr:uid="{00000000-0005-0000-0000-00003F5E0000}"/>
    <cellStyle name="Note 4 15 5 2 2 2" xfId="14015" xr:uid="{00000000-0005-0000-0000-0000405E0000}"/>
    <cellStyle name="Note 4 15 5 2 2 2 2" xfId="31450" xr:uid="{00000000-0005-0000-0000-0000415E0000}"/>
    <cellStyle name="Note 4 15 5 2 2 2 3" xfId="45903" xr:uid="{00000000-0005-0000-0000-0000425E0000}"/>
    <cellStyle name="Note 4 15 5 2 2 3" xfId="16476" xr:uid="{00000000-0005-0000-0000-0000435E0000}"/>
    <cellStyle name="Note 4 15 5 2 2 3 2" xfId="33911" xr:uid="{00000000-0005-0000-0000-0000445E0000}"/>
    <cellStyle name="Note 4 15 5 2 2 3 3" xfId="48364" xr:uid="{00000000-0005-0000-0000-0000455E0000}"/>
    <cellStyle name="Note 4 15 5 2 2 4" xfId="21955" xr:uid="{00000000-0005-0000-0000-0000465E0000}"/>
    <cellStyle name="Note 4 15 5 2 2 5" xfId="36408" xr:uid="{00000000-0005-0000-0000-0000475E0000}"/>
    <cellStyle name="Note 4 15 5 2 3" xfId="6981" xr:uid="{00000000-0005-0000-0000-0000485E0000}"/>
    <cellStyle name="Note 4 15 5 2 3 2" xfId="24416" xr:uid="{00000000-0005-0000-0000-0000495E0000}"/>
    <cellStyle name="Note 4 15 5 2 3 3" xfId="38869" xr:uid="{00000000-0005-0000-0000-00004A5E0000}"/>
    <cellStyle name="Note 4 15 5 2 4" xfId="9422" xr:uid="{00000000-0005-0000-0000-00004B5E0000}"/>
    <cellStyle name="Note 4 15 5 2 4 2" xfId="26857" xr:uid="{00000000-0005-0000-0000-00004C5E0000}"/>
    <cellStyle name="Note 4 15 5 2 4 3" xfId="41310" xr:uid="{00000000-0005-0000-0000-00004D5E0000}"/>
    <cellStyle name="Note 4 15 5 2 5" xfId="11842" xr:uid="{00000000-0005-0000-0000-00004E5E0000}"/>
    <cellStyle name="Note 4 15 5 2 5 2" xfId="29277" xr:uid="{00000000-0005-0000-0000-00004F5E0000}"/>
    <cellStyle name="Note 4 15 5 2 5 3" xfId="43730" xr:uid="{00000000-0005-0000-0000-0000505E0000}"/>
    <cellStyle name="Note 4 15 5 2 6" xfId="18849" xr:uid="{00000000-0005-0000-0000-0000515E0000}"/>
    <cellStyle name="Note 4 15 5 3" xfId="2009" xr:uid="{00000000-0005-0000-0000-0000525E0000}"/>
    <cellStyle name="Note 4 15 5 3 2" xfId="4520" xr:uid="{00000000-0005-0000-0000-0000535E0000}"/>
    <cellStyle name="Note 4 15 5 3 2 2" xfId="14016" xr:uid="{00000000-0005-0000-0000-0000545E0000}"/>
    <cellStyle name="Note 4 15 5 3 2 2 2" xfId="31451" xr:uid="{00000000-0005-0000-0000-0000555E0000}"/>
    <cellStyle name="Note 4 15 5 3 2 2 3" xfId="45904" xr:uid="{00000000-0005-0000-0000-0000565E0000}"/>
    <cellStyle name="Note 4 15 5 3 2 3" xfId="16477" xr:uid="{00000000-0005-0000-0000-0000575E0000}"/>
    <cellStyle name="Note 4 15 5 3 2 3 2" xfId="33912" xr:uid="{00000000-0005-0000-0000-0000585E0000}"/>
    <cellStyle name="Note 4 15 5 3 2 3 3" xfId="48365" xr:uid="{00000000-0005-0000-0000-0000595E0000}"/>
    <cellStyle name="Note 4 15 5 3 2 4" xfId="21956" xr:uid="{00000000-0005-0000-0000-00005A5E0000}"/>
    <cellStyle name="Note 4 15 5 3 2 5" xfId="36409" xr:uid="{00000000-0005-0000-0000-00005B5E0000}"/>
    <cellStyle name="Note 4 15 5 3 3" xfId="6982" xr:uid="{00000000-0005-0000-0000-00005C5E0000}"/>
    <cellStyle name="Note 4 15 5 3 3 2" xfId="24417" xr:uid="{00000000-0005-0000-0000-00005D5E0000}"/>
    <cellStyle name="Note 4 15 5 3 3 3" xfId="38870" xr:uid="{00000000-0005-0000-0000-00005E5E0000}"/>
    <cellStyle name="Note 4 15 5 3 4" xfId="9423" xr:uid="{00000000-0005-0000-0000-00005F5E0000}"/>
    <cellStyle name="Note 4 15 5 3 4 2" xfId="26858" xr:uid="{00000000-0005-0000-0000-0000605E0000}"/>
    <cellStyle name="Note 4 15 5 3 4 3" xfId="41311" xr:uid="{00000000-0005-0000-0000-0000615E0000}"/>
    <cellStyle name="Note 4 15 5 3 5" xfId="11843" xr:uid="{00000000-0005-0000-0000-0000625E0000}"/>
    <cellStyle name="Note 4 15 5 3 5 2" xfId="29278" xr:uid="{00000000-0005-0000-0000-0000635E0000}"/>
    <cellStyle name="Note 4 15 5 3 5 3" xfId="43731" xr:uid="{00000000-0005-0000-0000-0000645E0000}"/>
    <cellStyle name="Note 4 15 5 3 6" xfId="18850" xr:uid="{00000000-0005-0000-0000-0000655E0000}"/>
    <cellStyle name="Note 4 15 5 4" xfId="2010" xr:uid="{00000000-0005-0000-0000-0000665E0000}"/>
    <cellStyle name="Note 4 15 5 4 2" xfId="4521" xr:uid="{00000000-0005-0000-0000-0000675E0000}"/>
    <cellStyle name="Note 4 15 5 4 2 2" xfId="21957" xr:uid="{00000000-0005-0000-0000-0000685E0000}"/>
    <cellStyle name="Note 4 15 5 4 2 3" xfId="36410" xr:uid="{00000000-0005-0000-0000-0000695E0000}"/>
    <cellStyle name="Note 4 15 5 4 3" xfId="6983" xr:uid="{00000000-0005-0000-0000-00006A5E0000}"/>
    <cellStyle name="Note 4 15 5 4 3 2" xfId="24418" xr:uid="{00000000-0005-0000-0000-00006B5E0000}"/>
    <cellStyle name="Note 4 15 5 4 3 3" xfId="38871" xr:uid="{00000000-0005-0000-0000-00006C5E0000}"/>
    <cellStyle name="Note 4 15 5 4 4" xfId="9424" xr:uid="{00000000-0005-0000-0000-00006D5E0000}"/>
    <cellStyle name="Note 4 15 5 4 4 2" xfId="26859" xr:uid="{00000000-0005-0000-0000-00006E5E0000}"/>
    <cellStyle name="Note 4 15 5 4 4 3" xfId="41312" xr:uid="{00000000-0005-0000-0000-00006F5E0000}"/>
    <cellStyle name="Note 4 15 5 4 5" xfId="11844" xr:uid="{00000000-0005-0000-0000-0000705E0000}"/>
    <cellStyle name="Note 4 15 5 4 5 2" xfId="29279" xr:uid="{00000000-0005-0000-0000-0000715E0000}"/>
    <cellStyle name="Note 4 15 5 4 5 3" xfId="43732" xr:uid="{00000000-0005-0000-0000-0000725E0000}"/>
    <cellStyle name="Note 4 15 5 4 6" xfId="15272" xr:uid="{00000000-0005-0000-0000-0000735E0000}"/>
    <cellStyle name="Note 4 15 5 4 6 2" xfId="32707" xr:uid="{00000000-0005-0000-0000-0000745E0000}"/>
    <cellStyle name="Note 4 15 5 4 6 3" xfId="47160" xr:uid="{00000000-0005-0000-0000-0000755E0000}"/>
    <cellStyle name="Note 4 15 5 4 7" xfId="18851" xr:uid="{00000000-0005-0000-0000-0000765E0000}"/>
    <cellStyle name="Note 4 15 5 4 8" xfId="20434" xr:uid="{00000000-0005-0000-0000-0000775E0000}"/>
    <cellStyle name="Note 4 15 5 5" xfId="4518" xr:uid="{00000000-0005-0000-0000-0000785E0000}"/>
    <cellStyle name="Note 4 15 5 5 2" xfId="14014" xr:uid="{00000000-0005-0000-0000-0000795E0000}"/>
    <cellStyle name="Note 4 15 5 5 2 2" xfId="31449" xr:uid="{00000000-0005-0000-0000-00007A5E0000}"/>
    <cellStyle name="Note 4 15 5 5 2 3" xfId="45902" xr:uid="{00000000-0005-0000-0000-00007B5E0000}"/>
    <cellStyle name="Note 4 15 5 5 3" xfId="16475" xr:uid="{00000000-0005-0000-0000-00007C5E0000}"/>
    <cellStyle name="Note 4 15 5 5 3 2" xfId="33910" xr:uid="{00000000-0005-0000-0000-00007D5E0000}"/>
    <cellStyle name="Note 4 15 5 5 3 3" xfId="48363" xr:uid="{00000000-0005-0000-0000-00007E5E0000}"/>
    <cellStyle name="Note 4 15 5 5 4" xfId="21954" xr:uid="{00000000-0005-0000-0000-00007F5E0000}"/>
    <cellStyle name="Note 4 15 5 5 5" xfId="36407" xr:uid="{00000000-0005-0000-0000-0000805E0000}"/>
    <cellStyle name="Note 4 15 5 6" xfId="6980" xr:uid="{00000000-0005-0000-0000-0000815E0000}"/>
    <cellStyle name="Note 4 15 5 6 2" xfId="24415" xr:uid="{00000000-0005-0000-0000-0000825E0000}"/>
    <cellStyle name="Note 4 15 5 6 3" xfId="38868" xr:uid="{00000000-0005-0000-0000-0000835E0000}"/>
    <cellStyle name="Note 4 15 5 7" xfId="9421" xr:uid="{00000000-0005-0000-0000-0000845E0000}"/>
    <cellStyle name="Note 4 15 5 7 2" xfId="26856" xr:uid="{00000000-0005-0000-0000-0000855E0000}"/>
    <cellStyle name="Note 4 15 5 7 3" xfId="41309" xr:uid="{00000000-0005-0000-0000-0000865E0000}"/>
    <cellStyle name="Note 4 15 5 8" xfId="11841" xr:uid="{00000000-0005-0000-0000-0000875E0000}"/>
    <cellStyle name="Note 4 15 5 8 2" xfId="29276" xr:uid="{00000000-0005-0000-0000-0000885E0000}"/>
    <cellStyle name="Note 4 15 5 8 3" xfId="43729" xr:uid="{00000000-0005-0000-0000-0000895E0000}"/>
    <cellStyle name="Note 4 15 5 9" xfId="18848" xr:uid="{00000000-0005-0000-0000-00008A5E0000}"/>
    <cellStyle name="Note 4 15 6" xfId="2011" xr:uid="{00000000-0005-0000-0000-00008B5E0000}"/>
    <cellStyle name="Note 4 15 6 2" xfId="4522" xr:uid="{00000000-0005-0000-0000-00008C5E0000}"/>
    <cellStyle name="Note 4 15 6 2 2" xfId="14017" xr:uid="{00000000-0005-0000-0000-00008D5E0000}"/>
    <cellStyle name="Note 4 15 6 2 2 2" xfId="31452" xr:uid="{00000000-0005-0000-0000-00008E5E0000}"/>
    <cellStyle name="Note 4 15 6 2 2 3" xfId="45905" xr:uid="{00000000-0005-0000-0000-00008F5E0000}"/>
    <cellStyle name="Note 4 15 6 2 3" xfId="16478" xr:uid="{00000000-0005-0000-0000-0000905E0000}"/>
    <cellStyle name="Note 4 15 6 2 3 2" xfId="33913" xr:uid="{00000000-0005-0000-0000-0000915E0000}"/>
    <cellStyle name="Note 4 15 6 2 3 3" xfId="48366" xr:uid="{00000000-0005-0000-0000-0000925E0000}"/>
    <cellStyle name="Note 4 15 6 2 4" xfId="21958" xr:uid="{00000000-0005-0000-0000-0000935E0000}"/>
    <cellStyle name="Note 4 15 6 2 5" xfId="36411" xr:uid="{00000000-0005-0000-0000-0000945E0000}"/>
    <cellStyle name="Note 4 15 6 3" xfId="6984" xr:uid="{00000000-0005-0000-0000-0000955E0000}"/>
    <cellStyle name="Note 4 15 6 3 2" xfId="24419" xr:uid="{00000000-0005-0000-0000-0000965E0000}"/>
    <cellStyle name="Note 4 15 6 3 3" xfId="38872" xr:uid="{00000000-0005-0000-0000-0000975E0000}"/>
    <cellStyle name="Note 4 15 6 4" xfId="9425" xr:uid="{00000000-0005-0000-0000-0000985E0000}"/>
    <cellStyle name="Note 4 15 6 4 2" xfId="26860" xr:uid="{00000000-0005-0000-0000-0000995E0000}"/>
    <cellStyle name="Note 4 15 6 4 3" xfId="41313" xr:uid="{00000000-0005-0000-0000-00009A5E0000}"/>
    <cellStyle name="Note 4 15 6 5" xfId="11845" xr:uid="{00000000-0005-0000-0000-00009B5E0000}"/>
    <cellStyle name="Note 4 15 6 5 2" xfId="29280" xr:uid="{00000000-0005-0000-0000-00009C5E0000}"/>
    <cellStyle name="Note 4 15 6 5 3" xfId="43733" xr:uid="{00000000-0005-0000-0000-00009D5E0000}"/>
    <cellStyle name="Note 4 15 6 6" xfId="18852" xr:uid="{00000000-0005-0000-0000-00009E5E0000}"/>
    <cellStyle name="Note 4 15 7" xfId="2012" xr:uid="{00000000-0005-0000-0000-00009F5E0000}"/>
    <cellStyle name="Note 4 15 7 2" xfId="4523" xr:uid="{00000000-0005-0000-0000-0000A05E0000}"/>
    <cellStyle name="Note 4 15 7 2 2" xfId="14018" xr:uid="{00000000-0005-0000-0000-0000A15E0000}"/>
    <cellStyle name="Note 4 15 7 2 2 2" xfId="31453" xr:uid="{00000000-0005-0000-0000-0000A25E0000}"/>
    <cellStyle name="Note 4 15 7 2 2 3" xfId="45906" xr:uid="{00000000-0005-0000-0000-0000A35E0000}"/>
    <cellStyle name="Note 4 15 7 2 3" xfId="16479" xr:uid="{00000000-0005-0000-0000-0000A45E0000}"/>
    <cellStyle name="Note 4 15 7 2 3 2" xfId="33914" xr:uid="{00000000-0005-0000-0000-0000A55E0000}"/>
    <cellStyle name="Note 4 15 7 2 3 3" xfId="48367" xr:uid="{00000000-0005-0000-0000-0000A65E0000}"/>
    <cellStyle name="Note 4 15 7 2 4" xfId="21959" xr:uid="{00000000-0005-0000-0000-0000A75E0000}"/>
    <cellStyle name="Note 4 15 7 2 5" xfId="36412" xr:uid="{00000000-0005-0000-0000-0000A85E0000}"/>
    <cellStyle name="Note 4 15 7 3" xfId="6985" xr:uid="{00000000-0005-0000-0000-0000A95E0000}"/>
    <cellStyle name="Note 4 15 7 3 2" xfId="24420" xr:uid="{00000000-0005-0000-0000-0000AA5E0000}"/>
    <cellStyle name="Note 4 15 7 3 3" xfId="38873" xr:uid="{00000000-0005-0000-0000-0000AB5E0000}"/>
    <cellStyle name="Note 4 15 7 4" xfId="9426" xr:uid="{00000000-0005-0000-0000-0000AC5E0000}"/>
    <cellStyle name="Note 4 15 7 4 2" xfId="26861" xr:uid="{00000000-0005-0000-0000-0000AD5E0000}"/>
    <cellStyle name="Note 4 15 7 4 3" xfId="41314" xr:uid="{00000000-0005-0000-0000-0000AE5E0000}"/>
    <cellStyle name="Note 4 15 7 5" xfId="11846" xr:uid="{00000000-0005-0000-0000-0000AF5E0000}"/>
    <cellStyle name="Note 4 15 7 5 2" xfId="29281" xr:uid="{00000000-0005-0000-0000-0000B05E0000}"/>
    <cellStyle name="Note 4 15 7 5 3" xfId="43734" xr:uid="{00000000-0005-0000-0000-0000B15E0000}"/>
    <cellStyle name="Note 4 15 7 6" xfId="18853" xr:uid="{00000000-0005-0000-0000-0000B25E0000}"/>
    <cellStyle name="Note 4 15 8" xfId="2013" xr:uid="{00000000-0005-0000-0000-0000B35E0000}"/>
    <cellStyle name="Note 4 15 8 2" xfId="4524" xr:uid="{00000000-0005-0000-0000-0000B45E0000}"/>
    <cellStyle name="Note 4 15 8 2 2" xfId="21960" xr:uid="{00000000-0005-0000-0000-0000B55E0000}"/>
    <cellStyle name="Note 4 15 8 2 3" xfId="36413" xr:uid="{00000000-0005-0000-0000-0000B65E0000}"/>
    <cellStyle name="Note 4 15 8 3" xfId="6986" xr:uid="{00000000-0005-0000-0000-0000B75E0000}"/>
    <cellStyle name="Note 4 15 8 3 2" xfId="24421" xr:uid="{00000000-0005-0000-0000-0000B85E0000}"/>
    <cellStyle name="Note 4 15 8 3 3" xfId="38874" xr:uid="{00000000-0005-0000-0000-0000B95E0000}"/>
    <cellStyle name="Note 4 15 8 4" xfId="9427" xr:uid="{00000000-0005-0000-0000-0000BA5E0000}"/>
    <cellStyle name="Note 4 15 8 4 2" xfId="26862" xr:uid="{00000000-0005-0000-0000-0000BB5E0000}"/>
    <cellStyle name="Note 4 15 8 4 3" xfId="41315" xr:uid="{00000000-0005-0000-0000-0000BC5E0000}"/>
    <cellStyle name="Note 4 15 8 5" xfId="11847" xr:uid="{00000000-0005-0000-0000-0000BD5E0000}"/>
    <cellStyle name="Note 4 15 8 5 2" xfId="29282" xr:uid="{00000000-0005-0000-0000-0000BE5E0000}"/>
    <cellStyle name="Note 4 15 8 5 3" xfId="43735" xr:uid="{00000000-0005-0000-0000-0000BF5E0000}"/>
    <cellStyle name="Note 4 15 8 6" xfId="15273" xr:uid="{00000000-0005-0000-0000-0000C05E0000}"/>
    <cellStyle name="Note 4 15 8 6 2" xfId="32708" xr:uid="{00000000-0005-0000-0000-0000C15E0000}"/>
    <cellStyle name="Note 4 15 8 6 3" xfId="47161" xr:uid="{00000000-0005-0000-0000-0000C25E0000}"/>
    <cellStyle name="Note 4 15 8 7" xfId="18854" xr:uid="{00000000-0005-0000-0000-0000C35E0000}"/>
    <cellStyle name="Note 4 15 8 8" xfId="20435" xr:uid="{00000000-0005-0000-0000-0000C45E0000}"/>
    <cellStyle name="Note 4 15 9" xfId="4505" xr:uid="{00000000-0005-0000-0000-0000C55E0000}"/>
    <cellStyle name="Note 4 15 9 2" xfId="14004" xr:uid="{00000000-0005-0000-0000-0000C65E0000}"/>
    <cellStyle name="Note 4 15 9 2 2" xfId="31439" xr:uid="{00000000-0005-0000-0000-0000C75E0000}"/>
    <cellStyle name="Note 4 15 9 2 3" xfId="45892" xr:uid="{00000000-0005-0000-0000-0000C85E0000}"/>
    <cellStyle name="Note 4 15 9 3" xfId="16465" xr:uid="{00000000-0005-0000-0000-0000C95E0000}"/>
    <cellStyle name="Note 4 15 9 3 2" xfId="33900" xr:uid="{00000000-0005-0000-0000-0000CA5E0000}"/>
    <cellStyle name="Note 4 15 9 3 3" xfId="48353" xr:uid="{00000000-0005-0000-0000-0000CB5E0000}"/>
    <cellStyle name="Note 4 15 9 4" xfId="21941" xr:uid="{00000000-0005-0000-0000-0000CC5E0000}"/>
    <cellStyle name="Note 4 15 9 5" xfId="36394" xr:uid="{00000000-0005-0000-0000-0000CD5E0000}"/>
    <cellStyle name="Note 4 16" xfId="2014" xr:uid="{00000000-0005-0000-0000-0000CE5E0000}"/>
    <cellStyle name="Note 4 16 10" xfId="6987" xr:uid="{00000000-0005-0000-0000-0000CF5E0000}"/>
    <cellStyle name="Note 4 16 10 2" xfId="24422" xr:uid="{00000000-0005-0000-0000-0000D05E0000}"/>
    <cellStyle name="Note 4 16 10 3" xfId="38875" xr:uid="{00000000-0005-0000-0000-0000D15E0000}"/>
    <cellStyle name="Note 4 16 11" xfId="9428" xr:uid="{00000000-0005-0000-0000-0000D25E0000}"/>
    <cellStyle name="Note 4 16 11 2" xfId="26863" xr:uid="{00000000-0005-0000-0000-0000D35E0000}"/>
    <cellStyle name="Note 4 16 11 3" xfId="41316" xr:uid="{00000000-0005-0000-0000-0000D45E0000}"/>
    <cellStyle name="Note 4 16 12" xfId="11848" xr:uid="{00000000-0005-0000-0000-0000D55E0000}"/>
    <cellStyle name="Note 4 16 12 2" xfId="29283" xr:uid="{00000000-0005-0000-0000-0000D65E0000}"/>
    <cellStyle name="Note 4 16 12 3" xfId="43736" xr:uid="{00000000-0005-0000-0000-0000D75E0000}"/>
    <cellStyle name="Note 4 16 13" xfId="18855" xr:uid="{00000000-0005-0000-0000-0000D85E0000}"/>
    <cellStyle name="Note 4 16 2" xfId="2015" xr:uid="{00000000-0005-0000-0000-0000D95E0000}"/>
    <cellStyle name="Note 4 16 2 2" xfId="2016" xr:uid="{00000000-0005-0000-0000-0000DA5E0000}"/>
    <cellStyle name="Note 4 16 2 2 2" xfId="4527" xr:uid="{00000000-0005-0000-0000-0000DB5E0000}"/>
    <cellStyle name="Note 4 16 2 2 2 2" xfId="14021" xr:uid="{00000000-0005-0000-0000-0000DC5E0000}"/>
    <cellStyle name="Note 4 16 2 2 2 2 2" xfId="31456" xr:uid="{00000000-0005-0000-0000-0000DD5E0000}"/>
    <cellStyle name="Note 4 16 2 2 2 2 3" xfId="45909" xr:uid="{00000000-0005-0000-0000-0000DE5E0000}"/>
    <cellStyle name="Note 4 16 2 2 2 3" xfId="16482" xr:uid="{00000000-0005-0000-0000-0000DF5E0000}"/>
    <cellStyle name="Note 4 16 2 2 2 3 2" xfId="33917" xr:uid="{00000000-0005-0000-0000-0000E05E0000}"/>
    <cellStyle name="Note 4 16 2 2 2 3 3" xfId="48370" xr:uid="{00000000-0005-0000-0000-0000E15E0000}"/>
    <cellStyle name="Note 4 16 2 2 2 4" xfId="21963" xr:uid="{00000000-0005-0000-0000-0000E25E0000}"/>
    <cellStyle name="Note 4 16 2 2 2 5" xfId="36416" xr:uid="{00000000-0005-0000-0000-0000E35E0000}"/>
    <cellStyle name="Note 4 16 2 2 3" xfId="6989" xr:uid="{00000000-0005-0000-0000-0000E45E0000}"/>
    <cellStyle name="Note 4 16 2 2 3 2" xfId="24424" xr:uid="{00000000-0005-0000-0000-0000E55E0000}"/>
    <cellStyle name="Note 4 16 2 2 3 3" xfId="38877" xr:uid="{00000000-0005-0000-0000-0000E65E0000}"/>
    <cellStyle name="Note 4 16 2 2 4" xfId="9430" xr:uid="{00000000-0005-0000-0000-0000E75E0000}"/>
    <cellStyle name="Note 4 16 2 2 4 2" xfId="26865" xr:uid="{00000000-0005-0000-0000-0000E85E0000}"/>
    <cellStyle name="Note 4 16 2 2 4 3" xfId="41318" xr:uid="{00000000-0005-0000-0000-0000E95E0000}"/>
    <cellStyle name="Note 4 16 2 2 5" xfId="11850" xr:uid="{00000000-0005-0000-0000-0000EA5E0000}"/>
    <cellStyle name="Note 4 16 2 2 5 2" xfId="29285" xr:uid="{00000000-0005-0000-0000-0000EB5E0000}"/>
    <cellStyle name="Note 4 16 2 2 5 3" xfId="43738" xr:uid="{00000000-0005-0000-0000-0000EC5E0000}"/>
    <cellStyle name="Note 4 16 2 2 6" xfId="18857" xr:uid="{00000000-0005-0000-0000-0000ED5E0000}"/>
    <cellStyle name="Note 4 16 2 3" xfId="2017" xr:uid="{00000000-0005-0000-0000-0000EE5E0000}"/>
    <cellStyle name="Note 4 16 2 3 2" xfId="4528" xr:uid="{00000000-0005-0000-0000-0000EF5E0000}"/>
    <cellStyle name="Note 4 16 2 3 2 2" xfId="14022" xr:uid="{00000000-0005-0000-0000-0000F05E0000}"/>
    <cellStyle name="Note 4 16 2 3 2 2 2" xfId="31457" xr:uid="{00000000-0005-0000-0000-0000F15E0000}"/>
    <cellStyle name="Note 4 16 2 3 2 2 3" xfId="45910" xr:uid="{00000000-0005-0000-0000-0000F25E0000}"/>
    <cellStyle name="Note 4 16 2 3 2 3" xfId="16483" xr:uid="{00000000-0005-0000-0000-0000F35E0000}"/>
    <cellStyle name="Note 4 16 2 3 2 3 2" xfId="33918" xr:uid="{00000000-0005-0000-0000-0000F45E0000}"/>
    <cellStyle name="Note 4 16 2 3 2 3 3" xfId="48371" xr:uid="{00000000-0005-0000-0000-0000F55E0000}"/>
    <cellStyle name="Note 4 16 2 3 2 4" xfId="21964" xr:uid="{00000000-0005-0000-0000-0000F65E0000}"/>
    <cellStyle name="Note 4 16 2 3 2 5" xfId="36417" xr:uid="{00000000-0005-0000-0000-0000F75E0000}"/>
    <cellStyle name="Note 4 16 2 3 3" xfId="6990" xr:uid="{00000000-0005-0000-0000-0000F85E0000}"/>
    <cellStyle name="Note 4 16 2 3 3 2" xfId="24425" xr:uid="{00000000-0005-0000-0000-0000F95E0000}"/>
    <cellStyle name="Note 4 16 2 3 3 3" xfId="38878" xr:uid="{00000000-0005-0000-0000-0000FA5E0000}"/>
    <cellStyle name="Note 4 16 2 3 4" xfId="9431" xr:uid="{00000000-0005-0000-0000-0000FB5E0000}"/>
    <cellStyle name="Note 4 16 2 3 4 2" xfId="26866" xr:uid="{00000000-0005-0000-0000-0000FC5E0000}"/>
    <cellStyle name="Note 4 16 2 3 4 3" xfId="41319" xr:uid="{00000000-0005-0000-0000-0000FD5E0000}"/>
    <cellStyle name="Note 4 16 2 3 5" xfId="11851" xr:uid="{00000000-0005-0000-0000-0000FE5E0000}"/>
    <cellStyle name="Note 4 16 2 3 5 2" xfId="29286" xr:uid="{00000000-0005-0000-0000-0000FF5E0000}"/>
    <cellStyle name="Note 4 16 2 3 5 3" xfId="43739" xr:uid="{00000000-0005-0000-0000-0000005F0000}"/>
    <cellStyle name="Note 4 16 2 3 6" xfId="18858" xr:uid="{00000000-0005-0000-0000-0000015F0000}"/>
    <cellStyle name="Note 4 16 2 4" xfId="2018" xr:uid="{00000000-0005-0000-0000-0000025F0000}"/>
    <cellStyle name="Note 4 16 2 4 2" xfId="4529" xr:uid="{00000000-0005-0000-0000-0000035F0000}"/>
    <cellStyle name="Note 4 16 2 4 2 2" xfId="21965" xr:uid="{00000000-0005-0000-0000-0000045F0000}"/>
    <cellStyle name="Note 4 16 2 4 2 3" xfId="36418" xr:uid="{00000000-0005-0000-0000-0000055F0000}"/>
    <cellStyle name="Note 4 16 2 4 3" xfId="6991" xr:uid="{00000000-0005-0000-0000-0000065F0000}"/>
    <cellStyle name="Note 4 16 2 4 3 2" xfId="24426" xr:uid="{00000000-0005-0000-0000-0000075F0000}"/>
    <cellStyle name="Note 4 16 2 4 3 3" xfId="38879" xr:uid="{00000000-0005-0000-0000-0000085F0000}"/>
    <cellStyle name="Note 4 16 2 4 4" xfId="9432" xr:uid="{00000000-0005-0000-0000-0000095F0000}"/>
    <cellStyle name="Note 4 16 2 4 4 2" xfId="26867" xr:uid="{00000000-0005-0000-0000-00000A5F0000}"/>
    <cellStyle name="Note 4 16 2 4 4 3" xfId="41320" xr:uid="{00000000-0005-0000-0000-00000B5F0000}"/>
    <cellStyle name="Note 4 16 2 4 5" xfId="11852" xr:uid="{00000000-0005-0000-0000-00000C5F0000}"/>
    <cellStyle name="Note 4 16 2 4 5 2" xfId="29287" xr:uid="{00000000-0005-0000-0000-00000D5F0000}"/>
    <cellStyle name="Note 4 16 2 4 5 3" xfId="43740" xr:uid="{00000000-0005-0000-0000-00000E5F0000}"/>
    <cellStyle name="Note 4 16 2 4 6" xfId="15274" xr:uid="{00000000-0005-0000-0000-00000F5F0000}"/>
    <cellStyle name="Note 4 16 2 4 6 2" xfId="32709" xr:uid="{00000000-0005-0000-0000-0000105F0000}"/>
    <cellStyle name="Note 4 16 2 4 6 3" xfId="47162" xr:uid="{00000000-0005-0000-0000-0000115F0000}"/>
    <cellStyle name="Note 4 16 2 4 7" xfId="18859" xr:uid="{00000000-0005-0000-0000-0000125F0000}"/>
    <cellStyle name="Note 4 16 2 4 8" xfId="20436" xr:uid="{00000000-0005-0000-0000-0000135F0000}"/>
    <cellStyle name="Note 4 16 2 5" xfId="4526" xr:uid="{00000000-0005-0000-0000-0000145F0000}"/>
    <cellStyle name="Note 4 16 2 5 2" xfId="14020" xr:uid="{00000000-0005-0000-0000-0000155F0000}"/>
    <cellStyle name="Note 4 16 2 5 2 2" xfId="31455" xr:uid="{00000000-0005-0000-0000-0000165F0000}"/>
    <cellStyle name="Note 4 16 2 5 2 3" xfId="45908" xr:uid="{00000000-0005-0000-0000-0000175F0000}"/>
    <cellStyle name="Note 4 16 2 5 3" xfId="16481" xr:uid="{00000000-0005-0000-0000-0000185F0000}"/>
    <cellStyle name="Note 4 16 2 5 3 2" xfId="33916" xr:uid="{00000000-0005-0000-0000-0000195F0000}"/>
    <cellStyle name="Note 4 16 2 5 3 3" xfId="48369" xr:uid="{00000000-0005-0000-0000-00001A5F0000}"/>
    <cellStyle name="Note 4 16 2 5 4" xfId="21962" xr:uid="{00000000-0005-0000-0000-00001B5F0000}"/>
    <cellStyle name="Note 4 16 2 5 5" xfId="36415" xr:uid="{00000000-0005-0000-0000-00001C5F0000}"/>
    <cellStyle name="Note 4 16 2 6" xfId="6988" xr:uid="{00000000-0005-0000-0000-00001D5F0000}"/>
    <cellStyle name="Note 4 16 2 6 2" xfId="24423" xr:uid="{00000000-0005-0000-0000-00001E5F0000}"/>
    <cellStyle name="Note 4 16 2 6 3" xfId="38876" xr:uid="{00000000-0005-0000-0000-00001F5F0000}"/>
    <cellStyle name="Note 4 16 2 7" xfId="9429" xr:uid="{00000000-0005-0000-0000-0000205F0000}"/>
    <cellStyle name="Note 4 16 2 7 2" xfId="26864" xr:uid="{00000000-0005-0000-0000-0000215F0000}"/>
    <cellStyle name="Note 4 16 2 7 3" xfId="41317" xr:uid="{00000000-0005-0000-0000-0000225F0000}"/>
    <cellStyle name="Note 4 16 2 8" xfId="11849" xr:uid="{00000000-0005-0000-0000-0000235F0000}"/>
    <cellStyle name="Note 4 16 2 8 2" xfId="29284" xr:uid="{00000000-0005-0000-0000-0000245F0000}"/>
    <cellStyle name="Note 4 16 2 8 3" xfId="43737" xr:uid="{00000000-0005-0000-0000-0000255F0000}"/>
    <cellStyle name="Note 4 16 2 9" xfId="18856" xr:uid="{00000000-0005-0000-0000-0000265F0000}"/>
    <cellStyle name="Note 4 16 3" xfId="2019" xr:uid="{00000000-0005-0000-0000-0000275F0000}"/>
    <cellStyle name="Note 4 16 3 2" xfId="2020" xr:uid="{00000000-0005-0000-0000-0000285F0000}"/>
    <cellStyle name="Note 4 16 3 2 2" xfId="4531" xr:uid="{00000000-0005-0000-0000-0000295F0000}"/>
    <cellStyle name="Note 4 16 3 2 2 2" xfId="14024" xr:uid="{00000000-0005-0000-0000-00002A5F0000}"/>
    <cellStyle name="Note 4 16 3 2 2 2 2" xfId="31459" xr:uid="{00000000-0005-0000-0000-00002B5F0000}"/>
    <cellStyle name="Note 4 16 3 2 2 2 3" xfId="45912" xr:uid="{00000000-0005-0000-0000-00002C5F0000}"/>
    <cellStyle name="Note 4 16 3 2 2 3" xfId="16485" xr:uid="{00000000-0005-0000-0000-00002D5F0000}"/>
    <cellStyle name="Note 4 16 3 2 2 3 2" xfId="33920" xr:uid="{00000000-0005-0000-0000-00002E5F0000}"/>
    <cellStyle name="Note 4 16 3 2 2 3 3" xfId="48373" xr:uid="{00000000-0005-0000-0000-00002F5F0000}"/>
    <cellStyle name="Note 4 16 3 2 2 4" xfId="21967" xr:uid="{00000000-0005-0000-0000-0000305F0000}"/>
    <cellStyle name="Note 4 16 3 2 2 5" xfId="36420" xr:uid="{00000000-0005-0000-0000-0000315F0000}"/>
    <cellStyle name="Note 4 16 3 2 3" xfId="6993" xr:uid="{00000000-0005-0000-0000-0000325F0000}"/>
    <cellStyle name="Note 4 16 3 2 3 2" xfId="24428" xr:uid="{00000000-0005-0000-0000-0000335F0000}"/>
    <cellStyle name="Note 4 16 3 2 3 3" xfId="38881" xr:uid="{00000000-0005-0000-0000-0000345F0000}"/>
    <cellStyle name="Note 4 16 3 2 4" xfId="9434" xr:uid="{00000000-0005-0000-0000-0000355F0000}"/>
    <cellStyle name="Note 4 16 3 2 4 2" xfId="26869" xr:uid="{00000000-0005-0000-0000-0000365F0000}"/>
    <cellStyle name="Note 4 16 3 2 4 3" xfId="41322" xr:uid="{00000000-0005-0000-0000-0000375F0000}"/>
    <cellStyle name="Note 4 16 3 2 5" xfId="11854" xr:uid="{00000000-0005-0000-0000-0000385F0000}"/>
    <cellStyle name="Note 4 16 3 2 5 2" xfId="29289" xr:uid="{00000000-0005-0000-0000-0000395F0000}"/>
    <cellStyle name="Note 4 16 3 2 5 3" xfId="43742" xr:uid="{00000000-0005-0000-0000-00003A5F0000}"/>
    <cellStyle name="Note 4 16 3 2 6" xfId="18861" xr:uid="{00000000-0005-0000-0000-00003B5F0000}"/>
    <cellStyle name="Note 4 16 3 3" xfId="2021" xr:uid="{00000000-0005-0000-0000-00003C5F0000}"/>
    <cellStyle name="Note 4 16 3 3 2" xfId="4532" xr:uid="{00000000-0005-0000-0000-00003D5F0000}"/>
    <cellStyle name="Note 4 16 3 3 2 2" xfId="14025" xr:uid="{00000000-0005-0000-0000-00003E5F0000}"/>
    <cellStyle name="Note 4 16 3 3 2 2 2" xfId="31460" xr:uid="{00000000-0005-0000-0000-00003F5F0000}"/>
    <cellStyle name="Note 4 16 3 3 2 2 3" xfId="45913" xr:uid="{00000000-0005-0000-0000-0000405F0000}"/>
    <cellStyle name="Note 4 16 3 3 2 3" xfId="16486" xr:uid="{00000000-0005-0000-0000-0000415F0000}"/>
    <cellStyle name="Note 4 16 3 3 2 3 2" xfId="33921" xr:uid="{00000000-0005-0000-0000-0000425F0000}"/>
    <cellStyle name="Note 4 16 3 3 2 3 3" xfId="48374" xr:uid="{00000000-0005-0000-0000-0000435F0000}"/>
    <cellStyle name="Note 4 16 3 3 2 4" xfId="21968" xr:uid="{00000000-0005-0000-0000-0000445F0000}"/>
    <cellStyle name="Note 4 16 3 3 2 5" xfId="36421" xr:uid="{00000000-0005-0000-0000-0000455F0000}"/>
    <cellStyle name="Note 4 16 3 3 3" xfId="6994" xr:uid="{00000000-0005-0000-0000-0000465F0000}"/>
    <cellStyle name="Note 4 16 3 3 3 2" xfId="24429" xr:uid="{00000000-0005-0000-0000-0000475F0000}"/>
    <cellStyle name="Note 4 16 3 3 3 3" xfId="38882" xr:uid="{00000000-0005-0000-0000-0000485F0000}"/>
    <cellStyle name="Note 4 16 3 3 4" xfId="9435" xr:uid="{00000000-0005-0000-0000-0000495F0000}"/>
    <cellStyle name="Note 4 16 3 3 4 2" xfId="26870" xr:uid="{00000000-0005-0000-0000-00004A5F0000}"/>
    <cellStyle name="Note 4 16 3 3 4 3" xfId="41323" xr:uid="{00000000-0005-0000-0000-00004B5F0000}"/>
    <cellStyle name="Note 4 16 3 3 5" xfId="11855" xr:uid="{00000000-0005-0000-0000-00004C5F0000}"/>
    <cellStyle name="Note 4 16 3 3 5 2" xfId="29290" xr:uid="{00000000-0005-0000-0000-00004D5F0000}"/>
    <cellStyle name="Note 4 16 3 3 5 3" xfId="43743" xr:uid="{00000000-0005-0000-0000-00004E5F0000}"/>
    <cellStyle name="Note 4 16 3 3 6" xfId="18862" xr:uid="{00000000-0005-0000-0000-00004F5F0000}"/>
    <cellStyle name="Note 4 16 3 4" xfId="2022" xr:uid="{00000000-0005-0000-0000-0000505F0000}"/>
    <cellStyle name="Note 4 16 3 4 2" xfId="4533" xr:uid="{00000000-0005-0000-0000-0000515F0000}"/>
    <cellStyle name="Note 4 16 3 4 2 2" xfId="21969" xr:uid="{00000000-0005-0000-0000-0000525F0000}"/>
    <cellStyle name="Note 4 16 3 4 2 3" xfId="36422" xr:uid="{00000000-0005-0000-0000-0000535F0000}"/>
    <cellStyle name="Note 4 16 3 4 3" xfId="6995" xr:uid="{00000000-0005-0000-0000-0000545F0000}"/>
    <cellStyle name="Note 4 16 3 4 3 2" xfId="24430" xr:uid="{00000000-0005-0000-0000-0000555F0000}"/>
    <cellStyle name="Note 4 16 3 4 3 3" xfId="38883" xr:uid="{00000000-0005-0000-0000-0000565F0000}"/>
    <cellStyle name="Note 4 16 3 4 4" xfId="9436" xr:uid="{00000000-0005-0000-0000-0000575F0000}"/>
    <cellStyle name="Note 4 16 3 4 4 2" xfId="26871" xr:uid="{00000000-0005-0000-0000-0000585F0000}"/>
    <cellStyle name="Note 4 16 3 4 4 3" xfId="41324" xr:uid="{00000000-0005-0000-0000-0000595F0000}"/>
    <cellStyle name="Note 4 16 3 4 5" xfId="11856" xr:uid="{00000000-0005-0000-0000-00005A5F0000}"/>
    <cellStyle name="Note 4 16 3 4 5 2" xfId="29291" xr:uid="{00000000-0005-0000-0000-00005B5F0000}"/>
    <cellStyle name="Note 4 16 3 4 5 3" xfId="43744" xr:uid="{00000000-0005-0000-0000-00005C5F0000}"/>
    <cellStyle name="Note 4 16 3 4 6" xfId="15275" xr:uid="{00000000-0005-0000-0000-00005D5F0000}"/>
    <cellStyle name="Note 4 16 3 4 6 2" xfId="32710" xr:uid="{00000000-0005-0000-0000-00005E5F0000}"/>
    <cellStyle name="Note 4 16 3 4 6 3" xfId="47163" xr:uid="{00000000-0005-0000-0000-00005F5F0000}"/>
    <cellStyle name="Note 4 16 3 4 7" xfId="18863" xr:uid="{00000000-0005-0000-0000-0000605F0000}"/>
    <cellStyle name="Note 4 16 3 4 8" xfId="20437" xr:uid="{00000000-0005-0000-0000-0000615F0000}"/>
    <cellStyle name="Note 4 16 3 5" xfId="4530" xr:uid="{00000000-0005-0000-0000-0000625F0000}"/>
    <cellStyle name="Note 4 16 3 5 2" xfId="14023" xr:uid="{00000000-0005-0000-0000-0000635F0000}"/>
    <cellStyle name="Note 4 16 3 5 2 2" xfId="31458" xr:uid="{00000000-0005-0000-0000-0000645F0000}"/>
    <cellStyle name="Note 4 16 3 5 2 3" xfId="45911" xr:uid="{00000000-0005-0000-0000-0000655F0000}"/>
    <cellStyle name="Note 4 16 3 5 3" xfId="16484" xr:uid="{00000000-0005-0000-0000-0000665F0000}"/>
    <cellStyle name="Note 4 16 3 5 3 2" xfId="33919" xr:uid="{00000000-0005-0000-0000-0000675F0000}"/>
    <cellStyle name="Note 4 16 3 5 3 3" xfId="48372" xr:uid="{00000000-0005-0000-0000-0000685F0000}"/>
    <cellStyle name="Note 4 16 3 5 4" xfId="21966" xr:uid="{00000000-0005-0000-0000-0000695F0000}"/>
    <cellStyle name="Note 4 16 3 5 5" xfId="36419" xr:uid="{00000000-0005-0000-0000-00006A5F0000}"/>
    <cellStyle name="Note 4 16 3 6" xfId="6992" xr:uid="{00000000-0005-0000-0000-00006B5F0000}"/>
    <cellStyle name="Note 4 16 3 6 2" xfId="24427" xr:uid="{00000000-0005-0000-0000-00006C5F0000}"/>
    <cellStyle name="Note 4 16 3 6 3" xfId="38880" xr:uid="{00000000-0005-0000-0000-00006D5F0000}"/>
    <cellStyle name="Note 4 16 3 7" xfId="9433" xr:uid="{00000000-0005-0000-0000-00006E5F0000}"/>
    <cellStyle name="Note 4 16 3 7 2" xfId="26868" xr:uid="{00000000-0005-0000-0000-00006F5F0000}"/>
    <cellStyle name="Note 4 16 3 7 3" xfId="41321" xr:uid="{00000000-0005-0000-0000-0000705F0000}"/>
    <cellStyle name="Note 4 16 3 8" xfId="11853" xr:uid="{00000000-0005-0000-0000-0000715F0000}"/>
    <cellStyle name="Note 4 16 3 8 2" xfId="29288" xr:uid="{00000000-0005-0000-0000-0000725F0000}"/>
    <cellStyle name="Note 4 16 3 8 3" xfId="43741" xr:uid="{00000000-0005-0000-0000-0000735F0000}"/>
    <cellStyle name="Note 4 16 3 9" xfId="18860" xr:uid="{00000000-0005-0000-0000-0000745F0000}"/>
    <cellStyle name="Note 4 16 4" xfId="2023" xr:uid="{00000000-0005-0000-0000-0000755F0000}"/>
    <cellStyle name="Note 4 16 4 2" xfId="2024" xr:uid="{00000000-0005-0000-0000-0000765F0000}"/>
    <cellStyle name="Note 4 16 4 2 2" xfId="4535" xr:uid="{00000000-0005-0000-0000-0000775F0000}"/>
    <cellStyle name="Note 4 16 4 2 2 2" xfId="14027" xr:uid="{00000000-0005-0000-0000-0000785F0000}"/>
    <cellStyle name="Note 4 16 4 2 2 2 2" xfId="31462" xr:uid="{00000000-0005-0000-0000-0000795F0000}"/>
    <cellStyle name="Note 4 16 4 2 2 2 3" xfId="45915" xr:uid="{00000000-0005-0000-0000-00007A5F0000}"/>
    <cellStyle name="Note 4 16 4 2 2 3" xfId="16488" xr:uid="{00000000-0005-0000-0000-00007B5F0000}"/>
    <cellStyle name="Note 4 16 4 2 2 3 2" xfId="33923" xr:uid="{00000000-0005-0000-0000-00007C5F0000}"/>
    <cellStyle name="Note 4 16 4 2 2 3 3" xfId="48376" xr:uid="{00000000-0005-0000-0000-00007D5F0000}"/>
    <cellStyle name="Note 4 16 4 2 2 4" xfId="21971" xr:uid="{00000000-0005-0000-0000-00007E5F0000}"/>
    <cellStyle name="Note 4 16 4 2 2 5" xfId="36424" xr:uid="{00000000-0005-0000-0000-00007F5F0000}"/>
    <cellStyle name="Note 4 16 4 2 3" xfId="6997" xr:uid="{00000000-0005-0000-0000-0000805F0000}"/>
    <cellStyle name="Note 4 16 4 2 3 2" xfId="24432" xr:uid="{00000000-0005-0000-0000-0000815F0000}"/>
    <cellStyle name="Note 4 16 4 2 3 3" xfId="38885" xr:uid="{00000000-0005-0000-0000-0000825F0000}"/>
    <cellStyle name="Note 4 16 4 2 4" xfId="9438" xr:uid="{00000000-0005-0000-0000-0000835F0000}"/>
    <cellStyle name="Note 4 16 4 2 4 2" xfId="26873" xr:uid="{00000000-0005-0000-0000-0000845F0000}"/>
    <cellStyle name="Note 4 16 4 2 4 3" xfId="41326" xr:uid="{00000000-0005-0000-0000-0000855F0000}"/>
    <cellStyle name="Note 4 16 4 2 5" xfId="11858" xr:uid="{00000000-0005-0000-0000-0000865F0000}"/>
    <cellStyle name="Note 4 16 4 2 5 2" xfId="29293" xr:uid="{00000000-0005-0000-0000-0000875F0000}"/>
    <cellStyle name="Note 4 16 4 2 5 3" xfId="43746" xr:uid="{00000000-0005-0000-0000-0000885F0000}"/>
    <cellStyle name="Note 4 16 4 2 6" xfId="18865" xr:uid="{00000000-0005-0000-0000-0000895F0000}"/>
    <cellStyle name="Note 4 16 4 3" xfId="2025" xr:uid="{00000000-0005-0000-0000-00008A5F0000}"/>
    <cellStyle name="Note 4 16 4 3 2" xfId="4536" xr:uid="{00000000-0005-0000-0000-00008B5F0000}"/>
    <cellStyle name="Note 4 16 4 3 2 2" xfId="14028" xr:uid="{00000000-0005-0000-0000-00008C5F0000}"/>
    <cellStyle name="Note 4 16 4 3 2 2 2" xfId="31463" xr:uid="{00000000-0005-0000-0000-00008D5F0000}"/>
    <cellStyle name="Note 4 16 4 3 2 2 3" xfId="45916" xr:uid="{00000000-0005-0000-0000-00008E5F0000}"/>
    <cellStyle name="Note 4 16 4 3 2 3" xfId="16489" xr:uid="{00000000-0005-0000-0000-00008F5F0000}"/>
    <cellStyle name="Note 4 16 4 3 2 3 2" xfId="33924" xr:uid="{00000000-0005-0000-0000-0000905F0000}"/>
    <cellStyle name="Note 4 16 4 3 2 3 3" xfId="48377" xr:uid="{00000000-0005-0000-0000-0000915F0000}"/>
    <cellStyle name="Note 4 16 4 3 2 4" xfId="21972" xr:uid="{00000000-0005-0000-0000-0000925F0000}"/>
    <cellStyle name="Note 4 16 4 3 2 5" xfId="36425" xr:uid="{00000000-0005-0000-0000-0000935F0000}"/>
    <cellStyle name="Note 4 16 4 3 3" xfId="6998" xr:uid="{00000000-0005-0000-0000-0000945F0000}"/>
    <cellStyle name="Note 4 16 4 3 3 2" xfId="24433" xr:uid="{00000000-0005-0000-0000-0000955F0000}"/>
    <cellStyle name="Note 4 16 4 3 3 3" xfId="38886" xr:uid="{00000000-0005-0000-0000-0000965F0000}"/>
    <cellStyle name="Note 4 16 4 3 4" xfId="9439" xr:uid="{00000000-0005-0000-0000-0000975F0000}"/>
    <cellStyle name="Note 4 16 4 3 4 2" xfId="26874" xr:uid="{00000000-0005-0000-0000-0000985F0000}"/>
    <cellStyle name="Note 4 16 4 3 4 3" xfId="41327" xr:uid="{00000000-0005-0000-0000-0000995F0000}"/>
    <cellStyle name="Note 4 16 4 3 5" xfId="11859" xr:uid="{00000000-0005-0000-0000-00009A5F0000}"/>
    <cellStyle name="Note 4 16 4 3 5 2" xfId="29294" xr:uid="{00000000-0005-0000-0000-00009B5F0000}"/>
    <cellStyle name="Note 4 16 4 3 5 3" xfId="43747" xr:uid="{00000000-0005-0000-0000-00009C5F0000}"/>
    <cellStyle name="Note 4 16 4 3 6" xfId="18866" xr:uid="{00000000-0005-0000-0000-00009D5F0000}"/>
    <cellStyle name="Note 4 16 4 4" xfId="2026" xr:uid="{00000000-0005-0000-0000-00009E5F0000}"/>
    <cellStyle name="Note 4 16 4 4 2" xfId="4537" xr:uid="{00000000-0005-0000-0000-00009F5F0000}"/>
    <cellStyle name="Note 4 16 4 4 2 2" xfId="21973" xr:uid="{00000000-0005-0000-0000-0000A05F0000}"/>
    <cellStyle name="Note 4 16 4 4 2 3" xfId="36426" xr:uid="{00000000-0005-0000-0000-0000A15F0000}"/>
    <cellStyle name="Note 4 16 4 4 3" xfId="6999" xr:uid="{00000000-0005-0000-0000-0000A25F0000}"/>
    <cellStyle name="Note 4 16 4 4 3 2" xfId="24434" xr:uid="{00000000-0005-0000-0000-0000A35F0000}"/>
    <cellStyle name="Note 4 16 4 4 3 3" xfId="38887" xr:uid="{00000000-0005-0000-0000-0000A45F0000}"/>
    <cellStyle name="Note 4 16 4 4 4" xfId="9440" xr:uid="{00000000-0005-0000-0000-0000A55F0000}"/>
    <cellStyle name="Note 4 16 4 4 4 2" xfId="26875" xr:uid="{00000000-0005-0000-0000-0000A65F0000}"/>
    <cellStyle name="Note 4 16 4 4 4 3" xfId="41328" xr:uid="{00000000-0005-0000-0000-0000A75F0000}"/>
    <cellStyle name="Note 4 16 4 4 5" xfId="11860" xr:uid="{00000000-0005-0000-0000-0000A85F0000}"/>
    <cellStyle name="Note 4 16 4 4 5 2" xfId="29295" xr:uid="{00000000-0005-0000-0000-0000A95F0000}"/>
    <cellStyle name="Note 4 16 4 4 5 3" xfId="43748" xr:uid="{00000000-0005-0000-0000-0000AA5F0000}"/>
    <cellStyle name="Note 4 16 4 4 6" xfId="15276" xr:uid="{00000000-0005-0000-0000-0000AB5F0000}"/>
    <cellStyle name="Note 4 16 4 4 6 2" xfId="32711" xr:uid="{00000000-0005-0000-0000-0000AC5F0000}"/>
    <cellStyle name="Note 4 16 4 4 6 3" xfId="47164" xr:uid="{00000000-0005-0000-0000-0000AD5F0000}"/>
    <cellStyle name="Note 4 16 4 4 7" xfId="18867" xr:uid="{00000000-0005-0000-0000-0000AE5F0000}"/>
    <cellStyle name="Note 4 16 4 4 8" xfId="20438" xr:uid="{00000000-0005-0000-0000-0000AF5F0000}"/>
    <cellStyle name="Note 4 16 4 5" xfId="4534" xr:uid="{00000000-0005-0000-0000-0000B05F0000}"/>
    <cellStyle name="Note 4 16 4 5 2" xfId="14026" xr:uid="{00000000-0005-0000-0000-0000B15F0000}"/>
    <cellStyle name="Note 4 16 4 5 2 2" xfId="31461" xr:uid="{00000000-0005-0000-0000-0000B25F0000}"/>
    <cellStyle name="Note 4 16 4 5 2 3" xfId="45914" xr:uid="{00000000-0005-0000-0000-0000B35F0000}"/>
    <cellStyle name="Note 4 16 4 5 3" xfId="16487" xr:uid="{00000000-0005-0000-0000-0000B45F0000}"/>
    <cellStyle name="Note 4 16 4 5 3 2" xfId="33922" xr:uid="{00000000-0005-0000-0000-0000B55F0000}"/>
    <cellStyle name="Note 4 16 4 5 3 3" xfId="48375" xr:uid="{00000000-0005-0000-0000-0000B65F0000}"/>
    <cellStyle name="Note 4 16 4 5 4" xfId="21970" xr:uid="{00000000-0005-0000-0000-0000B75F0000}"/>
    <cellStyle name="Note 4 16 4 5 5" xfId="36423" xr:uid="{00000000-0005-0000-0000-0000B85F0000}"/>
    <cellStyle name="Note 4 16 4 6" xfId="6996" xr:uid="{00000000-0005-0000-0000-0000B95F0000}"/>
    <cellStyle name="Note 4 16 4 6 2" xfId="24431" xr:uid="{00000000-0005-0000-0000-0000BA5F0000}"/>
    <cellStyle name="Note 4 16 4 6 3" xfId="38884" xr:uid="{00000000-0005-0000-0000-0000BB5F0000}"/>
    <cellStyle name="Note 4 16 4 7" xfId="9437" xr:uid="{00000000-0005-0000-0000-0000BC5F0000}"/>
    <cellStyle name="Note 4 16 4 7 2" xfId="26872" xr:uid="{00000000-0005-0000-0000-0000BD5F0000}"/>
    <cellStyle name="Note 4 16 4 7 3" xfId="41325" xr:uid="{00000000-0005-0000-0000-0000BE5F0000}"/>
    <cellStyle name="Note 4 16 4 8" xfId="11857" xr:uid="{00000000-0005-0000-0000-0000BF5F0000}"/>
    <cellStyle name="Note 4 16 4 8 2" xfId="29292" xr:uid="{00000000-0005-0000-0000-0000C05F0000}"/>
    <cellStyle name="Note 4 16 4 8 3" xfId="43745" xr:uid="{00000000-0005-0000-0000-0000C15F0000}"/>
    <cellStyle name="Note 4 16 4 9" xfId="18864" xr:uid="{00000000-0005-0000-0000-0000C25F0000}"/>
    <cellStyle name="Note 4 16 5" xfId="2027" xr:uid="{00000000-0005-0000-0000-0000C35F0000}"/>
    <cellStyle name="Note 4 16 5 2" xfId="2028" xr:uid="{00000000-0005-0000-0000-0000C45F0000}"/>
    <cellStyle name="Note 4 16 5 2 2" xfId="4539" xr:uid="{00000000-0005-0000-0000-0000C55F0000}"/>
    <cellStyle name="Note 4 16 5 2 2 2" xfId="14030" xr:uid="{00000000-0005-0000-0000-0000C65F0000}"/>
    <cellStyle name="Note 4 16 5 2 2 2 2" xfId="31465" xr:uid="{00000000-0005-0000-0000-0000C75F0000}"/>
    <cellStyle name="Note 4 16 5 2 2 2 3" xfId="45918" xr:uid="{00000000-0005-0000-0000-0000C85F0000}"/>
    <cellStyle name="Note 4 16 5 2 2 3" xfId="16491" xr:uid="{00000000-0005-0000-0000-0000C95F0000}"/>
    <cellStyle name="Note 4 16 5 2 2 3 2" xfId="33926" xr:uid="{00000000-0005-0000-0000-0000CA5F0000}"/>
    <cellStyle name="Note 4 16 5 2 2 3 3" xfId="48379" xr:uid="{00000000-0005-0000-0000-0000CB5F0000}"/>
    <cellStyle name="Note 4 16 5 2 2 4" xfId="21975" xr:uid="{00000000-0005-0000-0000-0000CC5F0000}"/>
    <cellStyle name="Note 4 16 5 2 2 5" xfId="36428" xr:uid="{00000000-0005-0000-0000-0000CD5F0000}"/>
    <cellStyle name="Note 4 16 5 2 3" xfId="7001" xr:uid="{00000000-0005-0000-0000-0000CE5F0000}"/>
    <cellStyle name="Note 4 16 5 2 3 2" xfId="24436" xr:uid="{00000000-0005-0000-0000-0000CF5F0000}"/>
    <cellStyle name="Note 4 16 5 2 3 3" xfId="38889" xr:uid="{00000000-0005-0000-0000-0000D05F0000}"/>
    <cellStyle name="Note 4 16 5 2 4" xfId="9442" xr:uid="{00000000-0005-0000-0000-0000D15F0000}"/>
    <cellStyle name="Note 4 16 5 2 4 2" xfId="26877" xr:uid="{00000000-0005-0000-0000-0000D25F0000}"/>
    <cellStyle name="Note 4 16 5 2 4 3" xfId="41330" xr:uid="{00000000-0005-0000-0000-0000D35F0000}"/>
    <cellStyle name="Note 4 16 5 2 5" xfId="11862" xr:uid="{00000000-0005-0000-0000-0000D45F0000}"/>
    <cellStyle name="Note 4 16 5 2 5 2" xfId="29297" xr:uid="{00000000-0005-0000-0000-0000D55F0000}"/>
    <cellStyle name="Note 4 16 5 2 5 3" xfId="43750" xr:uid="{00000000-0005-0000-0000-0000D65F0000}"/>
    <cellStyle name="Note 4 16 5 2 6" xfId="18869" xr:uid="{00000000-0005-0000-0000-0000D75F0000}"/>
    <cellStyle name="Note 4 16 5 3" xfId="2029" xr:uid="{00000000-0005-0000-0000-0000D85F0000}"/>
    <cellStyle name="Note 4 16 5 3 2" xfId="4540" xr:uid="{00000000-0005-0000-0000-0000D95F0000}"/>
    <cellStyle name="Note 4 16 5 3 2 2" xfId="14031" xr:uid="{00000000-0005-0000-0000-0000DA5F0000}"/>
    <cellStyle name="Note 4 16 5 3 2 2 2" xfId="31466" xr:uid="{00000000-0005-0000-0000-0000DB5F0000}"/>
    <cellStyle name="Note 4 16 5 3 2 2 3" xfId="45919" xr:uid="{00000000-0005-0000-0000-0000DC5F0000}"/>
    <cellStyle name="Note 4 16 5 3 2 3" xfId="16492" xr:uid="{00000000-0005-0000-0000-0000DD5F0000}"/>
    <cellStyle name="Note 4 16 5 3 2 3 2" xfId="33927" xr:uid="{00000000-0005-0000-0000-0000DE5F0000}"/>
    <cellStyle name="Note 4 16 5 3 2 3 3" xfId="48380" xr:uid="{00000000-0005-0000-0000-0000DF5F0000}"/>
    <cellStyle name="Note 4 16 5 3 2 4" xfId="21976" xr:uid="{00000000-0005-0000-0000-0000E05F0000}"/>
    <cellStyle name="Note 4 16 5 3 2 5" xfId="36429" xr:uid="{00000000-0005-0000-0000-0000E15F0000}"/>
    <cellStyle name="Note 4 16 5 3 3" xfId="7002" xr:uid="{00000000-0005-0000-0000-0000E25F0000}"/>
    <cellStyle name="Note 4 16 5 3 3 2" xfId="24437" xr:uid="{00000000-0005-0000-0000-0000E35F0000}"/>
    <cellStyle name="Note 4 16 5 3 3 3" xfId="38890" xr:uid="{00000000-0005-0000-0000-0000E45F0000}"/>
    <cellStyle name="Note 4 16 5 3 4" xfId="9443" xr:uid="{00000000-0005-0000-0000-0000E55F0000}"/>
    <cellStyle name="Note 4 16 5 3 4 2" xfId="26878" xr:uid="{00000000-0005-0000-0000-0000E65F0000}"/>
    <cellStyle name="Note 4 16 5 3 4 3" xfId="41331" xr:uid="{00000000-0005-0000-0000-0000E75F0000}"/>
    <cellStyle name="Note 4 16 5 3 5" xfId="11863" xr:uid="{00000000-0005-0000-0000-0000E85F0000}"/>
    <cellStyle name="Note 4 16 5 3 5 2" xfId="29298" xr:uid="{00000000-0005-0000-0000-0000E95F0000}"/>
    <cellStyle name="Note 4 16 5 3 5 3" xfId="43751" xr:uid="{00000000-0005-0000-0000-0000EA5F0000}"/>
    <cellStyle name="Note 4 16 5 3 6" xfId="18870" xr:uid="{00000000-0005-0000-0000-0000EB5F0000}"/>
    <cellStyle name="Note 4 16 5 4" xfId="2030" xr:uid="{00000000-0005-0000-0000-0000EC5F0000}"/>
    <cellStyle name="Note 4 16 5 4 2" xfId="4541" xr:uid="{00000000-0005-0000-0000-0000ED5F0000}"/>
    <cellStyle name="Note 4 16 5 4 2 2" xfId="21977" xr:uid="{00000000-0005-0000-0000-0000EE5F0000}"/>
    <cellStyle name="Note 4 16 5 4 2 3" xfId="36430" xr:uid="{00000000-0005-0000-0000-0000EF5F0000}"/>
    <cellStyle name="Note 4 16 5 4 3" xfId="7003" xr:uid="{00000000-0005-0000-0000-0000F05F0000}"/>
    <cellStyle name="Note 4 16 5 4 3 2" xfId="24438" xr:uid="{00000000-0005-0000-0000-0000F15F0000}"/>
    <cellStyle name="Note 4 16 5 4 3 3" xfId="38891" xr:uid="{00000000-0005-0000-0000-0000F25F0000}"/>
    <cellStyle name="Note 4 16 5 4 4" xfId="9444" xr:uid="{00000000-0005-0000-0000-0000F35F0000}"/>
    <cellStyle name="Note 4 16 5 4 4 2" xfId="26879" xr:uid="{00000000-0005-0000-0000-0000F45F0000}"/>
    <cellStyle name="Note 4 16 5 4 4 3" xfId="41332" xr:uid="{00000000-0005-0000-0000-0000F55F0000}"/>
    <cellStyle name="Note 4 16 5 4 5" xfId="11864" xr:uid="{00000000-0005-0000-0000-0000F65F0000}"/>
    <cellStyle name="Note 4 16 5 4 5 2" xfId="29299" xr:uid="{00000000-0005-0000-0000-0000F75F0000}"/>
    <cellStyle name="Note 4 16 5 4 5 3" xfId="43752" xr:uid="{00000000-0005-0000-0000-0000F85F0000}"/>
    <cellStyle name="Note 4 16 5 4 6" xfId="15277" xr:uid="{00000000-0005-0000-0000-0000F95F0000}"/>
    <cellStyle name="Note 4 16 5 4 6 2" xfId="32712" xr:uid="{00000000-0005-0000-0000-0000FA5F0000}"/>
    <cellStyle name="Note 4 16 5 4 6 3" xfId="47165" xr:uid="{00000000-0005-0000-0000-0000FB5F0000}"/>
    <cellStyle name="Note 4 16 5 4 7" xfId="18871" xr:uid="{00000000-0005-0000-0000-0000FC5F0000}"/>
    <cellStyle name="Note 4 16 5 4 8" xfId="20439" xr:uid="{00000000-0005-0000-0000-0000FD5F0000}"/>
    <cellStyle name="Note 4 16 5 5" xfId="4538" xr:uid="{00000000-0005-0000-0000-0000FE5F0000}"/>
    <cellStyle name="Note 4 16 5 5 2" xfId="14029" xr:uid="{00000000-0005-0000-0000-0000FF5F0000}"/>
    <cellStyle name="Note 4 16 5 5 2 2" xfId="31464" xr:uid="{00000000-0005-0000-0000-000000600000}"/>
    <cellStyle name="Note 4 16 5 5 2 3" xfId="45917" xr:uid="{00000000-0005-0000-0000-000001600000}"/>
    <cellStyle name="Note 4 16 5 5 3" xfId="16490" xr:uid="{00000000-0005-0000-0000-000002600000}"/>
    <cellStyle name="Note 4 16 5 5 3 2" xfId="33925" xr:uid="{00000000-0005-0000-0000-000003600000}"/>
    <cellStyle name="Note 4 16 5 5 3 3" xfId="48378" xr:uid="{00000000-0005-0000-0000-000004600000}"/>
    <cellStyle name="Note 4 16 5 5 4" xfId="21974" xr:uid="{00000000-0005-0000-0000-000005600000}"/>
    <cellStyle name="Note 4 16 5 5 5" xfId="36427" xr:uid="{00000000-0005-0000-0000-000006600000}"/>
    <cellStyle name="Note 4 16 5 6" xfId="7000" xr:uid="{00000000-0005-0000-0000-000007600000}"/>
    <cellStyle name="Note 4 16 5 6 2" xfId="24435" xr:uid="{00000000-0005-0000-0000-000008600000}"/>
    <cellStyle name="Note 4 16 5 6 3" xfId="38888" xr:uid="{00000000-0005-0000-0000-000009600000}"/>
    <cellStyle name="Note 4 16 5 7" xfId="9441" xr:uid="{00000000-0005-0000-0000-00000A600000}"/>
    <cellStyle name="Note 4 16 5 7 2" xfId="26876" xr:uid="{00000000-0005-0000-0000-00000B600000}"/>
    <cellStyle name="Note 4 16 5 7 3" xfId="41329" xr:uid="{00000000-0005-0000-0000-00000C600000}"/>
    <cellStyle name="Note 4 16 5 8" xfId="11861" xr:uid="{00000000-0005-0000-0000-00000D600000}"/>
    <cellStyle name="Note 4 16 5 8 2" xfId="29296" xr:uid="{00000000-0005-0000-0000-00000E600000}"/>
    <cellStyle name="Note 4 16 5 8 3" xfId="43749" xr:uid="{00000000-0005-0000-0000-00000F600000}"/>
    <cellStyle name="Note 4 16 5 9" xfId="18868" xr:uid="{00000000-0005-0000-0000-000010600000}"/>
    <cellStyle name="Note 4 16 6" xfId="2031" xr:uid="{00000000-0005-0000-0000-000011600000}"/>
    <cellStyle name="Note 4 16 6 2" xfId="4542" xr:uid="{00000000-0005-0000-0000-000012600000}"/>
    <cellStyle name="Note 4 16 6 2 2" xfId="14032" xr:uid="{00000000-0005-0000-0000-000013600000}"/>
    <cellStyle name="Note 4 16 6 2 2 2" xfId="31467" xr:uid="{00000000-0005-0000-0000-000014600000}"/>
    <cellStyle name="Note 4 16 6 2 2 3" xfId="45920" xr:uid="{00000000-0005-0000-0000-000015600000}"/>
    <cellStyle name="Note 4 16 6 2 3" xfId="16493" xr:uid="{00000000-0005-0000-0000-000016600000}"/>
    <cellStyle name="Note 4 16 6 2 3 2" xfId="33928" xr:uid="{00000000-0005-0000-0000-000017600000}"/>
    <cellStyle name="Note 4 16 6 2 3 3" xfId="48381" xr:uid="{00000000-0005-0000-0000-000018600000}"/>
    <cellStyle name="Note 4 16 6 2 4" xfId="21978" xr:uid="{00000000-0005-0000-0000-000019600000}"/>
    <cellStyle name="Note 4 16 6 2 5" xfId="36431" xr:uid="{00000000-0005-0000-0000-00001A600000}"/>
    <cellStyle name="Note 4 16 6 3" xfId="7004" xr:uid="{00000000-0005-0000-0000-00001B600000}"/>
    <cellStyle name="Note 4 16 6 3 2" xfId="24439" xr:uid="{00000000-0005-0000-0000-00001C600000}"/>
    <cellStyle name="Note 4 16 6 3 3" xfId="38892" xr:uid="{00000000-0005-0000-0000-00001D600000}"/>
    <cellStyle name="Note 4 16 6 4" xfId="9445" xr:uid="{00000000-0005-0000-0000-00001E600000}"/>
    <cellStyle name="Note 4 16 6 4 2" xfId="26880" xr:uid="{00000000-0005-0000-0000-00001F600000}"/>
    <cellStyle name="Note 4 16 6 4 3" xfId="41333" xr:uid="{00000000-0005-0000-0000-000020600000}"/>
    <cellStyle name="Note 4 16 6 5" xfId="11865" xr:uid="{00000000-0005-0000-0000-000021600000}"/>
    <cellStyle name="Note 4 16 6 5 2" xfId="29300" xr:uid="{00000000-0005-0000-0000-000022600000}"/>
    <cellStyle name="Note 4 16 6 5 3" xfId="43753" xr:uid="{00000000-0005-0000-0000-000023600000}"/>
    <cellStyle name="Note 4 16 6 6" xfId="18872" xr:uid="{00000000-0005-0000-0000-000024600000}"/>
    <cellStyle name="Note 4 16 7" xfId="2032" xr:uid="{00000000-0005-0000-0000-000025600000}"/>
    <cellStyle name="Note 4 16 7 2" xfId="4543" xr:uid="{00000000-0005-0000-0000-000026600000}"/>
    <cellStyle name="Note 4 16 7 2 2" xfId="14033" xr:uid="{00000000-0005-0000-0000-000027600000}"/>
    <cellStyle name="Note 4 16 7 2 2 2" xfId="31468" xr:uid="{00000000-0005-0000-0000-000028600000}"/>
    <cellStyle name="Note 4 16 7 2 2 3" xfId="45921" xr:uid="{00000000-0005-0000-0000-000029600000}"/>
    <cellStyle name="Note 4 16 7 2 3" xfId="16494" xr:uid="{00000000-0005-0000-0000-00002A600000}"/>
    <cellStyle name="Note 4 16 7 2 3 2" xfId="33929" xr:uid="{00000000-0005-0000-0000-00002B600000}"/>
    <cellStyle name="Note 4 16 7 2 3 3" xfId="48382" xr:uid="{00000000-0005-0000-0000-00002C600000}"/>
    <cellStyle name="Note 4 16 7 2 4" xfId="21979" xr:uid="{00000000-0005-0000-0000-00002D600000}"/>
    <cellStyle name="Note 4 16 7 2 5" xfId="36432" xr:uid="{00000000-0005-0000-0000-00002E600000}"/>
    <cellStyle name="Note 4 16 7 3" xfId="7005" xr:uid="{00000000-0005-0000-0000-00002F600000}"/>
    <cellStyle name="Note 4 16 7 3 2" xfId="24440" xr:uid="{00000000-0005-0000-0000-000030600000}"/>
    <cellStyle name="Note 4 16 7 3 3" xfId="38893" xr:uid="{00000000-0005-0000-0000-000031600000}"/>
    <cellStyle name="Note 4 16 7 4" xfId="9446" xr:uid="{00000000-0005-0000-0000-000032600000}"/>
    <cellStyle name="Note 4 16 7 4 2" xfId="26881" xr:uid="{00000000-0005-0000-0000-000033600000}"/>
    <cellStyle name="Note 4 16 7 4 3" xfId="41334" xr:uid="{00000000-0005-0000-0000-000034600000}"/>
    <cellStyle name="Note 4 16 7 5" xfId="11866" xr:uid="{00000000-0005-0000-0000-000035600000}"/>
    <cellStyle name="Note 4 16 7 5 2" xfId="29301" xr:uid="{00000000-0005-0000-0000-000036600000}"/>
    <cellStyle name="Note 4 16 7 5 3" xfId="43754" xr:uid="{00000000-0005-0000-0000-000037600000}"/>
    <cellStyle name="Note 4 16 7 6" xfId="18873" xr:uid="{00000000-0005-0000-0000-000038600000}"/>
    <cellStyle name="Note 4 16 8" xfId="2033" xr:uid="{00000000-0005-0000-0000-000039600000}"/>
    <cellStyle name="Note 4 16 8 2" xfId="4544" xr:uid="{00000000-0005-0000-0000-00003A600000}"/>
    <cellStyle name="Note 4 16 8 2 2" xfId="21980" xr:uid="{00000000-0005-0000-0000-00003B600000}"/>
    <cellStyle name="Note 4 16 8 2 3" xfId="36433" xr:uid="{00000000-0005-0000-0000-00003C600000}"/>
    <cellStyle name="Note 4 16 8 3" xfId="7006" xr:uid="{00000000-0005-0000-0000-00003D600000}"/>
    <cellStyle name="Note 4 16 8 3 2" xfId="24441" xr:uid="{00000000-0005-0000-0000-00003E600000}"/>
    <cellStyle name="Note 4 16 8 3 3" xfId="38894" xr:uid="{00000000-0005-0000-0000-00003F600000}"/>
    <cellStyle name="Note 4 16 8 4" xfId="9447" xr:uid="{00000000-0005-0000-0000-000040600000}"/>
    <cellStyle name="Note 4 16 8 4 2" xfId="26882" xr:uid="{00000000-0005-0000-0000-000041600000}"/>
    <cellStyle name="Note 4 16 8 4 3" xfId="41335" xr:uid="{00000000-0005-0000-0000-000042600000}"/>
    <cellStyle name="Note 4 16 8 5" xfId="11867" xr:uid="{00000000-0005-0000-0000-000043600000}"/>
    <cellStyle name="Note 4 16 8 5 2" xfId="29302" xr:uid="{00000000-0005-0000-0000-000044600000}"/>
    <cellStyle name="Note 4 16 8 5 3" xfId="43755" xr:uid="{00000000-0005-0000-0000-000045600000}"/>
    <cellStyle name="Note 4 16 8 6" xfId="15278" xr:uid="{00000000-0005-0000-0000-000046600000}"/>
    <cellStyle name="Note 4 16 8 6 2" xfId="32713" xr:uid="{00000000-0005-0000-0000-000047600000}"/>
    <cellStyle name="Note 4 16 8 6 3" xfId="47166" xr:uid="{00000000-0005-0000-0000-000048600000}"/>
    <cellStyle name="Note 4 16 8 7" xfId="18874" xr:uid="{00000000-0005-0000-0000-000049600000}"/>
    <cellStyle name="Note 4 16 8 8" xfId="20440" xr:uid="{00000000-0005-0000-0000-00004A600000}"/>
    <cellStyle name="Note 4 16 9" xfId="4525" xr:uid="{00000000-0005-0000-0000-00004B600000}"/>
    <cellStyle name="Note 4 16 9 2" xfId="14019" xr:uid="{00000000-0005-0000-0000-00004C600000}"/>
    <cellStyle name="Note 4 16 9 2 2" xfId="31454" xr:uid="{00000000-0005-0000-0000-00004D600000}"/>
    <cellStyle name="Note 4 16 9 2 3" xfId="45907" xr:uid="{00000000-0005-0000-0000-00004E600000}"/>
    <cellStyle name="Note 4 16 9 3" xfId="16480" xr:uid="{00000000-0005-0000-0000-00004F600000}"/>
    <cellStyle name="Note 4 16 9 3 2" xfId="33915" xr:uid="{00000000-0005-0000-0000-000050600000}"/>
    <cellStyle name="Note 4 16 9 3 3" xfId="48368" xr:uid="{00000000-0005-0000-0000-000051600000}"/>
    <cellStyle name="Note 4 16 9 4" xfId="21961" xr:uid="{00000000-0005-0000-0000-000052600000}"/>
    <cellStyle name="Note 4 16 9 5" xfId="36414" xr:uid="{00000000-0005-0000-0000-000053600000}"/>
    <cellStyle name="Note 4 17" xfId="2034" xr:uid="{00000000-0005-0000-0000-000054600000}"/>
    <cellStyle name="Note 4 17 10" xfId="7007" xr:uid="{00000000-0005-0000-0000-000055600000}"/>
    <cellStyle name="Note 4 17 10 2" xfId="24442" xr:uid="{00000000-0005-0000-0000-000056600000}"/>
    <cellStyle name="Note 4 17 10 3" xfId="38895" xr:uid="{00000000-0005-0000-0000-000057600000}"/>
    <cellStyle name="Note 4 17 11" xfId="9448" xr:uid="{00000000-0005-0000-0000-000058600000}"/>
    <cellStyle name="Note 4 17 11 2" xfId="26883" xr:uid="{00000000-0005-0000-0000-000059600000}"/>
    <cellStyle name="Note 4 17 11 3" xfId="41336" xr:uid="{00000000-0005-0000-0000-00005A600000}"/>
    <cellStyle name="Note 4 17 12" xfId="11868" xr:uid="{00000000-0005-0000-0000-00005B600000}"/>
    <cellStyle name="Note 4 17 12 2" xfId="29303" xr:uid="{00000000-0005-0000-0000-00005C600000}"/>
    <cellStyle name="Note 4 17 12 3" xfId="43756" xr:uid="{00000000-0005-0000-0000-00005D600000}"/>
    <cellStyle name="Note 4 17 13" xfId="18875" xr:uid="{00000000-0005-0000-0000-00005E600000}"/>
    <cellStyle name="Note 4 17 2" xfId="2035" xr:uid="{00000000-0005-0000-0000-00005F600000}"/>
    <cellStyle name="Note 4 17 2 2" xfId="2036" xr:uid="{00000000-0005-0000-0000-000060600000}"/>
    <cellStyle name="Note 4 17 2 2 2" xfId="4547" xr:uid="{00000000-0005-0000-0000-000061600000}"/>
    <cellStyle name="Note 4 17 2 2 2 2" xfId="14036" xr:uid="{00000000-0005-0000-0000-000062600000}"/>
    <cellStyle name="Note 4 17 2 2 2 2 2" xfId="31471" xr:uid="{00000000-0005-0000-0000-000063600000}"/>
    <cellStyle name="Note 4 17 2 2 2 2 3" xfId="45924" xr:uid="{00000000-0005-0000-0000-000064600000}"/>
    <cellStyle name="Note 4 17 2 2 2 3" xfId="16497" xr:uid="{00000000-0005-0000-0000-000065600000}"/>
    <cellStyle name="Note 4 17 2 2 2 3 2" xfId="33932" xr:uid="{00000000-0005-0000-0000-000066600000}"/>
    <cellStyle name="Note 4 17 2 2 2 3 3" xfId="48385" xr:uid="{00000000-0005-0000-0000-000067600000}"/>
    <cellStyle name="Note 4 17 2 2 2 4" xfId="21983" xr:uid="{00000000-0005-0000-0000-000068600000}"/>
    <cellStyle name="Note 4 17 2 2 2 5" xfId="36436" xr:uid="{00000000-0005-0000-0000-000069600000}"/>
    <cellStyle name="Note 4 17 2 2 3" xfId="7009" xr:uid="{00000000-0005-0000-0000-00006A600000}"/>
    <cellStyle name="Note 4 17 2 2 3 2" xfId="24444" xr:uid="{00000000-0005-0000-0000-00006B600000}"/>
    <cellStyle name="Note 4 17 2 2 3 3" xfId="38897" xr:uid="{00000000-0005-0000-0000-00006C600000}"/>
    <cellStyle name="Note 4 17 2 2 4" xfId="9450" xr:uid="{00000000-0005-0000-0000-00006D600000}"/>
    <cellStyle name="Note 4 17 2 2 4 2" xfId="26885" xr:uid="{00000000-0005-0000-0000-00006E600000}"/>
    <cellStyle name="Note 4 17 2 2 4 3" xfId="41338" xr:uid="{00000000-0005-0000-0000-00006F600000}"/>
    <cellStyle name="Note 4 17 2 2 5" xfId="11870" xr:uid="{00000000-0005-0000-0000-000070600000}"/>
    <cellStyle name="Note 4 17 2 2 5 2" xfId="29305" xr:uid="{00000000-0005-0000-0000-000071600000}"/>
    <cellStyle name="Note 4 17 2 2 5 3" xfId="43758" xr:uid="{00000000-0005-0000-0000-000072600000}"/>
    <cellStyle name="Note 4 17 2 2 6" xfId="18877" xr:uid="{00000000-0005-0000-0000-000073600000}"/>
    <cellStyle name="Note 4 17 2 3" xfId="2037" xr:uid="{00000000-0005-0000-0000-000074600000}"/>
    <cellStyle name="Note 4 17 2 3 2" xfId="4548" xr:uid="{00000000-0005-0000-0000-000075600000}"/>
    <cellStyle name="Note 4 17 2 3 2 2" xfId="14037" xr:uid="{00000000-0005-0000-0000-000076600000}"/>
    <cellStyle name="Note 4 17 2 3 2 2 2" xfId="31472" xr:uid="{00000000-0005-0000-0000-000077600000}"/>
    <cellStyle name="Note 4 17 2 3 2 2 3" xfId="45925" xr:uid="{00000000-0005-0000-0000-000078600000}"/>
    <cellStyle name="Note 4 17 2 3 2 3" xfId="16498" xr:uid="{00000000-0005-0000-0000-000079600000}"/>
    <cellStyle name="Note 4 17 2 3 2 3 2" xfId="33933" xr:uid="{00000000-0005-0000-0000-00007A600000}"/>
    <cellStyle name="Note 4 17 2 3 2 3 3" xfId="48386" xr:uid="{00000000-0005-0000-0000-00007B600000}"/>
    <cellStyle name="Note 4 17 2 3 2 4" xfId="21984" xr:uid="{00000000-0005-0000-0000-00007C600000}"/>
    <cellStyle name="Note 4 17 2 3 2 5" xfId="36437" xr:uid="{00000000-0005-0000-0000-00007D600000}"/>
    <cellStyle name="Note 4 17 2 3 3" xfId="7010" xr:uid="{00000000-0005-0000-0000-00007E600000}"/>
    <cellStyle name="Note 4 17 2 3 3 2" xfId="24445" xr:uid="{00000000-0005-0000-0000-00007F600000}"/>
    <cellStyle name="Note 4 17 2 3 3 3" xfId="38898" xr:uid="{00000000-0005-0000-0000-000080600000}"/>
    <cellStyle name="Note 4 17 2 3 4" xfId="9451" xr:uid="{00000000-0005-0000-0000-000081600000}"/>
    <cellStyle name="Note 4 17 2 3 4 2" xfId="26886" xr:uid="{00000000-0005-0000-0000-000082600000}"/>
    <cellStyle name="Note 4 17 2 3 4 3" xfId="41339" xr:uid="{00000000-0005-0000-0000-000083600000}"/>
    <cellStyle name="Note 4 17 2 3 5" xfId="11871" xr:uid="{00000000-0005-0000-0000-000084600000}"/>
    <cellStyle name="Note 4 17 2 3 5 2" xfId="29306" xr:uid="{00000000-0005-0000-0000-000085600000}"/>
    <cellStyle name="Note 4 17 2 3 5 3" xfId="43759" xr:uid="{00000000-0005-0000-0000-000086600000}"/>
    <cellStyle name="Note 4 17 2 3 6" xfId="18878" xr:uid="{00000000-0005-0000-0000-000087600000}"/>
    <cellStyle name="Note 4 17 2 4" xfId="2038" xr:uid="{00000000-0005-0000-0000-000088600000}"/>
    <cellStyle name="Note 4 17 2 4 2" xfId="4549" xr:uid="{00000000-0005-0000-0000-000089600000}"/>
    <cellStyle name="Note 4 17 2 4 2 2" xfId="21985" xr:uid="{00000000-0005-0000-0000-00008A600000}"/>
    <cellStyle name="Note 4 17 2 4 2 3" xfId="36438" xr:uid="{00000000-0005-0000-0000-00008B600000}"/>
    <cellStyle name="Note 4 17 2 4 3" xfId="7011" xr:uid="{00000000-0005-0000-0000-00008C600000}"/>
    <cellStyle name="Note 4 17 2 4 3 2" xfId="24446" xr:uid="{00000000-0005-0000-0000-00008D600000}"/>
    <cellStyle name="Note 4 17 2 4 3 3" xfId="38899" xr:uid="{00000000-0005-0000-0000-00008E600000}"/>
    <cellStyle name="Note 4 17 2 4 4" xfId="9452" xr:uid="{00000000-0005-0000-0000-00008F600000}"/>
    <cellStyle name="Note 4 17 2 4 4 2" xfId="26887" xr:uid="{00000000-0005-0000-0000-000090600000}"/>
    <cellStyle name="Note 4 17 2 4 4 3" xfId="41340" xr:uid="{00000000-0005-0000-0000-000091600000}"/>
    <cellStyle name="Note 4 17 2 4 5" xfId="11872" xr:uid="{00000000-0005-0000-0000-000092600000}"/>
    <cellStyle name="Note 4 17 2 4 5 2" xfId="29307" xr:uid="{00000000-0005-0000-0000-000093600000}"/>
    <cellStyle name="Note 4 17 2 4 5 3" xfId="43760" xr:uid="{00000000-0005-0000-0000-000094600000}"/>
    <cellStyle name="Note 4 17 2 4 6" xfId="15279" xr:uid="{00000000-0005-0000-0000-000095600000}"/>
    <cellStyle name="Note 4 17 2 4 6 2" xfId="32714" xr:uid="{00000000-0005-0000-0000-000096600000}"/>
    <cellStyle name="Note 4 17 2 4 6 3" xfId="47167" xr:uid="{00000000-0005-0000-0000-000097600000}"/>
    <cellStyle name="Note 4 17 2 4 7" xfId="18879" xr:uid="{00000000-0005-0000-0000-000098600000}"/>
    <cellStyle name="Note 4 17 2 4 8" xfId="20441" xr:uid="{00000000-0005-0000-0000-000099600000}"/>
    <cellStyle name="Note 4 17 2 5" xfId="4546" xr:uid="{00000000-0005-0000-0000-00009A600000}"/>
    <cellStyle name="Note 4 17 2 5 2" xfId="14035" xr:uid="{00000000-0005-0000-0000-00009B600000}"/>
    <cellStyle name="Note 4 17 2 5 2 2" xfId="31470" xr:uid="{00000000-0005-0000-0000-00009C600000}"/>
    <cellStyle name="Note 4 17 2 5 2 3" xfId="45923" xr:uid="{00000000-0005-0000-0000-00009D600000}"/>
    <cellStyle name="Note 4 17 2 5 3" xfId="16496" xr:uid="{00000000-0005-0000-0000-00009E600000}"/>
    <cellStyle name="Note 4 17 2 5 3 2" xfId="33931" xr:uid="{00000000-0005-0000-0000-00009F600000}"/>
    <cellStyle name="Note 4 17 2 5 3 3" xfId="48384" xr:uid="{00000000-0005-0000-0000-0000A0600000}"/>
    <cellStyle name="Note 4 17 2 5 4" xfId="21982" xr:uid="{00000000-0005-0000-0000-0000A1600000}"/>
    <cellStyle name="Note 4 17 2 5 5" xfId="36435" xr:uid="{00000000-0005-0000-0000-0000A2600000}"/>
    <cellStyle name="Note 4 17 2 6" xfId="7008" xr:uid="{00000000-0005-0000-0000-0000A3600000}"/>
    <cellStyle name="Note 4 17 2 6 2" xfId="24443" xr:uid="{00000000-0005-0000-0000-0000A4600000}"/>
    <cellStyle name="Note 4 17 2 6 3" xfId="38896" xr:uid="{00000000-0005-0000-0000-0000A5600000}"/>
    <cellStyle name="Note 4 17 2 7" xfId="9449" xr:uid="{00000000-0005-0000-0000-0000A6600000}"/>
    <cellStyle name="Note 4 17 2 7 2" xfId="26884" xr:uid="{00000000-0005-0000-0000-0000A7600000}"/>
    <cellStyle name="Note 4 17 2 7 3" xfId="41337" xr:uid="{00000000-0005-0000-0000-0000A8600000}"/>
    <cellStyle name="Note 4 17 2 8" xfId="11869" xr:uid="{00000000-0005-0000-0000-0000A9600000}"/>
    <cellStyle name="Note 4 17 2 8 2" xfId="29304" xr:uid="{00000000-0005-0000-0000-0000AA600000}"/>
    <cellStyle name="Note 4 17 2 8 3" xfId="43757" xr:uid="{00000000-0005-0000-0000-0000AB600000}"/>
    <cellStyle name="Note 4 17 2 9" xfId="18876" xr:uid="{00000000-0005-0000-0000-0000AC600000}"/>
    <cellStyle name="Note 4 17 3" xfId="2039" xr:uid="{00000000-0005-0000-0000-0000AD600000}"/>
    <cellStyle name="Note 4 17 3 2" xfId="2040" xr:uid="{00000000-0005-0000-0000-0000AE600000}"/>
    <cellStyle name="Note 4 17 3 2 2" xfId="4551" xr:uid="{00000000-0005-0000-0000-0000AF600000}"/>
    <cellStyle name="Note 4 17 3 2 2 2" xfId="14039" xr:uid="{00000000-0005-0000-0000-0000B0600000}"/>
    <cellStyle name="Note 4 17 3 2 2 2 2" xfId="31474" xr:uid="{00000000-0005-0000-0000-0000B1600000}"/>
    <cellStyle name="Note 4 17 3 2 2 2 3" xfId="45927" xr:uid="{00000000-0005-0000-0000-0000B2600000}"/>
    <cellStyle name="Note 4 17 3 2 2 3" xfId="16500" xr:uid="{00000000-0005-0000-0000-0000B3600000}"/>
    <cellStyle name="Note 4 17 3 2 2 3 2" xfId="33935" xr:uid="{00000000-0005-0000-0000-0000B4600000}"/>
    <cellStyle name="Note 4 17 3 2 2 3 3" xfId="48388" xr:uid="{00000000-0005-0000-0000-0000B5600000}"/>
    <cellStyle name="Note 4 17 3 2 2 4" xfId="21987" xr:uid="{00000000-0005-0000-0000-0000B6600000}"/>
    <cellStyle name="Note 4 17 3 2 2 5" xfId="36440" xr:uid="{00000000-0005-0000-0000-0000B7600000}"/>
    <cellStyle name="Note 4 17 3 2 3" xfId="7013" xr:uid="{00000000-0005-0000-0000-0000B8600000}"/>
    <cellStyle name="Note 4 17 3 2 3 2" xfId="24448" xr:uid="{00000000-0005-0000-0000-0000B9600000}"/>
    <cellStyle name="Note 4 17 3 2 3 3" xfId="38901" xr:uid="{00000000-0005-0000-0000-0000BA600000}"/>
    <cellStyle name="Note 4 17 3 2 4" xfId="9454" xr:uid="{00000000-0005-0000-0000-0000BB600000}"/>
    <cellStyle name="Note 4 17 3 2 4 2" xfId="26889" xr:uid="{00000000-0005-0000-0000-0000BC600000}"/>
    <cellStyle name="Note 4 17 3 2 4 3" xfId="41342" xr:uid="{00000000-0005-0000-0000-0000BD600000}"/>
    <cellStyle name="Note 4 17 3 2 5" xfId="11874" xr:uid="{00000000-0005-0000-0000-0000BE600000}"/>
    <cellStyle name="Note 4 17 3 2 5 2" xfId="29309" xr:uid="{00000000-0005-0000-0000-0000BF600000}"/>
    <cellStyle name="Note 4 17 3 2 5 3" xfId="43762" xr:uid="{00000000-0005-0000-0000-0000C0600000}"/>
    <cellStyle name="Note 4 17 3 2 6" xfId="18881" xr:uid="{00000000-0005-0000-0000-0000C1600000}"/>
    <cellStyle name="Note 4 17 3 3" xfId="2041" xr:uid="{00000000-0005-0000-0000-0000C2600000}"/>
    <cellStyle name="Note 4 17 3 3 2" xfId="4552" xr:uid="{00000000-0005-0000-0000-0000C3600000}"/>
    <cellStyle name="Note 4 17 3 3 2 2" xfId="14040" xr:uid="{00000000-0005-0000-0000-0000C4600000}"/>
    <cellStyle name="Note 4 17 3 3 2 2 2" xfId="31475" xr:uid="{00000000-0005-0000-0000-0000C5600000}"/>
    <cellStyle name="Note 4 17 3 3 2 2 3" xfId="45928" xr:uid="{00000000-0005-0000-0000-0000C6600000}"/>
    <cellStyle name="Note 4 17 3 3 2 3" xfId="16501" xr:uid="{00000000-0005-0000-0000-0000C7600000}"/>
    <cellStyle name="Note 4 17 3 3 2 3 2" xfId="33936" xr:uid="{00000000-0005-0000-0000-0000C8600000}"/>
    <cellStyle name="Note 4 17 3 3 2 3 3" xfId="48389" xr:uid="{00000000-0005-0000-0000-0000C9600000}"/>
    <cellStyle name="Note 4 17 3 3 2 4" xfId="21988" xr:uid="{00000000-0005-0000-0000-0000CA600000}"/>
    <cellStyle name="Note 4 17 3 3 2 5" xfId="36441" xr:uid="{00000000-0005-0000-0000-0000CB600000}"/>
    <cellStyle name="Note 4 17 3 3 3" xfId="7014" xr:uid="{00000000-0005-0000-0000-0000CC600000}"/>
    <cellStyle name="Note 4 17 3 3 3 2" xfId="24449" xr:uid="{00000000-0005-0000-0000-0000CD600000}"/>
    <cellStyle name="Note 4 17 3 3 3 3" xfId="38902" xr:uid="{00000000-0005-0000-0000-0000CE600000}"/>
    <cellStyle name="Note 4 17 3 3 4" xfId="9455" xr:uid="{00000000-0005-0000-0000-0000CF600000}"/>
    <cellStyle name="Note 4 17 3 3 4 2" xfId="26890" xr:uid="{00000000-0005-0000-0000-0000D0600000}"/>
    <cellStyle name="Note 4 17 3 3 4 3" xfId="41343" xr:uid="{00000000-0005-0000-0000-0000D1600000}"/>
    <cellStyle name="Note 4 17 3 3 5" xfId="11875" xr:uid="{00000000-0005-0000-0000-0000D2600000}"/>
    <cellStyle name="Note 4 17 3 3 5 2" xfId="29310" xr:uid="{00000000-0005-0000-0000-0000D3600000}"/>
    <cellStyle name="Note 4 17 3 3 5 3" xfId="43763" xr:uid="{00000000-0005-0000-0000-0000D4600000}"/>
    <cellStyle name="Note 4 17 3 3 6" xfId="18882" xr:uid="{00000000-0005-0000-0000-0000D5600000}"/>
    <cellStyle name="Note 4 17 3 4" xfId="2042" xr:uid="{00000000-0005-0000-0000-0000D6600000}"/>
    <cellStyle name="Note 4 17 3 4 2" xfId="4553" xr:uid="{00000000-0005-0000-0000-0000D7600000}"/>
    <cellStyle name="Note 4 17 3 4 2 2" xfId="21989" xr:uid="{00000000-0005-0000-0000-0000D8600000}"/>
    <cellStyle name="Note 4 17 3 4 2 3" xfId="36442" xr:uid="{00000000-0005-0000-0000-0000D9600000}"/>
    <cellStyle name="Note 4 17 3 4 3" xfId="7015" xr:uid="{00000000-0005-0000-0000-0000DA600000}"/>
    <cellStyle name="Note 4 17 3 4 3 2" xfId="24450" xr:uid="{00000000-0005-0000-0000-0000DB600000}"/>
    <cellStyle name="Note 4 17 3 4 3 3" xfId="38903" xr:uid="{00000000-0005-0000-0000-0000DC600000}"/>
    <cellStyle name="Note 4 17 3 4 4" xfId="9456" xr:uid="{00000000-0005-0000-0000-0000DD600000}"/>
    <cellStyle name="Note 4 17 3 4 4 2" xfId="26891" xr:uid="{00000000-0005-0000-0000-0000DE600000}"/>
    <cellStyle name="Note 4 17 3 4 4 3" xfId="41344" xr:uid="{00000000-0005-0000-0000-0000DF600000}"/>
    <cellStyle name="Note 4 17 3 4 5" xfId="11876" xr:uid="{00000000-0005-0000-0000-0000E0600000}"/>
    <cellStyle name="Note 4 17 3 4 5 2" xfId="29311" xr:uid="{00000000-0005-0000-0000-0000E1600000}"/>
    <cellStyle name="Note 4 17 3 4 5 3" xfId="43764" xr:uid="{00000000-0005-0000-0000-0000E2600000}"/>
    <cellStyle name="Note 4 17 3 4 6" xfId="15280" xr:uid="{00000000-0005-0000-0000-0000E3600000}"/>
    <cellStyle name="Note 4 17 3 4 6 2" xfId="32715" xr:uid="{00000000-0005-0000-0000-0000E4600000}"/>
    <cellStyle name="Note 4 17 3 4 6 3" xfId="47168" xr:uid="{00000000-0005-0000-0000-0000E5600000}"/>
    <cellStyle name="Note 4 17 3 4 7" xfId="18883" xr:uid="{00000000-0005-0000-0000-0000E6600000}"/>
    <cellStyle name="Note 4 17 3 4 8" xfId="20442" xr:uid="{00000000-0005-0000-0000-0000E7600000}"/>
    <cellStyle name="Note 4 17 3 5" xfId="4550" xr:uid="{00000000-0005-0000-0000-0000E8600000}"/>
    <cellStyle name="Note 4 17 3 5 2" xfId="14038" xr:uid="{00000000-0005-0000-0000-0000E9600000}"/>
    <cellStyle name="Note 4 17 3 5 2 2" xfId="31473" xr:uid="{00000000-0005-0000-0000-0000EA600000}"/>
    <cellStyle name="Note 4 17 3 5 2 3" xfId="45926" xr:uid="{00000000-0005-0000-0000-0000EB600000}"/>
    <cellStyle name="Note 4 17 3 5 3" xfId="16499" xr:uid="{00000000-0005-0000-0000-0000EC600000}"/>
    <cellStyle name="Note 4 17 3 5 3 2" xfId="33934" xr:uid="{00000000-0005-0000-0000-0000ED600000}"/>
    <cellStyle name="Note 4 17 3 5 3 3" xfId="48387" xr:uid="{00000000-0005-0000-0000-0000EE600000}"/>
    <cellStyle name="Note 4 17 3 5 4" xfId="21986" xr:uid="{00000000-0005-0000-0000-0000EF600000}"/>
    <cellStyle name="Note 4 17 3 5 5" xfId="36439" xr:uid="{00000000-0005-0000-0000-0000F0600000}"/>
    <cellStyle name="Note 4 17 3 6" xfId="7012" xr:uid="{00000000-0005-0000-0000-0000F1600000}"/>
    <cellStyle name="Note 4 17 3 6 2" xfId="24447" xr:uid="{00000000-0005-0000-0000-0000F2600000}"/>
    <cellStyle name="Note 4 17 3 6 3" xfId="38900" xr:uid="{00000000-0005-0000-0000-0000F3600000}"/>
    <cellStyle name="Note 4 17 3 7" xfId="9453" xr:uid="{00000000-0005-0000-0000-0000F4600000}"/>
    <cellStyle name="Note 4 17 3 7 2" xfId="26888" xr:uid="{00000000-0005-0000-0000-0000F5600000}"/>
    <cellStyle name="Note 4 17 3 7 3" xfId="41341" xr:uid="{00000000-0005-0000-0000-0000F6600000}"/>
    <cellStyle name="Note 4 17 3 8" xfId="11873" xr:uid="{00000000-0005-0000-0000-0000F7600000}"/>
    <cellStyle name="Note 4 17 3 8 2" xfId="29308" xr:uid="{00000000-0005-0000-0000-0000F8600000}"/>
    <cellStyle name="Note 4 17 3 8 3" xfId="43761" xr:uid="{00000000-0005-0000-0000-0000F9600000}"/>
    <cellStyle name="Note 4 17 3 9" xfId="18880" xr:uid="{00000000-0005-0000-0000-0000FA600000}"/>
    <cellStyle name="Note 4 17 4" xfId="2043" xr:uid="{00000000-0005-0000-0000-0000FB600000}"/>
    <cellStyle name="Note 4 17 4 2" xfId="2044" xr:uid="{00000000-0005-0000-0000-0000FC600000}"/>
    <cellStyle name="Note 4 17 4 2 2" xfId="4555" xr:uid="{00000000-0005-0000-0000-0000FD600000}"/>
    <cellStyle name="Note 4 17 4 2 2 2" xfId="14042" xr:uid="{00000000-0005-0000-0000-0000FE600000}"/>
    <cellStyle name="Note 4 17 4 2 2 2 2" xfId="31477" xr:uid="{00000000-0005-0000-0000-0000FF600000}"/>
    <cellStyle name="Note 4 17 4 2 2 2 3" xfId="45930" xr:uid="{00000000-0005-0000-0000-000000610000}"/>
    <cellStyle name="Note 4 17 4 2 2 3" xfId="16503" xr:uid="{00000000-0005-0000-0000-000001610000}"/>
    <cellStyle name="Note 4 17 4 2 2 3 2" xfId="33938" xr:uid="{00000000-0005-0000-0000-000002610000}"/>
    <cellStyle name="Note 4 17 4 2 2 3 3" xfId="48391" xr:uid="{00000000-0005-0000-0000-000003610000}"/>
    <cellStyle name="Note 4 17 4 2 2 4" xfId="21991" xr:uid="{00000000-0005-0000-0000-000004610000}"/>
    <cellStyle name="Note 4 17 4 2 2 5" xfId="36444" xr:uid="{00000000-0005-0000-0000-000005610000}"/>
    <cellStyle name="Note 4 17 4 2 3" xfId="7017" xr:uid="{00000000-0005-0000-0000-000006610000}"/>
    <cellStyle name="Note 4 17 4 2 3 2" xfId="24452" xr:uid="{00000000-0005-0000-0000-000007610000}"/>
    <cellStyle name="Note 4 17 4 2 3 3" xfId="38905" xr:uid="{00000000-0005-0000-0000-000008610000}"/>
    <cellStyle name="Note 4 17 4 2 4" xfId="9458" xr:uid="{00000000-0005-0000-0000-000009610000}"/>
    <cellStyle name="Note 4 17 4 2 4 2" xfId="26893" xr:uid="{00000000-0005-0000-0000-00000A610000}"/>
    <cellStyle name="Note 4 17 4 2 4 3" xfId="41346" xr:uid="{00000000-0005-0000-0000-00000B610000}"/>
    <cellStyle name="Note 4 17 4 2 5" xfId="11878" xr:uid="{00000000-0005-0000-0000-00000C610000}"/>
    <cellStyle name="Note 4 17 4 2 5 2" xfId="29313" xr:uid="{00000000-0005-0000-0000-00000D610000}"/>
    <cellStyle name="Note 4 17 4 2 5 3" xfId="43766" xr:uid="{00000000-0005-0000-0000-00000E610000}"/>
    <cellStyle name="Note 4 17 4 2 6" xfId="18885" xr:uid="{00000000-0005-0000-0000-00000F610000}"/>
    <cellStyle name="Note 4 17 4 3" xfId="2045" xr:uid="{00000000-0005-0000-0000-000010610000}"/>
    <cellStyle name="Note 4 17 4 3 2" xfId="4556" xr:uid="{00000000-0005-0000-0000-000011610000}"/>
    <cellStyle name="Note 4 17 4 3 2 2" xfId="14043" xr:uid="{00000000-0005-0000-0000-000012610000}"/>
    <cellStyle name="Note 4 17 4 3 2 2 2" xfId="31478" xr:uid="{00000000-0005-0000-0000-000013610000}"/>
    <cellStyle name="Note 4 17 4 3 2 2 3" xfId="45931" xr:uid="{00000000-0005-0000-0000-000014610000}"/>
    <cellStyle name="Note 4 17 4 3 2 3" xfId="16504" xr:uid="{00000000-0005-0000-0000-000015610000}"/>
    <cellStyle name="Note 4 17 4 3 2 3 2" xfId="33939" xr:uid="{00000000-0005-0000-0000-000016610000}"/>
    <cellStyle name="Note 4 17 4 3 2 3 3" xfId="48392" xr:uid="{00000000-0005-0000-0000-000017610000}"/>
    <cellStyle name="Note 4 17 4 3 2 4" xfId="21992" xr:uid="{00000000-0005-0000-0000-000018610000}"/>
    <cellStyle name="Note 4 17 4 3 2 5" xfId="36445" xr:uid="{00000000-0005-0000-0000-000019610000}"/>
    <cellStyle name="Note 4 17 4 3 3" xfId="7018" xr:uid="{00000000-0005-0000-0000-00001A610000}"/>
    <cellStyle name="Note 4 17 4 3 3 2" xfId="24453" xr:uid="{00000000-0005-0000-0000-00001B610000}"/>
    <cellStyle name="Note 4 17 4 3 3 3" xfId="38906" xr:uid="{00000000-0005-0000-0000-00001C610000}"/>
    <cellStyle name="Note 4 17 4 3 4" xfId="9459" xr:uid="{00000000-0005-0000-0000-00001D610000}"/>
    <cellStyle name="Note 4 17 4 3 4 2" xfId="26894" xr:uid="{00000000-0005-0000-0000-00001E610000}"/>
    <cellStyle name="Note 4 17 4 3 4 3" xfId="41347" xr:uid="{00000000-0005-0000-0000-00001F610000}"/>
    <cellStyle name="Note 4 17 4 3 5" xfId="11879" xr:uid="{00000000-0005-0000-0000-000020610000}"/>
    <cellStyle name="Note 4 17 4 3 5 2" xfId="29314" xr:uid="{00000000-0005-0000-0000-000021610000}"/>
    <cellStyle name="Note 4 17 4 3 5 3" xfId="43767" xr:uid="{00000000-0005-0000-0000-000022610000}"/>
    <cellStyle name="Note 4 17 4 3 6" xfId="18886" xr:uid="{00000000-0005-0000-0000-000023610000}"/>
    <cellStyle name="Note 4 17 4 4" xfId="2046" xr:uid="{00000000-0005-0000-0000-000024610000}"/>
    <cellStyle name="Note 4 17 4 4 2" xfId="4557" xr:uid="{00000000-0005-0000-0000-000025610000}"/>
    <cellStyle name="Note 4 17 4 4 2 2" xfId="21993" xr:uid="{00000000-0005-0000-0000-000026610000}"/>
    <cellStyle name="Note 4 17 4 4 2 3" xfId="36446" xr:uid="{00000000-0005-0000-0000-000027610000}"/>
    <cellStyle name="Note 4 17 4 4 3" xfId="7019" xr:uid="{00000000-0005-0000-0000-000028610000}"/>
    <cellStyle name="Note 4 17 4 4 3 2" xfId="24454" xr:uid="{00000000-0005-0000-0000-000029610000}"/>
    <cellStyle name="Note 4 17 4 4 3 3" xfId="38907" xr:uid="{00000000-0005-0000-0000-00002A610000}"/>
    <cellStyle name="Note 4 17 4 4 4" xfId="9460" xr:uid="{00000000-0005-0000-0000-00002B610000}"/>
    <cellStyle name="Note 4 17 4 4 4 2" xfId="26895" xr:uid="{00000000-0005-0000-0000-00002C610000}"/>
    <cellStyle name="Note 4 17 4 4 4 3" xfId="41348" xr:uid="{00000000-0005-0000-0000-00002D610000}"/>
    <cellStyle name="Note 4 17 4 4 5" xfId="11880" xr:uid="{00000000-0005-0000-0000-00002E610000}"/>
    <cellStyle name="Note 4 17 4 4 5 2" xfId="29315" xr:uid="{00000000-0005-0000-0000-00002F610000}"/>
    <cellStyle name="Note 4 17 4 4 5 3" xfId="43768" xr:uid="{00000000-0005-0000-0000-000030610000}"/>
    <cellStyle name="Note 4 17 4 4 6" xfId="15281" xr:uid="{00000000-0005-0000-0000-000031610000}"/>
    <cellStyle name="Note 4 17 4 4 6 2" xfId="32716" xr:uid="{00000000-0005-0000-0000-000032610000}"/>
    <cellStyle name="Note 4 17 4 4 6 3" xfId="47169" xr:uid="{00000000-0005-0000-0000-000033610000}"/>
    <cellStyle name="Note 4 17 4 4 7" xfId="18887" xr:uid="{00000000-0005-0000-0000-000034610000}"/>
    <cellStyle name="Note 4 17 4 4 8" xfId="20443" xr:uid="{00000000-0005-0000-0000-000035610000}"/>
    <cellStyle name="Note 4 17 4 5" xfId="4554" xr:uid="{00000000-0005-0000-0000-000036610000}"/>
    <cellStyle name="Note 4 17 4 5 2" xfId="14041" xr:uid="{00000000-0005-0000-0000-000037610000}"/>
    <cellStyle name="Note 4 17 4 5 2 2" xfId="31476" xr:uid="{00000000-0005-0000-0000-000038610000}"/>
    <cellStyle name="Note 4 17 4 5 2 3" xfId="45929" xr:uid="{00000000-0005-0000-0000-000039610000}"/>
    <cellStyle name="Note 4 17 4 5 3" xfId="16502" xr:uid="{00000000-0005-0000-0000-00003A610000}"/>
    <cellStyle name="Note 4 17 4 5 3 2" xfId="33937" xr:uid="{00000000-0005-0000-0000-00003B610000}"/>
    <cellStyle name="Note 4 17 4 5 3 3" xfId="48390" xr:uid="{00000000-0005-0000-0000-00003C610000}"/>
    <cellStyle name="Note 4 17 4 5 4" xfId="21990" xr:uid="{00000000-0005-0000-0000-00003D610000}"/>
    <cellStyle name="Note 4 17 4 5 5" xfId="36443" xr:uid="{00000000-0005-0000-0000-00003E610000}"/>
    <cellStyle name="Note 4 17 4 6" xfId="7016" xr:uid="{00000000-0005-0000-0000-00003F610000}"/>
    <cellStyle name="Note 4 17 4 6 2" xfId="24451" xr:uid="{00000000-0005-0000-0000-000040610000}"/>
    <cellStyle name="Note 4 17 4 6 3" xfId="38904" xr:uid="{00000000-0005-0000-0000-000041610000}"/>
    <cellStyle name="Note 4 17 4 7" xfId="9457" xr:uid="{00000000-0005-0000-0000-000042610000}"/>
    <cellStyle name="Note 4 17 4 7 2" xfId="26892" xr:uid="{00000000-0005-0000-0000-000043610000}"/>
    <cellStyle name="Note 4 17 4 7 3" xfId="41345" xr:uid="{00000000-0005-0000-0000-000044610000}"/>
    <cellStyle name="Note 4 17 4 8" xfId="11877" xr:uid="{00000000-0005-0000-0000-000045610000}"/>
    <cellStyle name="Note 4 17 4 8 2" xfId="29312" xr:uid="{00000000-0005-0000-0000-000046610000}"/>
    <cellStyle name="Note 4 17 4 8 3" xfId="43765" xr:uid="{00000000-0005-0000-0000-000047610000}"/>
    <cellStyle name="Note 4 17 4 9" xfId="18884" xr:uid="{00000000-0005-0000-0000-000048610000}"/>
    <cellStyle name="Note 4 17 5" xfId="2047" xr:uid="{00000000-0005-0000-0000-000049610000}"/>
    <cellStyle name="Note 4 17 5 2" xfId="2048" xr:uid="{00000000-0005-0000-0000-00004A610000}"/>
    <cellStyle name="Note 4 17 5 2 2" xfId="4559" xr:uid="{00000000-0005-0000-0000-00004B610000}"/>
    <cellStyle name="Note 4 17 5 2 2 2" xfId="14045" xr:uid="{00000000-0005-0000-0000-00004C610000}"/>
    <cellStyle name="Note 4 17 5 2 2 2 2" xfId="31480" xr:uid="{00000000-0005-0000-0000-00004D610000}"/>
    <cellStyle name="Note 4 17 5 2 2 2 3" xfId="45933" xr:uid="{00000000-0005-0000-0000-00004E610000}"/>
    <cellStyle name="Note 4 17 5 2 2 3" xfId="16506" xr:uid="{00000000-0005-0000-0000-00004F610000}"/>
    <cellStyle name="Note 4 17 5 2 2 3 2" xfId="33941" xr:uid="{00000000-0005-0000-0000-000050610000}"/>
    <cellStyle name="Note 4 17 5 2 2 3 3" xfId="48394" xr:uid="{00000000-0005-0000-0000-000051610000}"/>
    <cellStyle name="Note 4 17 5 2 2 4" xfId="21995" xr:uid="{00000000-0005-0000-0000-000052610000}"/>
    <cellStyle name="Note 4 17 5 2 2 5" xfId="36448" xr:uid="{00000000-0005-0000-0000-000053610000}"/>
    <cellStyle name="Note 4 17 5 2 3" xfId="7021" xr:uid="{00000000-0005-0000-0000-000054610000}"/>
    <cellStyle name="Note 4 17 5 2 3 2" xfId="24456" xr:uid="{00000000-0005-0000-0000-000055610000}"/>
    <cellStyle name="Note 4 17 5 2 3 3" xfId="38909" xr:uid="{00000000-0005-0000-0000-000056610000}"/>
    <cellStyle name="Note 4 17 5 2 4" xfId="9462" xr:uid="{00000000-0005-0000-0000-000057610000}"/>
    <cellStyle name="Note 4 17 5 2 4 2" xfId="26897" xr:uid="{00000000-0005-0000-0000-000058610000}"/>
    <cellStyle name="Note 4 17 5 2 4 3" xfId="41350" xr:uid="{00000000-0005-0000-0000-000059610000}"/>
    <cellStyle name="Note 4 17 5 2 5" xfId="11882" xr:uid="{00000000-0005-0000-0000-00005A610000}"/>
    <cellStyle name="Note 4 17 5 2 5 2" xfId="29317" xr:uid="{00000000-0005-0000-0000-00005B610000}"/>
    <cellStyle name="Note 4 17 5 2 5 3" xfId="43770" xr:uid="{00000000-0005-0000-0000-00005C610000}"/>
    <cellStyle name="Note 4 17 5 2 6" xfId="18889" xr:uid="{00000000-0005-0000-0000-00005D610000}"/>
    <cellStyle name="Note 4 17 5 3" xfId="2049" xr:uid="{00000000-0005-0000-0000-00005E610000}"/>
    <cellStyle name="Note 4 17 5 3 2" xfId="4560" xr:uid="{00000000-0005-0000-0000-00005F610000}"/>
    <cellStyle name="Note 4 17 5 3 2 2" xfId="14046" xr:uid="{00000000-0005-0000-0000-000060610000}"/>
    <cellStyle name="Note 4 17 5 3 2 2 2" xfId="31481" xr:uid="{00000000-0005-0000-0000-000061610000}"/>
    <cellStyle name="Note 4 17 5 3 2 2 3" xfId="45934" xr:uid="{00000000-0005-0000-0000-000062610000}"/>
    <cellStyle name="Note 4 17 5 3 2 3" xfId="16507" xr:uid="{00000000-0005-0000-0000-000063610000}"/>
    <cellStyle name="Note 4 17 5 3 2 3 2" xfId="33942" xr:uid="{00000000-0005-0000-0000-000064610000}"/>
    <cellStyle name="Note 4 17 5 3 2 3 3" xfId="48395" xr:uid="{00000000-0005-0000-0000-000065610000}"/>
    <cellStyle name="Note 4 17 5 3 2 4" xfId="21996" xr:uid="{00000000-0005-0000-0000-000066610000}"/>
    <cellStyle name="Note 4 17 5 3 2 5" xfId="36449" xr:uid="{00000000-0005-0000-0000-000067610000}"/>
    <cellStyle name="Note 4 17 5 3 3" xfId="7022" xr:uid="{00000000-0005-0000-0000-000068610000}"/>
    <cellStyle name="Note 4 17 5 3 3 2" xfId="24457" xr:uid="{00000000-0005-0000-0000-000069610000}"/>
    <cellStyle name="Note 4 17 5 3 3 3" xfId="38910" xr:uid="{00000000-0005-0000-0000-00006A610000}"/>
    <cellStyle name="Note 4 17 5 3 4" xfId="9463" xr:uid="{00000000-0005-0000-0000-00006B610000}"/>
    <cellStyle name="Note 4 17 5 3 4 2" xfId="26898" xr:uid="{00000000-0005-0000-0000-00006C610000}"/>
    <cellStyle name="Note 4 17 5 3 4 3" xfId="41351" xr:uid="{00000000-0005-0000-0000-00006D610000}"/>
    <cellStyle name="Note 4 17 5 3 5" xfId="11883" xr:uid="{00000000-0005-0000-0000-00006E610000}"/>
    <cellStyle name="Note 4 17 5 3 5 2" xfId="29318" xr:uid="{00000000-0005-0000-0000-00006F610000}"/>
    <cellStyle name="Note 4 17 5 3 5 3" xfId="43771" xr:uid="{00000000-0005-0000-0000-000070610000}"/>
    <cellStyle name="Note 4 17 5 3 6" xfId="18890" xr:uid="{00000000-0005-0000-0000-000071610000}"/>
    <cellStyle name="Note 4 17 5 4" xfId="2050" xr:uid="{00000000-0005-0000-0000-000072610000}"/>
    <cellStyle name="Note 4 17 5 4 2" xfId="4561" xr:uid="{00000000-0005-0000-0000-000073610000}"/>
    <cellStyle name="Note 4 17 5 4 2 2" xfId="21997" xr:uid="{00000000-0005-0000-0000-000074610000}"/>
    <cellStyle name="Note 4 17 5 4 2 3" xfId="36450" xr:uid="{00000000-0005-0000-0000-000075610000}"/>
    <cellStyle name="Note 4 17 5 4 3" xfId="7023" xr:uid="{00000000-0005-0000-0000-000076610000}"/>
    <cellStyle name="Note 4 17 5 4 3 2" xfId="24458" xr:uid="{00000000-0005-0000-0000-000077610000}"/>
    <cellStyle name="Note 4 17 5 4 3 3" xfId="38911" xr:uid="{00000000-0005-0000-0000-000078610000}"/>
    <cellStyle name="Note 4 17 5 4 4" xfId="9464" xr:uid="{00000000-0005-0000-0000-000079610000}"/>
    <cellStyle name="Note 4 17 5 4 4 2" xfId="26899" xr:uid="{00000000-0005-0000-0000-00007A610000}"/>
    <cellStyle name="Note 4 17 5 4 4 3" xfId="41352" xr:uid="{00000000-0005-0000-0000-00007B610000}"/>
    <cellStyle name="Note 4 17 5 4 5" xfId="11884" xr:uid="{00000000-0005-0000-0000-00007C610000}"/>
    <cellStyle name="Note 4 17 5 4 5 2" xfId="29319" xr:uid="{00000000-0005-0000-0000-00007D610000}"/>
    <cellStyle name="Note 4 17 5 4 5 3" xfId="43772" xr:uid="{00000000-0005-0000-0000-00007E610000}"/>
    <cellStyle name="Note 4 17 5 4 6" xfId="15282" xr:uid="{00000000-0005-0000-0000-00007F610000}"/>
    <cellStyle name="Note 4 17 5 4 6 2" xfId="32717" xr:uid="{00000000-0005-0000-0000-000080610000}"/>
    <cellStyle name="Note 4 17 5 4 6 3" xfId="47170" xr:uid="{00000000-0005-0000-0000-000081610000}"/>
    <cellStyle name="Note 4 17 5 4 7" xfId="18891" xr:uid="{00000000-0005-0000-0000-000082610000}"/>
    <cellStyle name="Note 4 17 5 4 8" xfId="20444" xr:uid="{00000000-0005-0000-0000-000083610000}"/>
    <cellStyle name="Note 4 17 5 5" xfId="4558" xr:uid="{00000000-0005-0000-0000-000084610000}"/>
    <cellStyle name="Note 4 17 5 5 2" xfId="14044" xr:uid="{00000000-0005-0000-0000-000085610000}"/>
    <cellStyle name="Note 4 17 5 5 2 2" xfId="31479" xr:uid="{00000000-0005-0000-0000-000086610000}"/>
    <cellStyle name="Note 4 17 5 5 2 3" xfId="45932" xr:uid="{00000000-0005-0000-0000-000087610000}"/>
    <cellStyle name="Note 4 17 5 5 3" xfId="16505" xr:uid="{00000000-0005-0000-0000-000088610000}"/>
    <cellStyle name="Note 4 17 5 5 3 2" xfId="33940" xr:uid="{00000000-0005-0000-0000-000089610000}"/>
    <cellStyle name="Note 4 17 5 5 3 3" xfId="48393" xr:uid="{00000000-0005-0000-0000-00008A610000}"/>
    <cellStyle name="Note 4 17 5 5 4" xfId="21994" xr:uid="{00000000-0005-0000-0000-00008B610000}"/>
    <cellStyle name="Note 4 17 5 5 5" xfId="36447" xr:uid="{00000000-0005-0000-0000-00008C610000}"/>
    <cellStyle name="Note 4 17 5 6" xfId="7020" xr:uid="{00000000-0005-0000-0000-00008D610000}"/>
    <cellStyle name="Note 4 17 5 6 2" xfId="24455" xr:uid="{00000000-0005-0000-0000-00008E610000}"/>
    <cellStyle name="Note 4 17 5 6 3" xfId="38908" xr:uid="{00000000-0005-0000-0000-00008F610000}"/>
    <cellStyle name="Note 4 17 5 7" xfId="9461" xr:uid="{00000000-0005-0000-0000-000090610000}"/>
    <cellStyle name="Note 4 17 5 7 2" xfId="26896" xr:uid="{00000000-0005-0000-0000-000091610000}"/>
    <cellStyle name="Note 4 17 5 7 3" xfId="41349" xr:uid="{00000000-0005-0000-0000-000092610000}"/>
    <cellStyle name="Note 4 17 5 8" xfId="11881" xr:uid="{00000000-0005-0000-0000-000093610000}"/>
    <cellStyle name="Note 4 17 5 8 2" xfId="29316" xr:uid="{00000000-0005-0000-0000-000094610000}"/>
    <cellStyle name="Note 4 17 5 8 3" xfId="43769" xr:uid="{00000000-0005-0000-0000-000095610000}"/>
    <cellStyle name="Note 4 17 5 9" xfId="18888" xr:uid="{00000000-0005-0000-0000-000096610000}"/>
    <cellStyle name="Note 4 17 6" xfId="2051" xr:uid="{00000000-0005-0000-0000-000097610000}"/>
    <cellStyle name="Note 4 17 6 2" xfId="4562" xr:uid="{00000000-0005-0000-0000-000098610000}"/>
    <cellStyle name="Note 4 17 6 2 2" xfId="14047" xr:uid="{00000000-0005-0000-0000-000099610000}"/>
    <cellStyle name="Note 4 17 6 2 2 2" xfId="31482" xr:uid="{00000000-0005-0000-0000-00009A610000}"/>
    <cellStyle name="Note 4 17 6 2 2 3" xfId="45935" xr:uid="{00000000-0005-0000-0000-00009B610000}"/>
    <cellStyle name="Note 4 17 6 2 3" xfId="16508" xr:uid="{00000000-0005-0000-0000-00009C610000}"/>
    <cellStyle name="Note 4 17 6 2 3 2" xfId="33943" xr:uid="{00000000-0005-0000-0000-00009D610000}"/>
    <cellStyle name="Note 4 17 6 2 3 3" xfId="48396" xr:uid="{00000000-0005-0000-0000-00009E610000}"/>
    <cellStyle name="Note 4 17 6 2 4" xfId="21998" xr:uid="{00000000-0005-0000-0000-00009F610000}"/>
    <cellStyle name="Note 4 17 6 2 5" xfId="36451" xr:uid="{00000000-0005-0000-0000-0000A0610000}"/>
    <cellStyle name="Note 4 17 6 3" xfId="7024" xr:uid="{00000000-0005-0000-0000-0000A1610000}"/>
    <cellStyle name="Note 4 17 6 3 2" xfId="24459" xr:uid="{00000000-0005-0000-0000-0000A2610000}"/>
    <cellStyle name="Note 4 17 6 3 3" xfId="38912" xr:uid="{00000000-0005-0000-0000-0000A3610000}"/>
    <cellStyle name="Note 4 17 6 4" xfId="9465" xr:uid="{00000000-0005-0000-0000-0000A4610000}"/>
    <cellStyle name="Note 4 17 6 4 2" xfId="26900" xr:uid="{00000000-0005-0000-0000-0000A5610000}"/>
    <cellStyle name="Note 4 17 6 4 3" xfId="41353" xr:uid="{00000000-0005-0000-0000-0000A6610000}"/>
    <cellStyle name="Note 4 17 6 5" xfId="11885" xr:uid="{00000000-0005-0000-0000-0000A7610000}"/>
    <cellStyle name="Note 4 17 6 5 2" xfId="29320" xr:uid="{00000000-0005-0000-0000-0000A8610000}"/>
    <cellStyle name="Note 4 17 6 5 3" xfId="43773" xr:uid="{00000000-0005-0000-0000-0000A9610000}"/>
    <cellStyle name="Note 4 17 6 6" xfId="18892" xr:uid="{00000000-0005-0000-0000-0000AA610000}"/>
    <cellStyle name="Note 4 17 7" xfId="2052" xr:uid="{00000000-0005-0000-0000-0000AB610000}"/>
    <cellStyle name="Note 4 17 7 2" xfId="4563" xr:uid="{00000000-0005-0000-0000-0000AC610000}"/>
    <cellStyle name="Note 4 17 7 2 2" xfId="14048" xr:uid="{00000000-0005-0000-0000-0000AD610000}"/>
    <cellStyle name="Note 4 17 7 2 2 2" xfId="31483" xr:uid="{00000000-0005-0000-0000-0000AE610000}"/>
    <cellStyle name="Note 4 17 7 2 2 3" xfId="45936" xr:uid="{00000000-0005-0000-0000-0000AF610000}"/>
    <cellStyle name="Note 4 17 7 2 3" xfId="16509" xr:uid="{00000000-0005-0000-0000-0000B0610000}"/>
    <cellStyle name="Note 4 17 7 2 3 2" xfId="33944" xr:uid="{00000000-0005-0000-0000-0000B1610000}"/>
    <cellStyle name="Note 4 17 7 2 3 3" xfId="48397" xr:uid="{00000000-0005-0000-0000-0000B2610000}"/>
    <cellStyle name="Note 4 17 7 2 4" xfId="21999" xr:uid="{00000000-0005-0000-0000-0000B3610000}"/>
    <cellStyle name="Note 4 17 7 2 5" xfId="36452" xr:uid="{00000000-0005-0000-0000-0000B4610000}"/>
    <cellStyle name="Note 4 17 7 3" xfId="7025" xr:uid="{00000000-0005-0000-0000-0000B5610000}"/>
    <cellStyle name="Note 4 17 7 3 2" xfId="24460" xr:uid="{00000000-0005-0000-0000-0000B6610000}"/>
    <cellStyle name="Note 4 17 7 3 3" xfId="38913" xr:uid="{00000000-0005-0000-0000-0000B7610000}"/>
    <cellStyle name="Note 4 17 7 4" xfId="9466" xr:uid="{00000000-0005-0000-0000-0000B8610000}"/>
    <cellStyle name="Note 4 17 7 4 2" xfId="26901" xr:uid="{00000000-0005-0000-0000-0000B9610000}"/>
    <cellStyle name="Note 4 17 7 4 3" xfId="41354" xr:uid="{00000000-0005-0000-0000-0000BA610000}"/>
    <cellStyle name="Note 4 17 7 5" xfId="11886" xr:uid="{00000000-0005-0000-0000-0000BB610000}"/>
    <cellStyle name="Note 4 17 7 5 2" xfId="29321" xr:uid="{00000000-0005-0000-0000-0000BC610000}"/>
    <cellStyle name="Note 4 17 7 5 3" xfId="43774" xr:uid="{00000000-0005-0000-0000-0000BD610000}"/>
    <cellStyle name="Note 4 17 7 6" xfId="18893" xr:uid="{00000000-0005-0000-0000-0000BE610000}"/>
    <cellStyle name="Note 4 17 8" xfId="2053" xr:uid="{00000000-0005-0000-0000-0000BF610000}"/>
    <cellStyle name="Note 4 17 8 2" xfId="4564" xr:uid="{00000000-0005-0000-0000-0000C0610000}"/>
    <cellStyle name="Note 4 17 8 2 2" xfId="22000" xr:uid="{00000000-0005-0000-0000-0000C1610000}"/>
    <cellStyle name="Note 4 17 8 2 3" xfId="36453" xr:uid="{00000000-0005-0000-0000-0000C2610000}"/>
    <cellStyle name="Note 4 17 8 3" xfId="7026" xr:uid="{00000000-0005-0000-0000-0000C3610000}"/>
    <cellStyle name="Note 4 17 8 3 2" xfId="24461" xr:uid="{00000000-0005-0000-0000-0000C4610000}"/>
    <cellStyle name="Note 4 17 8 3 3" xfId="38914" xr:uid="{00000000-0005-0000-0000-0000C5610000}"/>
    <cellStyle name="Note 4 17 8 4" xfId="9467" xr:uid="{00000000-0005-0000-0000-0000C6610000}"/>
    <cellStyle name="Note 4 17 8 4 2" xfId="26902" xr:uid="{00000000-0005-0000-0000-0000C7610000}"/>
    <cellStyle name="Note 4 17 8 4 3" xfId="41355" xr:uid="{00000000-0005-0000-0000-0000C8610000}"/>
    <cellStyle name="Note 4 17 8 5" xfId="11887" xr:uid="{00000000-0005-0000-0000-0000C9610000}"/>
    <cellStyle name="Note 4 17 8 5 2" xfId="29322" xr:uid="{00000000-0005-0000-0000-0000CA610000}"/>
    <cellStyle name="Note 4 17 8 5 3" xfId="43775" xr:uid="{00000000-0005-0000-0000-0000CB610000}"/>
    <cellStyle name="Note 4 17 8 6" xfId="15283" xr:uid="{00000000-0005-0000-0000-0000CC610000}"/>
    <cellStyle name="Note 4 17 8 6 2" xfId="32718" xr:uid="{00000000-0005-0000-0000-0000CD610000}"/>
    <cellStyle name="Note 4 17 8 6 3" xfId="47171" xr:uid="{00000000-0005-0000-0000-0000CE610000}"/>
    <cellStyle name="Note 4 17 8 7" xfId="18894" xr:uid="{00000000-0005-0000-0000-0000CF610000}"/>
    <cellStyle name="Note 4 17 8 8" xfId="20445" xr:uid="{00000000-0005-0000-0000-0000D0610000}"/>
    <cellStyle name="Note 4 17 9" xfId="4545" xr:uid="{00000000-0005-0000-0000-0000D1610000}"/>
    <cellStyle name="Note 4 17 9 2" xfId="14034" xr:uid="{00000000-0005-0000-0000-0000D2610000}"/>
    <cellStyle name="Note 4 17 9 2 2" xfId="31469" xr:uid="{00000000-0005-0000-0000-0000D3610000}"/>
    <cellStyle name="Note 4 17 9 2 3" xfId="45922" xr:uid="{00000000-0005-0000-0000-0000D4610000}"/>
    <cellStyle name="Note 4 17 9 3" xfId="16495" xr:uid="{00000000-0005-0000-0000-0000D5610000}"/>
    <cellStyle name="Note 4 17 9 3 2" xfId="33930" xr:uid="{00000000-0005-0000-0000-0000D6610000}"/>
    <cellStyle name="Note 4 17 9 3 3" xfId="48383" xr:uid="{00000000-0005-0000-0000-0000D7610000}"/>
    <cellStyle name="Note 4 17 9 4" xfId="21981" xr:uid="{00000000-0005-0000-0000-0000D8610000}"/>
    <cellStyle name="Note 4 17 9 5" xfId="36434" xr:uid="{00000000-0005-0000-0000-0000D9610000}"/>
    <cellStyle name="Note 4 18" xfId="2054" xr:uid="{00000000-0005-0000-0000-0000DA610000}"/>
    <cellStyle name="Note 4 18 10" xfId="7027" xr:uid="{00000000-0005-0000-0000-0000DB610000}"/>
    <cellStyle name="Note 4 18 10 2" xfId="24462" xr:uid="{00000000-0005-0000-0000-0000DC610000}"/>
    <cellStyle name="Note 4 18 10 3" xfId="38915" xr:uid="{00000000-0005-0000-0000-0000DD610000}"/>
    <cellStyle name="Note 4 18 11" xfId="9468" xr:uid="{00000000-0005-0000-0000-0000DE610000}"/>
    <cellStyle name="Note 4 18 11 2" xfId="26903" xr:uid="{00000000-0005-0000-0000-0000DF610000}"/>
    <cellStyle name="Note 4 18 11 3" xfId="41356" xr:uid="{00000000-0005-0000-0000-0000E0610000}"/>
    <cellStyle name="Note 4 18 12" xfId="11888" xr:uid="{00000000-0005-0000-0000-0000E1610000}"/>
    <cellStyle name="Note 4 18 12 2" xfId="29323" xr:uid="{00000000-0005-0000-0000-0000E2610000}"/>
    <cellStyle name="Note 4 18 12 3" xfId="43776" xr:uid="{00000000-0005-0000-0000-0000E3610000}"/>
    <cellStyle name="Note 4 18 13" xfId="18895" xr:uid="{00000000-0005-0000-0000-0000E4610000}"/>
    <cellStyle name="Note 4 18 2" xfId="2055" xr:uid="{00000000-0005-0000-0000-0000E5610000}"/>
    <cellStyle name="Note 4 18 2 2" xfId="2056" xr:uid="{00000000-0005-0000-0000-0000E6610000}"/>
    <cellStyle name="Note 4 18 2 2 2" xfId="4567" xr:uid="{00000000-0005-0000-0000-0000E7610000}"/>
    <cellStyle name="Note 4 18 2 2 2 2" xfId="14051" xr:uid="{00000000-0005-0000-0000-0000E8610000}"/>
    <cellStyle name="Note 4 18 2 2 2 2 2" xfId="31486" xr:uid="{00000000-0005-0000-0000-0000E9610000}"/>
    <cellStyle name="Note 4 18 2 2 2 2 3" xfId="45939" xr:uid="{00000000-0005-0000-0000-0000EA610000}"/>
    <cellStyle name="Note 4 18 2 2 2 3" xfId="16512" xr:uid="{00000000-0005-0000-0000-0000EB610000}"/>
    <cellStyle name="Note 4 18 2 2 2 3 2" xfId="33947" xr:uid="{00000000-0005-0000-0000-0000EC610000}"/>
    <cellStyle name="Note 4 18 2 2 2 3 3" xfId="48400" xr:uid="{00000000-0005-0000-0000-0000ED610000}"/>
    <cellStyle name="Note 4 18 2 2 2 4" xfId="22003" xr:uid="{00000000-0005-0000-0000-0000EE610000}"/>
    <cellStyle name="Note 4 18 2 2 2 5" xfId="36456" xr:uid="{00000000-0005-0000-0000-0000EF610000}"/>
    <cellStyle name="Note 4 18 2 2 3" xfId="7029" xr:uid="{00000000-0005-0000-0000-0000F0610000}"/>
    <cellStyle name="Note 4 18 2 2 3 2" xfId="24464" xr:uid="{00000000-0005-0000-0000-0000F1610000}"/>
    <cellStyle name="Note 4 18 2 2 3 3" xfId="38917" xr:uid="{00000000-0005-0000-0000-0000F2610000}"/>
    <cellStyle name="Note 4 18 2 2 4" xfId="9470" xr:uid="{00000000-0005-0000-0000-0000F3610000}"/>
    <cellStyle name="Note 4 18 2 2 4 2" xfId="26905" xr:uid="{00000000-0005-0000-0000-0000F4610000}"/>
    <cellStyle name="Note 4 18 2 2 4 3" xfId="41358" xr:uid="{00000000-0005-0000-0000-0000F5610000}"/>
    <cellStyle name="Note 4 18 2 2 5" xfId="11890" xr:uid="{00000000-0005-0000-0000-0000F6610000}"/>
    <cellStyle name="Note 4 18 2 2 5 2" xfId="29325" xr:uid="{00000000-0005-0000-0000-0000F7610000}"/>
    <cellStyle name="Note 4 18 2 2 5 3" xfId="43778" xr:uid="{00000000-0005-0000-0000-0000F8610000}"/>
    <cellStyle name="Note 4 18 2 2 6" xfId="18897" xr:uid="{00000000-0005-0000-0000-0000F9610000}"/>
    <cellStyle name="Note 4 18 2 3" xfId="2057" xr:uid="{00000000-0005-0000-0000-0000FA610000}"/>
    <cellStyle name="Note 4 18 2 3 2" xfId="4568" xr:uid="{00000000-0005-0000-0000-0000FB610000}"/>
    <cellStyle name="Note 4 18 2 3 2 2" xfId="14052" xr:uid="{00000000-0005-0000-0000-0000FC610000}"/>
    <cellStyle name="Note 4 18 2 3 2 2 2" xfId="31487" xr:uid="{00000000-0005-0000-0000-0000FD610000}"/>
    <cellStyle name="Note 4 18 2 3 2 2 3" xfId="45940" xr:uid="{00000000-0005-0000-0000-0000FE610000}"/>
    <cellStyle name="Note 4 18 2 3 2 3" xfId="16513" xr:uid="{00000000-0005-0000-0000-0000FF610000}"/>
    <cellStyle name="Note 4 18 2 3 2 3 2" xfId="33948" xr:uid="{00000000-0005-0000-0000-000000620000}"/>
    <cellStyle name="Note 4 18 2 3 2 3 3" xfId="48401" xr:uid="{00000000-0005-0000-0000-000001620000}"/>
    <cellStyle name="Note 4 18 2 3 2 4" xfId="22004" xr:uid="{00000000-0005-0000-0000-000002620000}"/>
    <cellStyle name="Note 4 18 2 3 2 5" xfId="36457" xr:uid="{00000000-0005-0000-0000-000003620000}"/>
    <cellStyle name="Note 4 18 2 3 3" xfId="7030" xr:uid="{00000000-0005-0000-0000-000004620000}"/>
    <cellStyle name="Note 4 18 2 3 3 2" xfId="24465" xr:uid="{00000000-0005-0000-0000-000005620000}"/>
    <cellStyle name="Note 4 18 2 3 3 3" xfId="38918" xr:uid="{00000000-0005-0000-0000-000006620000}"/>
    <cellStyle name="Note 4 18 2 3 4" xfId="9471" xr:uid="{00000000-0005-0000-0000-000007620000}"/>
    <cellStyle name="Note 4 18 2 3 4 2" xfId="26906" xr:uid="{00000000-0005-0000-0000-000008620000}"/>
    <cellStyle name="Note 4 18 2 3 4 3" xfId="41359" xr:uid="{00000000-0005-0000-0000-000009620000}"/>
    <cellStyle name="Note 4 18 2 3 5" xfId="11891" xr:uid="{00000000-0005-0000-0000-00000A620000}"/>
    <cellStyle name="Note 4 18 2 3 5 2" xfId="29326" xr:uid="{00000000-0005-0000-0000-00000B620000}"/>
    <cellStyle name="Note 4 18 2 3 5 3" xfId="43779" xr:uid="{00000000-0005-0000-0000-00000C620000}"/>
    <cellStyle name="Note 4 18 2 3 6" xfId="18898" xr:uid="{00000000-0005-0000-0000-00000D620000}"/>
    <cellStyle name="Note 4 18 2 4" xfId="2058" xr:uid="{00000000-0005-0000-0000-00000E620000}"/>
    <cellStyle name="Note 4 18 2 4 2" xfId="4569" xr:uid="{00000000-0005-0000-0000-00000F620000}"/>
    <cellStyle name="Note 4 18 2 4 2 2" xfId="22005" xr:uid="{00000000-0005-0000-0000-000010620000}"/>
    <cellStyle name="Note 4 18 2 4 2 3" xfId="36458" xr:uid="{00000000-0005-0000-0000-000011620000}"/>
    <cellStyle name="Note 4 18 2 4 3" xfId="7031" xr:uid="{00000000-0005-0000-0000-000012620000}"/>
    <cellStyle name="Note 4 18 2 4 3 2" xfId="24466" xr:uid="{00000000-0005-0000-0000-000013620000}"/>
    <cellStyle name="Note 4 18 2 4 3 3" xfId="38919" xr:uid="{00000000-0005-0000-0000-000014620000}"/>
    <cellStyle name="Note 4 18 2 4 4" xfId="9472" xr:uid="{00000000-0005-0000-0000-000015620000}"/>
    <cellStyle name="Note 4 18 2 4 4 2" xfId="26907" xr:uid="{00000000-0005-0000-0000-000016620000}"/>
    <cellStyle name="Note 4 18 2 4 4 3" xfId="41360" xr:uid="{00000000-0005-0000-0000-000017620000}"/>
    <cellStyle name="Note 4 18 2 4 5" xfId="11892" xr:uid="{00000000-0005-0000-0000-000018620000}"/>
    <cellStyle name="Note 4 18 2 4 5 2" xfId="29327" xr:uid="{00000000-0005-0000-0000-000019620000}"/>
    <cellStyle name="Note 4 18 2 4 5 3" xfId="43780" xr:uid="{00000000-0005-0000-0000-00001A620000}"/>
    <cellStyle name="Note 4 18 2 4 6" xfId="15284" xr:uid="{00000000-0005-0000-0000-00001B620000}"/>
    <cellStyle name="Note 4 18 2 4 6 2" xfId="32719" xr:uid="{00000000-0005-0000-0000-00001C620000}"/>
    <cellStyle name="Note 4 18 2 4 6 3" xfId="47172" xr:uid="{00000000-0005-0000-0000-00001D620000}"/>
    <cellStyle name="Note 4 18 2 4 7" xfId="18899" xr:uid="{00000000-0005-0000-0000-00001E620000}"/>
    <cellStyle name="Note 4 18 2 4 8" xfId="20446" xr:uid="{00000000-0005-0000-0000-00001F620000}"/>
    <cellStyle name="Note 4 18 2 5" xfId="4566" xr:uid="{00000000-0005-0000-0000-000020620000}"/>
    <cellStyle name="Note 4 18 2 5 2" xfId="14050" xr:uid="{00000000-0005-0000-0000-000021620000}"/>
    <cellStyle name="Note 4 18 2 5 2 2" xfId="31485" xr:uid="{00000000-0005-0000-0000-000022620000}"/>
    <cellStyle name="Note 4 18 2 5 2 3" xfId="45938" xr:uid="{00000000-0005-0000-0000-000023620000}"/>
    <cellStyle name="Note 4 18 2 5 3" xfId="16511" xr:uid="{00000000-0005-0000-0000-000024620000}"/>
    <cellStyle name="Note 4 18 2 5 3 2" xfId="33946" xr:uid="{00000000-0005-0000-0000-000025620000}"/>
    <cellStyle name="Note 4 18 2 5 3 3" xfId="48399" xr:uid="{00000000-0005-0000-0000-000026620000}"/>
    <cellStyle name="Note 4 18 2 5 4" xfId="22002" xr:uid="{00000000-0005-0000-0000-000027620000}"/>
    <cellStyle name="Note 4 18 2 5 5" xfId="36455" xr:uid="{00000000-0005-0000-0000-000028620000}"/>
    <cellStyle name="Note 4 18 2 6" xfId="7028" xr:uid="{00000000-0005-0000-0000-000029620000}"/>
    <cellStyle name="Note 4 18 2 6 2" xfId="24463" xr:uid="{00000000-0005-0000-0000-00002A620000}"/>
    <cellStyle name="Note 4 18 2 6 3" xfId="38916" xr:uid="{00000000-0005-0000-0000-00002B620000}"/>
    <cellStyle name="Note 4 18 2 7" xfId="9469" xr:uid="{00000000-0005-0000-0000-00002C620000}"/>
    <cellStyle name="Note 4 18 2 7 2" xfId="26904" xr:uid="{00000000-0005-0000-0000-00002D620000}"/>
    <cellStyle name="Note 4 18 2 7 3" xfId="41357" xr:uid="{00000000-0005-0000-0000-00002E620000}"/>
    <cellStyle name="Note 4 18 2 8" xfId="11889" xr:uid="{00000000-0005-0000-0000-00002F620000}"/>
    <cellStyle name="Note 4 18 2 8 2" xfId="29324" xr:uid="{00000000-0005-0000-0000-000030620000}"/>
    <cellStyle name="Note 4 18 2 8 3" xfId="43777" xr:uid="{00000000-0005-0000-0000-000031620000}"/>
    <cellStyle name="Note 4 18 2 9" xfId="18896" xr:uid="{00000000-0005-0000-0000-000032620000}"/>
    <cellStyle name="Note 4 18 3" xfId="2059" xr:uid="{00000000-0005-0000-0000-000033620000}"/>
    <cellStyle name="Note 4 18 3 2" xfId="2060" xr:uid="{00000000-0005-0000-0000-000034620000}"/>
    <cellStyle name="Note 4 18 3 2 2" xfId="4571" xr:uid="{00000000-0005-0000-0000-000035620000}"/>
    <cellStyle name="Note 4 18 3 2 2 2" xfId="14054" xr:uid="{00000000-0005-0000-0000-000036620000}"/>
    <cellStyle name="Note 4 18 3 2 2 2 2" xfId="31489" xr:uid="{00000000-0005-0000-0000-000037620000}"/>
    <cellStyle name="Note 4 18 3 2 2 2 3" xfId="45942" xr:uid="{00000000-0005-0000-0000-000038620000}"/>
    <cellStyle name="Note 4 18 3 2 2 3" xfId="16515" xr:uid="{00000000-0005-0000-0000-000039620000}"/>
    <cellStyle name="Note 4 18 3 2 2 3 2" xfId="33950" xr:uid="{00000000-0005-0000-0000-00003A620000}"/>
    <cellStyle name="Note 4 18 3 2 2 3 3" xfId="48403" xr:uid="{00000000-0005-0000-0000-00003B620000}"/>
    <cellStyle name="Note 4 18 3 2 2 4" xfId="22007" xr:uid="{00000000-0005-0000-0000-00003C620000}"/>
    <cellStyle name="Note 4 18 3 2 2 5" xfId="36460" xr:uid="{00000000-0005-0000-0000-00003D620000}"/>
    <cellStyle name="Note 4 18 3 2 3" xfId="7033" xr:uid="{00000000-0005-0000-0000-00003E620000}"/>
    <cellStyle name="Note 4 18 3 2 3 2" xfId="24468" xr:uid="{00000000-0005-0000-0000-00003F620000}"/>
    <cellStyle name="Note 4 18 3 2 3 3" xfId="38921" xr:uid="{00000000-0005-0000-0000-000040620000}"/>
    <cellStyle name="Note 4 18 3 2 4" xfId="9474" xr:uid="{00000000-0005-0000-0000-000041620000}"/>
    <cellStyle name="Note 4 18 3 2 4 2" xfId="26909" xr:uid="{00000000-0005-0000-0000-000042620000}"/>
    <cellStyle name="Note 4 18 3 2 4 3" xfId="41362" xr:uid="{00000000-0005-0000-0000-000043620000}"/>
    <cellStyle name="Note 4 18 3 2 5" xfId="11894" xr:uid="{00000000-0005-0000-0000-000044620000}"/>
    <cellStyle name="Note 4 18 3 2 5 2" xfId="29329" xr:uid="{00000000-0005-0000-0000-000045620000}"/>
    <cellStyle name="Note 4 18 3 2 5 3" xfId="43782" xr:uid="{00000000-0005-0000-0000-000046620000}"/>
    <cellStyle name="Note 4 18 3 2 6" xfId="18901" xr:uid="{00000000-0005-0000-0000-000047620000}"/>
    <cellStyle name="Note 4 18 3 3" xfId="2061" xr:uid="{00000000-0005-0000-0000-000048620000}"/>
    <cellStyle name="Note 4 18 3 3 2" xfId="4572" xr:uid="{00000000-0005-0000-0000-000049620000}"/>
    <cellStyle name="Note 4 18 3 3 2 2" xfId="14055" xr:uid="{00000000-0005-0000-0000-00004A620000}"/>
    <cellStyle name="Note 4 18 3 3 2 2 2" xfId="31490" xr:uid="{00000000-0005-0000-0000-00004B620000}"/>
    <cellStyle name="Note 4 18 3 3 2 2 3" xfId="45943" xr:uid="{00000000-0005-0000-0000-00004C620000}"/>
    <cellStyle name="Note 4 18 3 3 2 3" xfId="16516" xr:uid="{00000000-0005-0000-0000-00004D620000}"/>
    <cellStyle name="Note 4 18 3 3 2 3 2" xfId="33951" xr:uid="{00000000-0005-0000-0000-00004E620000}"/>
    <cellStyle name="Note 4 18 3 3 2 3 3" xfId="48404" xr:uid="{00000000-0005-0000-0000-00004F620000}"/>
    <cellStyle name="Note 4 18 3 3 2 4" xfId="22008" xr:uid="{00000000-0005-0000-0000-000050620000}"/>
    <cellStyle name="Note 4 18 3 3 2 5" xfId="36461" xr:uid="{00000000-0005-0000-0000-000051620000}"/>
    <cellStyle name="Note 4 18 3 3 3" xfId="7034" xr:uid="{00000000-0005-0000-0000-000052620000}"/>
    <cellStyle name="Note 4 18 3 3 3 2" xfId="24469" xr:uid="{00000000-0005-0000-0000-000053620000}"/>
    <cellStyle name="Note 4 18 3 3 3 3" xfId="38922" xr:uid="{00000000-0005-0000-0000-000054620000}"/>
    <cellStyle name="Note 4 18 3 3 4" xfId="9475" xr:uid="{00000000-0005-0000-0000-000055620000}"/>
    <cellStyle name="Note 4 18 3 3 4 2" xfId="26910" xr:uid="{00000000-0005-0000-0000-000056620000}"/>
    <cellStyle name="Note 4 18 3 3 4 3" xfId="41363" xr:uid="{00000000-0005-0000-0000-000057620000}"/>
    <cellStyle name="Note 4 18 3 3 5" xfId="11895" xr:uid="{00000000-0005-0000-0000-000058620000}"/>
    <cellStyle name="Note 4 18 3 3 5 2" xfId="29330" xr:uid="{00000000-0005-0000-0000-000059620000}"/>
    <cellStyle name="Note 4 18 3 3 5 3" xfId="43783" xr:uid="{00000000-0005-0000-0000-00005A620000}"/>
    <cellStyle name="Note 4 18 3 3 6" xfId="18902" xr:uid="{00000000-0005-0000-0000-00005B620000}"/>
    <cellStyle name="Note 4 18 3 4" xfId="2062" xr:uid="{00000000-0005-0000-0000-00005C620000}"/>
    <cellStyle name="Note 4 18 3 4 2" xfId="4573" xr:uid="{00000000-0005-0000-0000-00005D620000}"/>
    <cellStyle name="Note 4 18 3 4 2 2" xfId="22009" xr:uid="{00000000-0005-0000-0000-00005E620000}"/>
    <cellStyle name="Note 4 18 3 4 2 3" xfId="36462" xr:uid="{00000000-0005-0000-0000-00005F620000}"/>
    <cellStyle name="Note 4 18 3 4 3" xfId="7035" xr:uid="{00000000-0005-0000-0000-000060620000}"/>
    <cellStyle name="Note 4 18 3 4 3 2" xfId="24470" xr:uid="{00000000-0005-0000-0000-000061620000}"/>
    <cellStyle name="Note 4 18 3 4 3 3" xfId="38923" xr:uid="{00000000-0005-0000-0000-000062620000}"/>
    <cellStyle name="Note 4 18 3 4 4" xfId="9476" xr:uid="{00000000-0005-0000-0000-000063620000}"/>
    <cellStyle name="Note 4 18 3 4 4 2" xfId="26911" xr:uid="{00000000-0005-0000-0000-000064620000}"/>
    <cellStyle name="Note 4 18 3 4 4 3" xfId="41364" xr:uid="{00000000-0005-0000-0000-000065620000}"/>
    <cellStyle name="Note 4 18 3 4 5" xfId="11896" xr:uid="{00000000-0005-0000-0000-000066620000}"/>
    <cellStyle name="Note 4 18 3 4 5 2" xfId="29331" xr:uid="{00000000-0005-0000-0000-000067620000}"/>
    <cellStyle name="Note 4 18 3 4 5 3" xfId="43784" xr:uid="{00000000-0005-0000-0000-000068620000}"/>
    <cellStyle name="Note 4 18 3 4 6" xfId="15285" xr:uid="{00000000-0005-0000-0000-000069620000}"/>
    <cellStyle name="Note 4 18 3 4 6 2" xfId="32720" xr:uid="{00000000-0005-0000-0000-00006A620000}"/>
    <cellStyle name="Note 4 18 3 4 6 3" xfId="47173" xr:uid="{00000000-0005-0000-0000-00006B620000}"/>
    <cellStyle name="Note 4 18 3 4 7" xfId="18903" xr:uid="{00000000-0005-0000-0000-00006C620000}"/>
    <cellStyle name="Note 4 18 3 4 8" xfId="20447" xr:uid="{00000000-0005-0000-0000-00006D620000}"/>
    <cellStyle name="Note 4 18 3 5" xfId="4570" xr:uid="{00000000-0005-0000-0000-00006E620000}"/>
    <cellStyle name="Note 4 18 3 5 2" xfId="14053" xr:uid="{00000000-0005-0000-0000-00006F620000}"/>
    <cellStyle name="Note 4 18 3 5 2 2" xfId="31488" xr:uid="{00000000-0005-0000-0000-000070620000}"/>
    <cellStyle name="Note 4 18 3 5 2 3" xfId="45941" xr:uid="{00000000-0005-0000-0000-000071620000}"/>
    <cellStyle name="Note 4 18 3 5 3" xfId="16514" xr:uid="{00000000-0005-0000-0000-000072620000}"/>
    <cellStyle name="Note 4 18 3 5 3 2" xfId="33949" xr:uid="{00000000-0005-0000-0000-000073620000}"/>
    <cellStyle name="Note 4 18 3 5 3 3" xfId="48402" xr:uid="{00000000-0005-0000-0000-000074620000}"/>
    <cellStyle name="Note 4 18 3 5 4" xfId="22006" xr:uid="{00000000-0005-0000-0000-000075620000}"/>
    <cellStyle name="Note 4 18 3 5 5" xfId="36459" xr:uid="{00000000-0005-0000-0000-000076620000}"/>
    <cellStyle name="Note 4 18 3 6" xfId="7032" xr:uid="{00000000-0005-0000-0000-000077620000}"/>
    <cellStyle name="Note 4 18 3 6 2" xfId="24467" xr:uid="{00000000-0005-0000-0000-000078620000}"/>
    <cellStyle name="Note 4 18 3 6 3" xfId="38920" xr:uid="{00000000-0005-0000-0000-000079620000}"/>
    <cellStyle name="Note 4 18 3 7" xfId="9473" xr:uid="{00000000-0005-0000-0000-00007A620000}"/>
    <cellStyle name="Note 4 18 3 7 2" xfId="26908" xr:uid="{00000000-0005-0000-0000-00007B620000}"/>
    <cellStyle name="Note 4 18 3 7 3" xfId="41361" xr:uid="{00000000-0005-0000-0000-00007C620000}"/>
    <cellStyle name="Note 4 18 3 8" xfId="11893" xr:uid="{00000000-0005-0000-0000-00007D620000}"/>
    <cellStyle name="Note 4 18 3 8 2" xfId="29328" xr:uid="{00000000-0005-0000-0000-00007E620000}"/>
    <cellStyle name="Note 4 18 3 8 3" xfId="43781" xr:uid="{00000000-0005-0000-0000-00007F620000}"/>
    <cellStyle name="Note 4 18 3 9" xfId="18900" xr:uid="{00000000-0005-0000-0000-000080620000}"/>
    <cellStyle name="Note 4 18 4" xfId="2063" xr:uid="{00000000-0005-0000-0000-000081620000}"/>
    <cellStyle name="Note 4 18 4 2" xfId="2064" xr:uid="{00000000-0005-0000-0000-000082620000}"/>
    <cellStyle name="Note 4 18 4 2 2" xfId="4575" xr:uid="{00000000-0005-0000-0000-000083620000}"/>
    <cellStyle name="Note 4 18 4 2 2 2" xfId="14057" xr:uid="{00000000-0005-0000-0000-000084620000}"/>
    <cellStyle name="Note 4 18 4 2 2 2 2" xfId="31492" xr:uid="{00000000-0005-0000-0000-000085620000}"/>
    <cellStyle name="Note 4 18 4 2 2 2 3" xfId="45945" xr:uid="{00000000-0005-0000-0000-000086620000}"/>
    <cellStyle name="Note 4 18 4 2 2 3" xfId="16518" xr:uid="{00000000-0005-0000-0000-000087620000}"/>
    <cellStyle name="Note 4 18 4 2 2 3 2" xfId="33953" xr:uid="{00000000-0005-0000-0000-000088620000}"/>
    <cellStyle name="Note 4 18 4 2 2 3 3" xfId="48406" xr:uid="{00000000-0005-0000-0000-000089620000}"/>
    <cellStyle name="Note 4 18 4 2 2 4" xfId="22011" xr:uid="{00000000-0005-0000-0000-00008A620000}"/>
    <cellStyle name="Note 4 18 4 2 2 5" xfId="36464" xr:uid="{00000000-0005-0000-0000-00008B620000}"/>
    <cellStyle name="Note 4 18 4 2 3" xfId="7037" xr:uid="{00000000-0005-0000-0000-00008C620000}"/>
    <cellStyle name="Note 4 18 4 2 3 2" xfId="24472" xr:uid="{00000000-0005-0000-0000-00008D620000}"/>
    <cellStyle name="Note 4 18 4 2 3 3" xfId="38925" xr:uid="{00000000-0005-0000-0000-00008E620000}"/>
    <cellStyle name="Note 4 18 4 2 4" xfId="9478" xr:uid="{00000000-0005-0000-0000-00008F620000}"/>
    <cellStyle name="Note 4 18 4 2 4 2" xfId="26913" xr:uid="{00000000-0005-0000-0000-000090620000}"/>
    <cellStyle name="Note 4 18 4 2 4 3" xfId="41366" xr:uid="{00000000-0005-0000-0000-000091620000}"/>
    <cellStyle name="Note 4 18 4 2 5" xfId="11898" xr:uid="{00000000-0005-0000-0000-000092620000}"/>
    <cellStyle name="Note 4 18 4 2 5 2" xfId="29333" xr:uid="{00000000-0005-0000-0000-000093620000}"/>
    <cellStyle name="Note 4 18 4 2 5 3" xfId="43786" xr:uid="{00000000-0005-0000-0000-000094620000}"/>
    <cellStyle name="Note 4 18 4 2 6" xfId="18905" xr:uid="{00000000-0005-0000-0000-000095620000}"/>
    <cellStyle name="Note 4 18 4 3" xfId="2065" xr:uid="{00000000-0005-0000-0000-000096620000}"/>
    <cellStyle name="Note 4 18 4 3 2" xfId="4576" xr:uid="{00000000-0005-0000-0000-000097620000}"/>
    <cellStyle name="Note 4 18 4 3 2 2" xfId="14058" xr:uid="{00000000-0005-0000-0000-000098620000}"/>
    <cellStyle name="Note 4 18 4 3 2 2 2" xfId="31493" xr:uid="{00000000-0005-0000-0000-000099620000}"/>
    <cellStyle name="Note 4 18 4 3 2 2 3" xfId="45946" xr:uid="{00000000-0005-0000-0000-00009A620000}"/>
    <cellStyle name="Note 4 18 4 3 2 3" xfId="16519" xr:uid="{00000000-0005-0000-0000-00009B620000}"/>
    <cellStyle name="Note 4 18 4 3 2 3 2" xfId="33954" xr:uid="{00000000-0005-0000-0000-00009C620000}"/>
    <cellStyle name="Note 4 18 4 3 2 3 3" xfId="48407" xr:uid="{00000000-0005-0000-0000-00009D620000}"/>
    <cellStyle name="Note 4 18 4 3 2 4" xfId="22012" xr:uid="{00000000-0005-0000-0000-00009E620000}"/>
    <cellStyle name="Note 4 18 4 3 2 5" xfId="36465" xr:uid="{00000000-0005-0000-0000-00009F620000}"/>
    <cellStyle name="Note 4 18 4 3 3" xfId="7038" xr:uid="{00000000-0005-0000-0000-0000A0620000}"/>
    <cellStyle name="Note 4 18 4 3 3 2" xfId="24473" xr:uid="{00000000-0005-0000-0000-0000A1620000}"/>
    <cellStyle name="Note 4 18 4 3 3 3" xfId="38926" xr:uid="{00000000-0005-0000-0000-0000A2620000}"/>
    <cellStyle name="Note 4 18 4 3 4" xfId="9479" xr:uid="{00000000-0005-0000-0000-0000A3620000}"/>
    <cellStyle name="Note 4 18 4 3 4 2" xfId="26914" xr:uid="{00000000-0005-0000-0000-0000A4620000}"/>
    <cellStyle name="Note 4 18 4 3 4 3" xfId="41367" xr:uid="{00000000-0005-0000-0000-0000A5620000}"/>
    <cellStyle name="Note 4 18 4 3 5" xfId="11899" xr:uid="{00000000-0005-0000-0000-0000A6620000}"/>
    <cellStyle name="Note 4 18 4 3 5 2" xfId="29334" xr:uid="{00000000-0005-0000-0000-0000A7620000}"/>
    <cellStyle name="Note 4 18 4 3 5 3" xfId="43787" xr:uid="{00000000-0005-0000-0000-0000A8620000}"/>
    <cellStyle name="Note 4 18 4 3 6" xfId="18906" xr:uid="{00000000-0005-0000-0000-0000A9620000}"/>
    <cellStyle name="Note 4 18 4 4" xfId="2066" xr:uid="{00000000-0005-0000-0000-0000AA620000}"/>
    <cellStyle name="Note 4 18 4 4 2" xfId="4577" xr:uid="{00000000-0005-0000-0000-0000AB620000}"/>
    <cellStyle name="Note 4 18 4 4 2 2" xfId="22013" xr:uid="{00000000-0005-0000-0000-0000AC620000}"/>
    <cellStyle name="Note 4 18 4 4 2 3" xfId="36466" xr:uid="{00000000-0005-0000-0000-0000AD620000}"/>
    <cellStyle name="Note 4 18 4 4 3" xfId="7039" xr:uid="{00000000-0005-0000-0000-0000AE620000}"/>
    <cellStyle name="Note 4 18 4 4 3 2" xfId="24474" xr:uid="{00000000-0005-0000-0000-0000AF620000}"/>
    <cellStyle name="Note 4 18 4 4 3 3" xfId="38927" xr:uid="{00000000-0005-0000-0000-0000B0620000}"/>
    <cellStyle name="Note 4 18 4 4 4" xfId="9480" xr:uid="{00000000-0005-0000-0000-0000B1620000}"/>
    <cellStyle name="Note 4 18 4 4 4 2" xfId="26915" xr:uid="{00000000-0005-0000-0000-0000B2620000}"/>
    <cellStyle name="Note 4 18 4 4 4 3" xfId="41368" xr:uid="{00000000-0005-0000-0000-0000B3620000}"/>
    <cellStyle name="Note 4 18 4 4 5" xfId="11900" xr:uid="{00000000-0005-0000-0000-0000B4620000}"/>
    <cellStyle name="Note 4 18 4 4 5 2" xfId="29335" xr:uid="{00000000-0005-0000-0000-0000B5620000}"/>
    <cellStyle name="Note 4 18 4 4 5 3" xfId="43788" xr:uid="{00000000-0005-0000-0000-0000B6620000}"/>
    <cellStyle name="Note 4 18 4 4 6" xfId="15286" xr:uid="{00000000-0005-0000-0000-0000B7620000}"/>
    <cellStyle name="Note 4 18 4 4 6 2" xfId="32721" xr:uid="{00000000-0005-0000-0000-0000B8620000}"/>
    <cellStyle name="Note 4 18 4 4 6 3" xfId="47174" xr:uid="{00000000-0005-0000-0000-0000B9620000}"/>
    <cellStyle name="Note 4 18 4 4 7" xfId="18907" xr:uid="{00000000-0005-0000-0000-0000BA620000}"/>
    <cellStyle name="Note 4 18 4 4 8" xfId="20448" xr:uid="{00000000-0005-0000-0000-0000BB620000}"/>
    <cellStyle name="Note 4 18 4 5" xfId="4574" xr:uid="{00000000-0005-0000-0000-0000BC620000}"/>
    <cellStyle name="Note 4 18 4 5 2" xfId="14056" xr:uid="{00000000-0005-0000-0000-0000BD620000}"/>
    <cellStyle name="Note 4 18 4 5 2 2" xfId="31491" xr:uid="{00000000-0005-0000-0000-0000BE620000}"/>
    <cellStyle name="Note 4 18 4 5 2 3" xfId="45944" xr:uid="{00000000-0005-0000-0000-0000BF620000}"/>
    <cellStyle name="Note 4 18 4 5 3" xfId="16517" xr:uid="{00000000-0005-0000-0000-0000C0620000}"/>
    <cellStyle name="Note 4 18 4 5 3 2" xfId="33952" xr:uid="{00000000-0005-0000-0000-0000C1620000}"/>
    <cellStyle name="Note 4 18 4 5 3 3" xfId="48405" xr:uid="{00000000-0005-0000-0000-0000C2620000}"/>
    <cellStyle name="Note 4 18 4 5 4" xfId="22010" xr:uid="{00000000-0005-0000-0000-0000C3620000}"/>
    <cellStyle name="Note 4 18 4 5 5" xfId="36463" xr:uid="{00000000-0005-0000-0000-0000C4620000}"/>
    <cellStyle name="Note 4 18 4 6" xfId="7036" xr:uid="{00000000-0005-0000-0000-0000C5620000}"/>
    <cellStyle name="Note 4 18 4 6 2" xfId="24471" xr:uid="{00000000-0005-0000-0000-0000C6620000}"/>
    <cellStyle name="Note 4 18 4 6 3" xfId="38924" xr:uid="{00000000-0005-0000-0000-0000C7620000}"/>
    <cellStyle name="Note 4 18 4 7" xfId="9477" xr:uid="{00000000-0005-0000-0000-0000C8620000}"/>
    <cellStyle name="Note 4 18 4 7 2" xfId="26912" xr:uid="{00000000-0005-0000-0000-0000C9620000}"/>
    <cellStyle name="Note 4 18 4 7 3" xfId="41365" xr:uid="{00000000-0005-0000-0000-0000CA620000}"/>
    <cellStyle name="Note 4 18 4 8" xfId="11897" xr:uid="{00000000-0005-0000-0000-0000CB620000}"/>
    <cellStyle name="Note 4 18 4 8 2" xfId="29332" xr:uid="{00000000-0005-0000-0000-0000CC620000}"/>
    <cellStyle name="Note 4 18 4 8 3" xfId="43785" xr:uid="{00000000-0005-0000-0000-0000CD620000}"/>
    <cellStyle name="Note 4 18 4 9" xfId="18904" xr:uid="{00000000-0005-0000-0000-0000CE620000}"/>
    <cellStyle name="Note 4 18 5" xfId="2067" xr:uid="{00000000-0005-0000-0000-0000CF620000}"/>
    <cellStyle name="Note 4 18 5 2" xfId="2068" xr:uid="{00000000-0005-0000-0000-0000D0620000}"/>
    <cellStyle name="Note 4 18 5 2 2" xfId="4579" xr:uid="{00000000-0005-0000-0000-0000D1620000}"/>
    <cellStyle name="Note 4 18 5 2 2 2" xfId="14060" xr:uid="{00000000-0005-0000-0000-0000D2620000}"/>
    <cellStyle name="Note 4 18 5 2 2 2 2" xfId="31495" xr:uid="{00000000-0005-0000-0000-0000D3620000}"/>
    <cellStyle name="Note 4 18 5 2 2 2 3" xfId="45948" xr:uid="{00000000-0005-0000-0000-0000D4620000}"/>
    <cellStyle name="Note 4 18 5 2 2 3" xfId="16521" xr:uid="{00000000-0005-0000-0000-0000D5620000}"/>
    <cellStyle name="Note 4 18 5 2 2 3 2" xfId="33956" xr:uid="{00000000-0005-0000-0000-0000D6620000}"/>
    <cellStyle name="Note 4 18 5 2 2 3 3" xfId="48409" xr:uid="{00000000-0005-0000-0000-0000D7620000}"/>
    <cellStyle name="Note 4 18 5 2 2 4" xfId="22015" xr:uid="{00000000-0005-0000-0000-0000D8620000}"/>
    <cellStyle name="Note 4 18 5 2 2 5" xfId="36468" xr:uid="{00000000-0005-0000-0000-0000D9620000}"/>
    <cellStyle name="Note 4 18 5 2 3" xfId="7041" xr:uid="{00000000-0005-0000-0000-0000DA620000}"/>
    <cellStyle name="Note 4 18 5 2 3 2" xfId="24476" xr:uid="{00000000-0005-0000-0000-0000DB620000}"/>
    <cellStyle name="Note 4 18 5 2 3 3" xfId="38929" xr:uid="{00000000-0005-0000-0000-0000DC620000}"/>
    <cellStyle name="Note 4 18 5 2 4" xfId="9482" xr:uid="{00000000-0005-0000-0000-0000DD620000}"/>
    <cellStyle name="Note 4 18 5 2 4 2" xfId="26917" xr:uid="{00000000-0005-0000-0000-0000DE620000}"/>
    <cellStyle name="Note 4 18 5 2 4 3" xfId="41370" xr:uid="{00000000-0005-0000-0000-0000DF620000}"/>
    <cellStyle name="Note 4 18 5 2 5" xfId="11902" xr:uid="{00000000-0005-0000-0000-0000E0620000}"/>
    <cellStyle name="Note 4 18 5 2 5 2" xfId="29337" xr:uid="{00000000-0005-0000-0000-0000E1620000}"/>
    <cellStyle name="Note 4 18 5 2 5 3" xfId="43790" xr:uid="{00000000-0005-0000-0000-0000E2620000}"/>
    <cellStyle name="Note 4 18 5 2 6" xfId="18909" xr:uid="{00000000-0005-0000-0000-0000E3620000}"/>
    <cellStyle name="Note 4 18 5 3" xfId="2069" xr:uid="{00000000-0005-0000-0000-0000E4620000}"/>
    <cellStyle name="Note 4 18 5 3 2" xfId="4580" xr:uid="{00000000-0005-0000-0000-0000E5620000}"/>
    <cellStyle name="Note 4 18 5 3 2 2" xfId="14061" xr:uid="{00000000-0005-0000-0000-0000E6620000}"/>
    <cellStyle name="Note 4 18 5 3 2 2 2" xfId="31496" xr:uid="{00000000-0005-0000-0000-0000E7620000}"/>
    <cellStyle name="Note 4 18 5 3 2 2 3" xfId="45949" xr:uid="{00000000-0005-0000-0000-0000E8620000}"/>
    <cellStyle name="Note 4 18 5 3 2 3" xfId="16522" xr:uid="{00000000-0005-0000-0000-0000E9620000}"/>
    <cellStyle name="Note 4 18 5 3 2 3 2" xfId="33957" xr:uid="{00000000-0005-0000-0000-0000EA620000}"/>
    <cellStyle name="Note 4 18 5 3 2 3 3" xfId="48410" xr:uid="{00000000-0005-0000-0000-0000EB620000}"/>
    <cellStyle name="Note 4 18 5 3 2 4" xfId="22016" xr:uid="{00000000-0005-0000-0000-0000EC620000}"/>
    <cellStyle name="Note 4 18 5 3 2 5" xfId="36469" xr:uid="{00000000-0005-0000-0000-0000ED620000}"/>
    <cellStyle name="Note 4 18 5 3 3" xfId="7042" xr:uid="{00000000-0005-0000-0000-0000EE620000}"/>
    <cellStyle name="Note 4 18 5 3 3 2" xfId="24477" xr:uid="{00000000-0005-0000-0000-0000EF620000}"/>
    <cellStyle name="Note 4 18 5 3 3 3" xfId="38930" xr:uid="{00000000-0005-0000-0000-0000F0620000}"/>
    <cellStyle name="Note 4 18 5 3 4" xfId="9483" xr:uid="{00000000-0005-0000-0000-0000F1620000}"/>
    <cellStyle name="Note 4 18 5 3 4 2" xfId="26918" xr:uid="{00000000-0005-0000-0000-0000F2620000}"/>
    <cellStyle name="Note 4 18 5 3 4 3" xfId="41371" xr:uid="{00000000-0005-0000-0000-0000F3620000}"/>
    <cellStyle name="Note 4 18 5 3 5" xfId="11903" xr:uid="{00000000-0005-0000-0000-0000F4620000}"/>
    <cellStyle name="Note 4 18 5 3 5 2" xfId="29338" xr:uid="{00000000-0005-0000-0000-0000F5620000}"/>
    <cellStyle name="Note 4 18 5 3 5 3" xfId="43791" xr:uid="{00000000-0005-0000-0000-0000F6620000}"/>
    <cellStyle name="Note 4 18 5 3 6" xfId="18910" xr:uid="{00000000-0005-0000-0000-0000F7620000}"/>
    <cellStyle name="Note 4 18 5 4" xfId="2070" xr:uid="{00000000-0005-0000-0000-0000F8620000}"/>
    <cellStyle name="Note 4 18 5 4 2" xfId="4581" xr:uid="{00000000-0005-0000-0000-0000F9620000}"/>
    <cellStyle name="Note 4 18 5 4 2 2" xfId="22017" xr:uid="{00000000-0005-0000-0000-0000FA620000}"/>
    <cellStyle name="Note 4 18 5 4 2 3" xfId="36470" xr:uid="{00000000-0005-0000-0000-0000FB620000}"/>
    <cellStyle name="Note 4 18 5 4 3" xfId="7043" xr:uid="{00000000-0005-0000-0000-0000FC620000}"/>
    <cellStyle name="Note 4 18 5 4 3 2" xfId="24478" xr:uid="{00000000-0005-0000-0000-0000FD620000}"/>
    <cellStyle name="Note 4 18 5 4 3 3" xfId="38931" xr:uid="{00000000-0005-0000-0000-0000FE620000}"/>
    <cellStyle name="Note 4 18 5 4 4" xfId="9484" xr:uid="{00000000-0005-0000-0000-0000FF620000}"/>
    <cellStyle name="Note 4 18 5 4 4 2" xfId="26919" xr:uid="{00000000-0005-0000-0000-000000630000}"/>
    <cellStyle name="Note 4 18 5 4 4 3" xfId="41372" xr:uid="{00000000-0005-0000-0000-000001630000}"/>
    <cellStyle name="Note 4 18 5 4 5" xfId="11904" xr:uid="{00000000-0005-0000-0000-000002630000}"/>
    <cellStyle name="Note 4 18 5 4 5 2" xfId="29339" xr:uid="{00000000-0005-0000-0000-000003630000}"/>
    <cellStyle name="Note 4 18 5 4 5 3" xfId="43792" xr:uid="{00000000-0005-0000-0000-000004630000}"/>
    <cellStyle name="Note 4 18 5 4 6" xfId="15287" xr:uid="{00000000-0005-0000-0000-000005630000}"/>
    <cellStyle name="Note 4 18 5 4 6 2" xfId="32722" xr:uid="{00000000-0005-0000-0000-000006630000}"/>
    <cellStyle name="Note 4 18 5 4 6 3" xfId="47175" xr:uid="{00000000-0005-0000-0000-000007630000}"/>
    <cellStyle name="Note 4 18 5 4 7" xfId="18911" xr:uid="{00000000-0005-0000-0000-000008630000}"/>
    <cellStyle name="Note 4 18 5 4 8" xfId="20449" xr:uid="{00000000-0005-0000-0000-000009630000}"/>
    <cellStyle name="Note 4 18 5 5" xfId="4578" xr:uid="{00000000-0005-0000-0000-00000A630000}"/>
    <cellStyle name="Note 4 18 5 5 2" xfId="14059" xr:uid="{00000000-0005-0000-0000-00000B630000}"/>
    <cellStyle name="Note 4 18 5 5 2 2" xfId="31494" xr:uid="{00000000-0005-0000-0000-00000C630000}"/>
    <cellStyle name="Note 4 18 5 5 2 3" xfId="45947" xr:uid="{00000000-0005-0000-0000-00000D630000}"/>
    <cellStyle name="Note 4 18 5 5 3" xfId="16520" xr:uid="{00000000-0005-0000-0000-00000E630000}"/>
    <cellStyle name="Note 4 18 5 5 3 2" xfId="33955" xr:uid="{00000000-0005-0000-0000-00000F630000}"/>
    <cellStyle name="Note 4 18 5 5 3 3" xfId="48408" xr:uid="{00000000-0005-0000-0000-000010630000}"/>
    <cellStyle name="Note 4 18 5 5 4" xfId="22014" xr:uid="{00000000-0005-0000-0000-000011630000}"/>
    <cellStyle name="Note 4 18 5 5 5" xfId="36467" xr:uid="{00000000-0005-0000-0000-000012630000}"/>
    <cellStyle name="Note 4 18 5 6" xfId="7040" xr:uid="{00000000-0005-0000-0000-000013630000}"/>
    <cellStyle name="Note 4 18 5 6 2" xfId="24475" xr:uid="{00000000-0005-0000-0000-000014630000}"/>
    <cellStyle name="Note 4 18 5 6 3" xfId="38928" xr:uid="{00000000-0005-0000-0000-000015630000}"/>
    <cellStyle name="Note 4 18 5 7" xfId="9481" xr:uid="{00000000-0005-0000-0000-000016630000}"/>
    <cellStyle name="Note 4 18 5 7 2" xfId="26916" xr:uid="{00000000-0005-0000-0000-000017630000}"/>
    <cellStyle name="Note 4 18 5 7 3" xfId="41369" xr:uid="{00000000-0005-0000-0000-000018630000}"/>
    <cellStyle name="Note 4 18 5 8" xfId="11901" xr:uid="{00000000-0005-0000-0000-000019630000}"/>
    <cellStyle name="Note 4 18 5 8 2" xfId="29336" xr:uid="{00000000-0005-0000-0000-00001A630000}"/>
    <cellStyle name="Note 4 18 5 8 3" xfId="43789" xr:uid="{00000000-0005-0000-0000-00001B630000}"/>
    <cellStyle name="Note 4 18 5 9" xfId="18908" xr:uid="{00000000-0005-0000-0000-00001C630000}"/>
    <cellStyle name="Note 4 18 6" xfId="2071" xr:uid="{00000000-0005-0000-0000-00001D630000}"/>
    <cellStyle name="Note 4 18 6 2" xfId="4582" xr:uid="{00000000-0005-0000-0000-00001E630000}"/>
    <cellStyle name="Note 4 18 6 2 2" xfId="14062" xr:uid="{00000000-0005-0000-0000-00001F630000}"/>
    <cellStyle name="Note 4 18 6 2 2 2" xfId="31497" xr:uid="{00000000-0005-0000-0000-000020630000}"/>
    <cellStyle name="Note 4 18 6 2 2 3" xfId="45950" xr:uid="{00000000-0005-0000-0000-000021630000}"/>
    <cellStyle name="Note 4 18 6 2 3" xfId="16523" xr:uid="{00000000-0005-0000-0000-000022630000}"/>
    <cellStyle name="Note 4 18 6 2 3 2" xfId="33958" xr:uid="{00000000-0005-0000-0000-000023630000}"/>
    <cellStyle name="Note 4 18 6 2 3 3" xfId="48411" xr:uid="{00000000-0005-0000-0000-000024630000}"/>
    <cellStyle name="Note 4 18 6 2 4" xfId="22018" xr:uid="{00000000-0005-0000-0000-000025630000}"/>
    <cellStyle name="Note 4 18 6 2 5" xfId="36471" xr:uid="{00000000-0005-0000-0000-000026630000}"/>
    <cellStyle name="Note 4 18 6 3" xfId="7044" xr:uid="{00000000-0005-0000-0000-000027630000}"/>
    <cellStyle name="Note 4 18 6 3 2" xfId="24479" xr:uid="{00000000-0005-0000-0000-000028630000}"/>
    <cellStyle name="Note 4 18 6 3 3" xfId="38932" xr:uid="{00000000-0005-0000-0000-000029630000}"/>
    <cellStyle name="Note 4 18 6 4" xfId="9485" xr:uid="{00000000-0005-0000-0000-00002A630000}"/>
    <cellStyle name="Note 4 18 6 4 2" xfId="26920" xr:uid="{00000000-0005-0000-0000-00002B630000}"/>
    <cellStyle name="Note 4 18 6 4 3" xfId="41373" xr:uid="{00000000-0005-0000-0000-00002C630000}"/>
    <cellStyle name="Note 4 18 6 5" xfId="11905" xr:uid="{00000000-0005-0000-0000-00002D630000}"/>
    <cellStyle name="Note 4 18 6 5 2" xfId="29340" xr:uid="{00000000-0005-0000-0000-00002E630000}"/>
    <cellStyle name="Note 4 18 6 5 3" xfId="43793" xr:uid="{00000000-0005-0000-0000-00002F630000}"/>
    <cellStyle name="Note 4 18 6 6" xfId="18912" xr:uid="{00000000-0005-0000-0000-000030630000}"/>
    <cellStyle name="Note 4 18 7" xfId="2072" xr:uid="{00000000-0005-0000-0000-000031630000}"/>
    <cellStyle name="Note 4 18 7 2" xfId="4583" xr:uid="{00000000-0005-0000-0000-000032630000}"/>
    <cellStyle name="Note 4 18 7 2 2" xfId="14063" xr:uid="{00000000-0005-0000-0000-000033630000}"/>
    <cellStyle name="Note 4 18 7 2 2 2" xfId="31498" xr:uid="{00000000-0005-0000-0000-000034630000}"/>
    <cellStyle name="Note 4 18 7 2 2 3" xfId="45951" xr:uid="{00000000-0005-0000-0000-000035630000}"/>
    <cellStyle name="Note 4 18 7 2 3" xfId="16524" xr:uid="{00000000-0005-0000-0000-000036630000}"/>
    <cellStyle name="Note 4 18 7 2 3 2" xfId="33959" xr:uid="{00000000-0005-0000-0000-000037630000}"/>
    <cellStyle name="Note 4 18 7 2 3 3" xfId="48412" xr:uid="{00000000-0005-0000-0000-000038630000}"/>
    <cellStyle name="Note 4 18 7 2 4" xfId="22019" xr:uid="{00000000-0005-0000-0000-000039630000}"/>
    <cellStyle name="Note 4 18 7 2 5" xfId="36472" xr:uid="{00000000-0005-0000-0000-00003A630000}"/>
    <cellStyle name="Note 4 18 7 3" xfId="7045" xr:uid="{00000000-0005-0000-0000-00003B630000}"/>
    <cellStyle name="Note 4 18 7 3 2" xfId="24480" xr:uid="{00000000-0005-0000-0000-00003C630000}"/>
    <cellStyle name="Note 4 18 7 3 3" xfId="38933" xr:uid="{00000000-0005-0000-0000-00003D630000}"/>
    <cellStyle name="Note 4 18 7 4" xfId="9486" xr:uid="{00000000-0005-0000-0000-00003E630000}"/>
    <cellStyle name="Note 4 18 7 4 2" xfId="26921" xr:uid="{00000000-0005-0000-0000-00003F630000}"/>
    <cellStyle name="Note 4 18 7 4 3" xfId="41374" xr:uid="{00000000-0005-0000-0000-000040630000}"/>
    <cellStyle name="Note 4 18 7 5" xfId="11906" xr:uid="{00000000-0005-0000-0000-000041630000}"/>
    <cellStyle name="Note 4 18 7 5 2" xfId="29341" xr:uid="{00000000-0005-0000-0000-000042630000}"/>
    <cellStyle name="Note 4 18 7 5 3" xfId="43794" xr:uid="{00000000-0005-0000-0000-000043630000}"/>
    <cellStyle name="Note 4 18 7 6" xfId="18913" xr:uid="{00000000-0005-0000-0000-000044630000}"/>
    <cellStyle name="Note 4 18 8" xfId="2073" xr:uid="{00000000-0005-0000-0000-000045630000}"/>
    <cellStyle name="Note 4 18 8 2" xfId="4584" xr:uid="{00000000-0005-0000-0000-000046630000}"/>
    <cellStyle name="Note 4 18 8 2 2" xfId="22020" xr:uid="{00000000-0005-0000-0000-000047630000}"/>
    <cellStyle name="Note 4 18 8 2 3" xfId="36473" xr:uid="{00000000-0005-0000-0000-000048630000}"/>
    <cellStyle name="Note 4 18 8 3" xfId="7046" xr:uid="{00000000-0005-0000-0000-000049630000}"/>
    <cellStyle name="Note 4 18 8 3 2" xfId="24481" xr:uid="{00000000-0005-0000-0000-00004A630000}"/>
    <cellStyle name="Note 4 18 8 3 3" xfId="38934" xr:uid="{00000000-0005-0000-0000-00004B630000}"/>
    <cellStyle name="Note 4 18 8 4" xfId="9487" xr:uid="{00000000-0005-0000-0000-00004C630000}"/>
    <cellStyle name="Note 4 18 8 4 2" xfId="26922" xr:uid="{00000000-0005-0000-0000-00004D630000}"/>
    <cellStyle name="Note 4 18 8 4 3" xfId="41375" xr:uid="{00000000-0005-0000-0000-00004E630000}"/>
    <cellStyle name="Note 4 18 8 5" xfId="11907" xr:uid="{00000000-0005-0000-0000-00004F630000}"/>
    <cellStyle name="Note 4 18 8 5 2" xfId="29342" xr:uid="{00000000-0005-0000-0000-000050630000}"/>
    <cellStyle name="Note 4 18 8 5 3" xfId="43795" xr:uid="{00000000-0005-0000-0000-000051630000}"/>
    <cellStyle name="Note 4 18 8 6" xfId="15288" xr:uid="{00000000-0005-0000-0000-000052630000}"/>
    <cellStyle name="Note 4 18 8 6 2" xfId="32723" xr:uid="{00000000-0005-0000-0000-000053630000}"/>
    <cellStyle name="Note 4 18 8 6 3" xfId="47176" xr:uid="{00000000-0005-0000-0000-000054630000}"/>
    <cellStyle name="Note 4 18 8 7" xfId="18914" xr:uid="{00000000-0005-0000-0000-000055630000}"/>
    <cellStyle name="Note 4 18 8 8" xfId="20450" xr:uid="{00000000-0005-0000-0000-000056630000}"/>
    <cellStyle name="Note 4 18 9" xfId="4565" xr:uid="{00000000-0005-0000-0000-000057630000}"/>
    <cellStyle name="Note 4 18 9 2" xfId="14049" xr:uid="{00000000-0005-0000-0000-000058630000}"/>
    <cellStyle name="Note 4 18 9 2 2" xfId="31484" xr:uid="{00000000-0005-0000-0000-000059630000}"/>
    <cellStyle name="Note 4 18 9 2 3" xfId="45937" xr:uid="{00000000-0005-0000-0000-00005A630000}"/>
    <cellStyle name="Note 4 18 9 3" xfId="16510" xr:uid="{00000000-0005-0000-0000-00005B630000}"/>
    <cellStyle name="Note 4 18 9 3 2" xfId="33945" xr:uid="{00000000-0005-0000-0000-00005C630000}"/>
    <cellStyle name="Note 4 18 9 3 3" xfId="48398" xr:uid="{00000000-0005-0000-0000-00005D630000}"/>
    <cellStyle name="Note 4 18 9 4" xfId="22001" xr:uid="{00000000-0005-0000-0000-00005E630000}"/>
    <cellStyle name="Note 4 18 9 5" xfId="36454" xr:uid="{00000000-0005-0000-0000-00005F630000}"/>
    <cellStyle name="Note 4 19" xfId="2074" xr:uid="{00000000-0005-0000-0000-000060630000}"/>
    <cellStyle name="Note 4 19 10" xfId="7047" xr:uid="{00000000-0005-0000-0000-000061630000}"/>
    <cellStyle name="Note 4 19 10 2" xfId="24482" xr:uid="{00000000-0005-0000-0000-000062630000}"/>
    <cellStyle name="Note 4 19 10 3" xfId="38935" xr:uid="{00000000-0005-0000-0000-000063630000}"/>
    <cellStyle name="Note 4 19 11" xfId="9488" xr:uid="{00000000-0005-0000-0000-000064630000}"/>
    <cellStyle name="Note 4 19 11 2" xfId="26923" xr:uid="{00000000-0005-0000-0000-000065630000}"/>
    <cellStyle name="Note 4 19 11 3" xfId="41376" xr:uid="{00000000-0005-0000-0000-000066630000}"/>
    <cellStyle name="Note 4 19 12" xfId="11908" xr:uid="{00000000-0005-0000-0000-000067630000}"/>
    <cellStyle name="Note 4 19 12 2" xfId="29343" xr:uid="{00000000-0005-0000-0000-000068630000}"/>
    <cellStyle name="Note 4 19 12 3" xfId="43796" xr:uid="{00000000-0005-0000-0000-000069630000}"/>
    <cellStyle name="Note 4 19 13" xfId="18915" xr:uid="{00000000-0005-0000-0000-00006A630000}"/>
    <cellStyle name="Note 4 19 2" xfId="2075" xr:uid="{00000000-0005-0000-0000-00006B630000}"/>
    <cellStyle name="Note 4 19 2 2" xfId="2076" xr:uid="{00000000-0005-0000-0000-00006C630000}"/>
    <cellStyle name="Note 4 19 2 2 2" xfId="4587" xr:uid="{00000000-0005-0000-0000-00006D630000}"/>
    <cellStyle name="Note 4 19 2 2 2 2" xfId="14066" xr:uid="{00000000-0005-0000-0000-00006E630000}"/>
    <cellStyle name="Note 4 19 2 2 2 2 2" xfId="31501" xr:uid="{00000000-0005-0000-0000-00006F630000}"/>
    <cellStyle name="Note 4 19 2 2 2 2 3" xfId="45954" xr:uid="{00000000-0005-0000-0000-000070630000}"/>
    <cellStyle name="Note 4 19 2 2 2 3" xfId="16527" xr:uid="{00000000-0005-0000-0000-000071630000}"/>
    <cellStyle name="Note 4 19 2 2 2 3 2" xfId="33962" xr:uid="{00000000-0005-0000-0000-000072630000}"/>
    <cellStyle name="Note 4 19 2 2 2 3 3" xfId="48415" xr:uid="{00000000-0005-0000-0000-000073630000}"/>
    <cellStyle name="Note 4 19 2 2 2 4" xfId="22023" xr:uid="{00000000-0005-0000-0000-000074630000}"/>
    <cellStyle name="Note 4 19 2 2 2 5" xfId="36476" xr:uid="{00000000-0005-0000-0000-000075630000}"/>
    <cellStyle name="Note 4 19 2 2 3" xfId="7049" xr:uid="{00000000-0005-0000-0000-000076630000}"/>
    <cellStyle name="Note 4 19 2 2 3 2" xfId="24484" xr:uid="{00000000-0005-0000-0000-000077630000}"/>
    <cellStyle name="Note 4 19 2 2 3 3" xfId="38937" xr:uid="{00000000-0005-0000-0000-000078630000}"/>
    <cellStyle name="Note 4 19 2 2 4" xfId="9490" xr:uid="{00000000-0005-0000-0000-000079630000}"/>
    <cellStyle name="Note 4 19 2 2 4 2" xfId="26925" xr:uid="{00000000-0005-0000-0000-00007A630000}"/>
    <cellStyle name="Note 4 19 2 2 4 3" xfId="41378" xr:uid="{00000000-0005-0000-0000-00007B630000}"/>
    <cellStyle name="Note 4 19 2 2 5" xfId="11910" xr:uid="{00000000-0005-0000-0000-00007C630000}"/>
    <cellStyle name="Note 4 19 2 2 5 2" xfId="29345" xr:uid="{00000000-0005-0000-0000-00007D630000}"/>
    <cellStyle name="Note 4 19 2 2 5 3" xfId="43798" xr:uid="{00000000-0005-0000-0000-00007E630000}"/>
    <cellStyle name="Note 4 19 2 2 6" xfId="18917" xr:uid="{00000000-0005-0000-0000-00007F630000}"/>
    <cellStyle name="Note 4 19 2 3" xfId="2077" xr:uid="{00000000-0005-0000-0000-000080630000}"/>
    <cellStyle name="Note 4 19 2 3 2" xfId="4588" xr:uid="{00000000-0005-0000-0000-000081630000}"/>
    <cellStyle name="Note 4 19 2 3 2 2" xfId="14067" xr:uid="{00000000-0005-0000-0000-000082630000}"/>
    <cellStyle name="Note 4 19 2 3 2 2 2" xfId="31502" xr:uid="{00000000-0005-0000-0000-000083630000}"/>
    <cellStyle name="Note 4 19 2 3 2 2 3" xfId="45955" xr:uid="{00000000-0005-0000-0000-000084630000}"/>
    <cellStyle name="Note 4 19 2 3 2 3" xfId="16528" xr:uid="{00000000-0005-0000-0000-000085630000}"/>
    <cellStyle name="Note 4 19 2 3 2 3 2" xfId="33963" xr:uid="{00000000-0005-0000-0000-000086630000}"/>
    <cellStyle name="Note 4 19 2 3 2 3 3" xfId="48416" xr:uid="{00000000-0005-0000-0000-000087630000}"/>
    <cellStyle name="Note 4 19 2 3 2 4" xfId="22024" xr:uid="{00000000-0005-0000-0000-000088630000}"/>
    <cellStyle name="Note 4 19 2 3 2 5" xfId="36477" xr:uid="{00000000-0005-0000-0000-000089630000}"/>
    <cellStyle name="Note 4 19 2 3 3" xfId="7050" xr:uid="{00000000-0005-0000-0000-00008A630000}"/>
    <cellStyle name="Note 4 19 2 3 3 2" xfId="24485" xr:uid="{00000000-0005-0000-0000-00008B630000}"/>
    <cellStyle name="Note 4 19 2 3 3 3" xfId="38938" xr:uid="{00000000-0005-0000-0000-00008C630000}"/>
    <cellStyle name="Note 4 19 2 3 4" xfId="9491" xr:uid="{00000000-0005-0000-0000-00008D630000}"/>
    <cellStyle name="Note 4 19 2 3 4 2" xfId="26926" xr:uid="{00000000-0005-0000-0000-00008E630000}"/>
    <cellStyle name="Note 4 19 2 3 4 3" xfId="41379" xr:uid="{00000000-0005-0000-0000-00008F630000}"/>
    <cellStyle name="Note 4 19 2 3 5" xfId="11911" xr:uid="{00000000-0005-0000-0000-000090630000}"/>
    <cellStyle name="Note 4 19 2 3 5 2" xfId="29346" xr:uid="{00000000-0005-0000-0000-000091630000}"/>
    <cellStyle name="Note 4 19 2 3 5 3" xfId="43799" xr:uid="{00000000-0005-0000-0000-000092630000}"/>
    <cellStyle name="Note 4 19 2 3 6" xfId="18918" xr:uid="{00000000-0005-0000-0000-000093630000}"/>
    <cellStyle name="Note 4 19 2 4" xfId="2078" xr:uid="{00000000-0005-0000-0000-000094630000}"/>
    <cellStyle name="Note 4 19 2 4 2" xfId="4589" xr:uid="{00000000-0005-0000-0000-000095630000}"/>
    <cellStyle name="Note 4 19 2 4 2 2" xfId="22025" xr:uid="{00000000-0005-0000-0000-000096630000}"/>
    <cellStyle name="Note 4 19 2 4 2 3" xfId="36478" xr:uid="{00000000-0005-0000-0000-000097630000}"/>
    <cellStyle name="Note 4 19 2 4 3" xfId="7051" xr:uid="{00000000-0005-0000-0000-000098630000}"/>
    <cellStyle name="Note 4 19 2 4 3 2" xfId="24486" xr:uid="{00000000-0005-0000-0000-000099630000}"/>
    <cellStyle name="Note 4 19 2 4 3 3" xfId="38939" xr:uid="{00000000-0005-0000-0000-00009A630000}"/>
    <cellStyle name="Note 4 19 2 4 4" xfId="9492" xr:uid="{00000000-0005-0000-0000-00009B630000}"/>
    <cellStyle name="Note 4 19 2 4 4 2" xfId="26927" xr:uid="{00000000-0005-0000-0000-00009C630000}"/>
    <cellStyle name="Note 4 19 2 4 4 3" xfId="41380" xr:uid="{00000000-0005-0000-0000-00009D630000}"/>
    <cellStyle name="Note 4 19 2 4 5" xfId="11912" xr:uid="{00000000-0005-0000-0000-00009E630000}"/>
    <cellStyle name="Note 4 19 2 4 5 2" xfId="29347" xr:uid="{00000000-0005-0000-0000-00009F630000}"/>
    <cellStyle name="Note 4 19 2 4 5 3" xfId="43800" xr:uid="{00000000-0005-0000-0000-0000A0630000}"/>
    <cellStyle name="Note 4 19 2 4 6" xfId="15289" xr:uid="{00000000-0005-0000-0000-0000A1630000}"/>
    <cellStyle name="Note 4 19 2 4 6 2" xfId="32724" xr:uid="{00000000-0005-0000-0000-0000A2630000}"/>
    <cellStyle name="Note 4 19 2 4 6 3" xfId="47177" xr:uid="{00000000-0005-0000-0000-0000A3630000}"/>
    <cellStyle name="Note 4 19 2 4 7" xfId="18919" xr:uid="{00000000-0005-0000-0000-0000A4630000}"/>
    <cellStyle name="Note 4 19 2 4 8" xfId="20451" xr:uid="{00000000-0005-0000-0000-0000A5630000}"/>
    <cellStyle name="Note 4 19 2 5" xfId="4586" xr:uid="{00000000-0005-0000-0000-0000A6630000}"/>
    <cellStyle name="Note 4 19 2 5 2" xfId="14065" xr:uid="{00000000-0005-0000-0000-0000A7630000}"/>
    <cellStyle name="Note 4 19 2 5 2 2" xfId="31500" xr:uid="{00000000-0005-0000-0000-0000A8630000}"/>
    <cellStyle name="Note 4 19 2 5 2 3" xfId="45953" xr:uid="{00000000-0005-0000-0000-0000A9630000}"/>
    <cellStyle name="Note 4 19 2 5 3" xfId="16526" xr:uid="{00000000-0005-0000-0000-0000AA630000}"/>
    <cellStyle name="Note 4 19 2 5 3 2" xfId="33961" xr:uid="{00000000-0005-0000-0000-0000AB630000}"/>
    <cellStyle name="Note 4 19 2 5 3 3" xfId="48414" xr:uid="{00000000-0005-0000-0000-0000AC630000}"/>
    <cellStyle name="Note 4 19 2 5 4" xfId="22022" xr:uid="{00000000-0005-0000-0000-0000AD630000}"/>
    <cellStyle name="Note 4 19 2 5 5" xfId="36475" xr:uid="{00000000-0005-0000-0000-0000AE630000}"/>
    <cellStyle name="Note 4 19 2 6" xfId="7048" xr:uid="{00000000-0005-0000-0000-0000AF630000}"/>
    <cellStyle name="Note 4 19 2 6 2" xfId="24483" xr:uid="{00000000-0005-0000-0000-0000B0630000}"/>
    <cellStyle name="Note 4 19 2 6 3" xfId="38936" xr:uid="{00000000-0005-0000-0000-0000B1630000}"/>
    <cellStyle name="Note 4 19 2 7" xfId="9489" xr:uid="{00000000-0005-0000-0000-0000B2630000}"/>
    <cellStyle name="Note 4 19 2 7 2" xfId="26924" xr:uid="{00000000-0005-0000-0000-0000B3630000}"/>
    <cellStyle name="Note 4 19 2 7 3" xfId="41377" xr:uid="{00000000-0005-0000-0000-0000B4630000}"/>
    <cellStyle name="Note 4 19 2 8" xfId="11909" xr:uid="{00000000-0005-0000-0000-0000B5630000}"/>
    <cellStyle name="Note 4 19 2 8 2" xfId="29344" xr:uid="{00000000-0005-0000-0000-0000B6630000}"/>
    <cellStyle name="Note 4 19 2 8 3" xfId="43797" xr:uid="{00000000-0005-0000-0000-0000B7630000}"/>
    <cellStyle name="Note 4 19 2 9" xfId="18916" xr:uid="{00000000-0005-0000-0000-0000B8630000}"/>
    <cellStyle name="Note 4 19 3" xfId="2079" xr:uid="{00000000-0005-0000-0000-0000B9630000}"/>
    <cellStyle name="Note 4 19 3 2" xfId="2080" xr:uid="{00000000-0005-0000-0000-0000BA630000}"/>
    <cellStyle name="Note 4 19 3 2 2" xfId="4591" xr:uid="{00000000-0005-0000-0000-0000BB630000}"/>
    <cellStyle name="Note 4 19 3 2 2 2" xfId="14069" xr:uid="{00000000-0005-0000-0000-0000BC630000}"/>
    <cellStyle name="Note 4 19 3 2 2 2 2" xfId="31504" xr:uid="{00000000-0005-0000-0000-0000BD630000}"/>
    <cellStyle name="Note 4 19 3 2 2 2 3" xfId="45957" xr:uid="{00000000-0005-0000-0000-0000BE630000}"/>
    <cellStyle name="Note 4 19 3 2 2 3" xfId="16530" xr:uid="{00000000-0005-0000-0000-0000BF630000}"/>
    <cellStyle name="Note 4 19 3 2 2 3 2" xfId="33965" xr:uid="{00000000-0005-0000-0000-0000C0630000}"/>
    <cellStyle name="Note 4 19 3 2 2 3 3" xfId="48418" xr:uid="{00000000-0005-0000-0000-0000C1630000}"/>
    <cellStyle name="Note 4 19 3 2 2 4" xfId="22027" xr:uid="{00000000-0005-0000-0000-0000C2630000}"/>
    <cellStyle name="Note 4 19 3 2 2 5" xfId="36480" xr:uid="{00000000-0005-0000-0000-0000C3630000}"/>
    <cellStyle name="Note 4 19 3 2 3" xfId="7053" xr:uid="{00000000-0005-0000-0000-0000C4630000}"/>
    <cellStyle name="Note 4 19 3 2 3 2" xfId="24488" xr:uid="{00000000-0005-0000-0000-0000C5630000}"/>
    <cellStyle name="Note 4 19 3 2 3 3" xfId="38941" xr:uid="{00000000-0005-0000-0000-0000C6630000}"/>
    <cellStyle name="Note 4 19 3 2 4" xfId="9494" xr:uid="{00000000-0005-0000-0000-0000C7630000}"/>
    <cellStyle name="Note 4 19 3 2 4 2" xfId="26929" xr:uid="{00000000-0005-0000-0000-0000C8630000}"/>
    <cellStyle name="Note 4 19 3 2 4 3" xfId="41382" xr:uid="{00000000-0005-0000-0000-0000C9630000}"/>
    <cellStyle name="Note 4 19 3 2 5" xfId="11914" xr:uid="{00000000-0005-0000-0000-0000CA630000}"/>
    <cellStyle name="Note 4 19 3 2 5 2" xfId="29349" xr:uid="{00000000-0005-0000-0000-0000CB630000}"/>
    <cellStyle name="Note 4 19 3 2 5 3" xfId="43802" xr:uid="{00000000-0005-0000-0000-0000CC630000}"/>
    <cellStyle name="Note 4 19 3 2 6" xfId="18921" xr:uid="{00000000-0005-0000-0000-0000CD630000}"/>
    <cellStyle name="Note 4 19 3 3" xfId="2081" xr:uid="{00000000-0005-0000-0000-0000CE630000}"/>
    <cellStyle name="Note 4 19 3 3 2" xfId="4592" xr:uid="{00000000-0005-0000-0000-0000CF630000}"/>
    <cellStyle name="Note 4 19 3 3 2 2" xfId="14070" xr:uid="{00000000-0005-0000-0000-0000D0630000}"/>
    <cellStyle name="Note 4 19 3 3 2 2 2" xfId="31505" xr:uid="{00000000-0005-0000-0000-0000D1630000}"/>
    <cellStyle name="Note 4 19 3 3 2 2 3" xfId="45958" xr:uid="{00000000-0005-0000-0000-0000D2630000}"/>
    <cellStyle name="Note 4 19 3 3 2 3" xfId="16531" xr:uid="{00000000-0005-0000-0000-0000D3630000}"/>
    <cellStyle name="Note 4 19 3 3 2 3 2" xfId="33966" xr:uid="{00000000-0005-0000-0000-0000D4630000}"/>
    <cellStyle name="Note 4 19 3 3 2 3 3" xfId="48419" xr:uid="{00000000-0005-0000-0000-0000D5630000}"/>
    <cellStyle name="Note 4 19 3 3 2 4" xfId="22028" xr:uid="{00000000-0005-0000-0000-0000D6630000}"/>
    <cellStyle name="Note 4 19 3 3 2 5" xfId="36481" xr:uid="{00000000-0005-0000-0000-0000D7630000}"/>
    <cellStyle name="Note 4 19 3 3 3" xfId="7054" xr:uid="{00000000-0005-0000-0000-0000D8630000}"/>
    <cellStyle name="Note 4 19 3 3 3 2" xfId="24489" xr:uid="{00000000-0005-0000-0000-0000D9630000}"/>
    <cellStyle name="Note 4 19 3 3 3 3" xfId="38942" xr:uid="{00000000-0005-0000-0000-0000DA630000}"/>
    <cellStyle name="Note 4 19 3 3 4" xfId="9495" xr:uid="{00000000-0005-0000-0000-0000DB630000}"/>
    <cellStyle name="Note 4 19 3 3 4 2" xfId="26930" xr:uid="{00000000-0005-0000-0000-0000DC630000}"/>
    <cellStyle name="Note 4 19 3 3 4 3" xfId="41383" xr:uid="{00000000-0005-0000-0000-0000DD630000}"/>
    <cellStyle name="Note 4 19 3 3 5" xfId="11915" xr:uid="{00000000-0005-0000-0000-0000DE630000}"/>
    <cellStyle name="Note 4 19 3 3 5 2" xfId="29350" xr:uid="{00000000-0005-0000-0000-0000DF630000}"/>
    <cellStyle name="Note 4 19 3 3 5 3" xfId="43803" xr:uid="{00000000-0005-0000-0000-0000E0630000}"/>
    <cellStyle name="Note 4 19 3 3 6" xfId="18922" xr:uid="{00000000-0005-0000-0000-0000E1630000}"/>
    <cellStyle name="Note 4 19 3 4" xfId="2082" xr:uid="{00000000-0005-0000-0000-0000E2630000}"/>
    <cellStyle name="Note 4 19 3 4 2" xfId="4593" xr:uid="{00000000-0005-0000-0000-0000E3630000}"/>
    <cellStyle name="Note 4 19 3 4 2 2" xfId="22029" xr:uid="{00000000-0005-0000-0000-0000E4630000}"/>
    <cellStyle name="Note 4 19 3 4 2 3" xfId="36482" xr:uid="{00000000-0005-0000-0000-0000E5630000}"/>
    <cellStyle name="Note 4 19 3 4 3" xfId="7055" xr:uid="{00000000-0005-0000-0000-0000E6630000}"/>
    <cellStyle name="Note 4 19 3 4 3 2" xfId="24490" xr:uid="{00000000-0005-0000-0000-0000E7630000}"/>
    <cellStyle name="Note 4 19 3 4 3 3" xfId="38943" xr:uid="{00000000-0005-0000-0000-0000E8630000}"/>
    <cellStyle name="Note 4 19 3 4 4" xfId="9496" xr:uid="{00000000-0005-0000-0000-0000E9630000}"/>
    <cellStyle name="Note 4 19 3 4 4 2" xfId="26931" xr:uid="{00000000-0005-0000-0000-0000EA630000}"/>
    <cellStyle name="Note 4 19 3 4 4 3" xfId="41384" xr:uid="{00000000-0005-0000-0000-0000EB630000}"/>
    <cellStyle name="Note 4 19 3 4 5" xfId="11916" xr:uid="{00000000-0005-0000-0000-0000EC630000}"/>
    <cellStyle name="Note 4 19 3 4 5 2" xfId="29351" xr:uid="{00000000-0005-0000-0000-0000ED630000}"/>
    <cellStyle name="Note 4 19 3 4 5 3" xfId="43804" xr:uid="{00000000-0005-0000-0000-0000EE630000}"/>
    <cellStyle name="Note 4 19 3 4 6" xfId="15290" xr:uid="{00000000-0005-0000-0000-0000EF630000}"/>
    <cellStyle name="Note 4 19 3 4 6 2" xfId="32725" xr:uid="{00000000-0005-0000-0000-0000F0630000}"/>
    <cellStyle name="Note 4 19 3 4 6 3" xfId="47178" xr:uid="{00000000-0005-0000-0000-0000F1630000}"/>
    <cellStyle name="Note 4 19 3 4 7" xfId="18923" xr:uid="{00000000-0005-0000-0000-0000F2630000}"/>
    <cellStyle name="Note 4 19 3 4 8" xfId="20452" xr:uid="{00000000-0005-0000-0000-0000F3630000}"/>
    <cellStyle name="Note 4 19 3 5" xfId="4590" xr:uid="{00000000-0005-0000-0000-0000F4630000}"/>
    <cellStyle name="Note 4 19 3 5 2" xfId="14068" xr:uid="{00000000-0005-0000-0000-0000F5630000}"/>
    <cellStyle name="Note 4 19 3 5 2 2" xfId="31503" xr:uid="{00000000-0005-0000-0000-0000F6630000}"/>
    <cellStyle name="Note 4 19 3 5 2 3" xfId="45956" xr:uid="{00000000-0005-0000-0000-0000F7630000}"/>
    <cellStyle name="Note 4 19 3 5 3" xfId="16529" xr:uid="{00000000-0005-0000-0000-0000F8630000}"/>
    <cellStyle name="Note 4 19 3 5 3 2" xfId="33964" xr:uid="{00000000-0005-0000-0000-0000F9630000}"/>
    <cellStyle name="Note 4 19 3 5 3 3" xfId="48417" xr:uid="{00000000-0005-0000-0000-0000FA630000}"/>
    <cellStyle name="Note 4 19 3 5 4" xfId="22026" xr:uid="{00000000-0005-0000-0000-0000FB630000}"/>
    <cellStyle name="Note 4 19 3 5 5" xfId="36479" xr:uid="{00000000-0005-0000-0000-0000FC630000}"/>
    <cellStyle name="Note 4 19 3 6" xfId="7052" xr:uid="{00000000-0005-0000-0000-0000FD630000}"/>
    <cellStyle name="Note 4 19 3 6 2" xfId="24487" xr:uid="{00000000-0005-0000-0000-0000FE630000}"/>
    <cellStyle name="Note 4 19 3 6 3" xfId="38940" xr:uid="{00000000-0005-0000-0000-0000FF630000}"/>
    <cellStyle name="Note 4 19 3 7" xfId="9493" xr:uid="{00000000-0005-0000-0000-000000640000}"/>
    <cellStyle name="Note 4 19 3 7 2" xfId="26928" xr:uid="{00000000-0005-0000-0000-000001640000}"/>
    <cellStyle name="Note 4 19 3 7 3" xfId="41381" xr:uid="{00000000-0005-0000-0000-000002640000}"/>
    <cellStyle name="Note 4 19 3 8" xfId="11913" xr:uid="{00000000-0005-0000-0000-000003640000}"/>
    <cellStyle name="Note 4 19 3 8 2" xfId="29348" xr:uid="{00000000-0005-0000-0000-000004640000}"/>
    <cellStyle name="Note 4 19 3 8 3" xfId="43801" xr:uid="{00000000-0005-0000-0000-000005640000}"/>
    <cellStyle name="Note 4 19 3 9" xfId="18920" xr:uid="{00000000-0005-0000-0000-000006640000}"/>
    <cellStyle name="Note 4 19 4" xfId="2083" xr:uid="{00000000-0005-0000-0000-000007640000}"/>
    <cellStyle name="Note 4 19 4 2" xfId="2084" xr:uid="{00000000-0005-0000-0000-000008640000}"/>
    <cellStyle name="Note 4 19 4 2 2" xfId="4595" xr:uid="{00000000-0005-0000-0000-000009640000}"/>
    <cellStyle name="Note 4 19 4 2 2 2" xfId="14072" xr:uid="{00000000-0005-0000-0000-00000A640000}"/>
    <cellStyle name="Note 4 19 4 2 2 2 2" xfId="31507" xr:uid="{00000000-0005-0000-0000-00000B640000}"/>
    <cellStyle name="Note 4 19 4 2 2 2 3" xfId="45960" xr:uid="{00000000-0005-0000-0000-00000C640000}"/>
    <cellStyle name="Note 4 19 4 2 2 3" xfId="16533" xr:uid="{00000000-0005-0000-0000-00000D640000}"/>
    <cellStyle name="Note 4 19 4 2 2 3 2" xfId="33968" xr:uid="{00000000-0005-0000-0000-00000E640000}"/>
    <cellStyle name="Note 4 19 4 2 2 3 3" xfId="48421" xr:uid="{00000000-0005-0000-0000-00000F640000}"/>
    <cellStyle name="Note 4 19 4 2 2 4" xfId="22031" xr:uid="{00000000-0005-0000-0000-000010640000}"/>
    <cellStyle name="Note 4 19 4 2 2 5" xfId="36484" xr:uid="{00000000-0005-0000-0000-000011640000}"/>
    <cellStyle name="Note 4 19 4 2 3" xfId="7057" xr:uid="{00000000-0005-0000-0000-000012640000}"/>
    <cellStyle name="Note 4 19 4 2 3 2" xfId="24492" xr:uid="{00000000-0005-0000-0000-000013640000}"/>
    <cellStyle name="Note 4 19 4 2 3 3" xfId="38945" xr:uid="{00000000-0005-0000-0000-000014640000}"/>
    <cellStyle name="Note 4 19 4 2 4" xfId="9498" xr:uid="{00000000-0005-0000-0000-000015640000}"/>
    <cellStyle name="Note 4 19 4 2 4 2" xfId="26933" xr:uid="{00000000-0005-0000-0000-000016640000}"/>
    <cellStyle name="Note 4 19 4 2 4 3" xfId="41386" xr:uid="{00000000-0005-0000-0000-000017640000}"/>
    <cellStyle name="Note 4 19 4 2 5" xfId="11918" xr:uid="{00000000-0005-0000-0000-000018640000}"/>
    <cellStyle name="Note 4 19 4 2 5 2" xfId="29353" xr:uid="{00000000-0005-0000-0000-000019640000}"/>
    <cellStyle name="Note 4 19 4 2 5 3" xfId="43806" xr:uid="{00000000-0005-0000-0000-00001A640000}"/>
    <cellStyle name="Note 4 19 4 2 6" xfId="18925" xr:uid="{00000000-0005-0000-0000-00001B640000}"/>
    <cellStyle name="Note 4 19 4 3" xfId="2085" xr:uid="{00000000-0005-0000-0000-00001C640000}"/>
    <cellStyle name="Note 4 19 4 3 2" xfId="4596" xr:uid="{00000000-0005-0000-0000-00001D640000}"/>
    <cellStyle name="Note 4 19 4 3 2 2" xfId="14073" xr:uid="{00000000-0005-0000-0000-00001E640000}"/>
    <cellStyle name="Note 4 19 4 3 2 2 2" xfId="31508" xr:uid="{00000000-0005-0000-0000-00001F640000}"/>
    <cellStyle name="Note 4 19 4 3 2 2 3" xfId="45961" xr:uid="{00000000-0005-0000-0000-000020640000}"/>
    <cellStyle name="Note 4 19 4 3 2 3" xfId="16534" xr:uid="{00000000-0005-0000-0000-000021640000}"/>
    <cellStyle name="Note 4 19 4 3 2 3 2" xfId="33969" xr:uid="{00000000-0005-0000-0000-000022640000}"/>
    <cellStyle name="Note 4 19 4 3 2 3 3" xfId="48422" xr:uid="{00000000-0005-0000-0000-000023640000}"/>
    <cellStyle name="Note 4 19 4 3 2 4" xfId="22032" xr:uid="{00000000-0005-0000-0000-000024640000}"/>
    <cellStyle name="Note 4 19 4 3 2 5" xfId="36485" xr:uid="{00000000-0005-0000-0000-000025640000}"/>
    <cellStyle name="Note 4 19 4 3 3" xfId="7058" xr:uid="{00000000-0005-0000-0000-000026640000}"/>
    <cellStyle name="Note 4 19 4 3 3 2" xfId="24493" xr:uid="{00000000-0005-0000-0000-000027640000}"/>
    <cellStyle name="Note 4 19 4 3 3 3" xfId="38946" xr:uid="{00000000-0005-0000-0000-000028640000}"/>
    <cellStyle name="Note 4 19 4 3 4" xfId="9499" xr:uid="{00000000-0005-0000-0000-000029640000}"/>
    <cellStyle name="Note 4 19 4 3 4 2" xfId="26934" xr:uid="{00000000-0005-0000-0000-00002A640000}"/>
    <cellStyle name="Note 4 19 4 3 4 3" xfId="41387" xr:uid="{00000000-0005-0000-0000-00002B640000}"/>
    <cellStyle name="Note 4 19 4 3 5" xfId="11919" xr:uid="{00000000-0005-0000-0000-00002C640000}"/>
    <cellStyle name="Note 4 19 4 3 5 2" xfId="29354" xr:uid="{00000000-0005-0000-0000-00002D640000}"/>
    <cellStyle name="Note 4 19 4 3 5 3" xfId="43807" xr:uid="{00000000-0005-0000-0000-00002E640000}"/>
    <cellStyle name="Note 4 19 4 3 6" xfId="18926" xr:uid="{00000000-0005-0000-0000-00002F640000}"/>
    <cellStyle name="Note 4 19 4 4" xfId="2086" xr:uid="{00000000-0005-0000-0000-000030640000}"/>
    <cellStyle name="Note 4 19 4 4 2" xfId="4597" xr:uid="{00000000-0005-0000-0000-000031640000}"/>
    <cellStyle name="Note 4 19 4 4 2 2" xfId="22033" xr:uid="{00000000-0005-0000-0000-000032640000}"/>
    <cellStyle name="Note 4 19 4 4 2 3" xfId="36486" xr:uid="{00000000-0005-0000-0000-000033640000}"/>
    <cellStyle name="Note 4 19 4 4 3" xfId="7059" xr:uid="{00000000-0005-0000-0000-000034640000}"/>
    <cellStyle name="Note 4 19 4 4 3 2" xfId="24494" xr:uid="{00000000-0005-0000-0000-000035640000}"/>
    <cellStyle name="Note 4 19 4 4 3 3" xfId="38947" xr:uid="{00000000-0005-0000-0000-000036640000}"/>
    <cellStyle name="Note 4 19 4 4 4" xfId="9500" xr:uid="{00000000-0005-0000-0000-000037640000}"/>
    <cellStyle name="Note 4 19 4 4 4 2" xfId="26935" xr:uid="{00000000-0005-0000-0000-000038640000}"/>
    <cellStyle name="Note 4 19 4 4 4 3" xfId="41388" xr:uid="{00000000-0005-0000-0000-000039640000}"/>
    <cellStyle name="Note 4 19 4 4 5" xfId="11920" xr:uid="{00000000-0005-0000-0000-00003A640000}"/>
    <cellStyle name="Note 4 19 4 4 5 2" xfId="29355" xr:uid="{00000000-0005-0000-0000-00003B640000}"/>
    <cellStyle name="Note 4 19 4 4 5 3" xfId="43808" xr:uid="{00000000-0005-0000-0000-00003C640000}"/>
    <cellStyle name="Note 4 19 4 4 6" xfId="15291" xr:uid="{00000000-0005-0000-0000-00003D640000}"/>
    <cellStyle name="Note 4 19 4 4 6 2" xfId="32726" xr:uid="{00000000-0005-0000-0000-00003E640000}"/>
    <cellStyle name="Note 4 19 4 4 6 3" xfId="47179" xr:uid="{00000000-0005-0000-0000-00003F640000}"/>
    <cellStyle name="Note 4 19 4 4 7" xfId="18927" xr:uid="{00000000-0005-0000-0000-000040640000}"/>
    <cellStyle name="Note 4 19 4 4 8" xfId="20453" xr:uid="{00000000-0005-0000-0000-000041640000}"/>
    <cellStyle name="Note 4 19 4 5" xfId="4594" xr:uid="{00000000-0005-0000-0000-000042640000}"/>
    <cellStyle name="Note 4 19 4 5 2" xfId="14071" xr:uid="{00000000-0005-0000-0000-000043640000}"/>
    <cellStyle name="Note 4 19 4 5 2 2" xfId="31506" xr:uid="{00000000-0005-0000-0000-000044640000}"/>
    <cellStyle name="Note 4 19 4 5 2 3" xfId="45959" xr:uid="{00000000-0005-0000-0000-000045640000}"/>
    <cellStyle name="Note 4 19 4 5 3" xfId="16532" xr:uid="{00000000-0005-0000-0000-000046640000}"/>
    <cellStyle name="Note 4 19 4 5 3 2" xfId="33967" xr:uid="{00000000-0005-0000-0000-000047640000}"/>
    <cellStyle name="Note 4 19 4 5 3 3" xfId="48420" xr:uid="{00000000-0005-0000-0000-000048640000}"/>
    <cellStyle name="Note 4 19 4 5 4" xfId="22030" xr:uid="{00000000-0005-0000-0000-000049640000}"/>
    <cellStyle name="Note 4 19 4 5 5" xfId="36483" xr:uid="{00000000-0005-0000-0000-00004A640000}"/>
    <cellStyle name="Note 4 19 4 6" xfId="7056" xr:uid="{00000000-0005-0000-0000-00004B640000}"/>
    <cellStyle name="Note 4 19 4 6 2" xfId="24491" xr:uid="{00000000-0005-0000-0000-00004C640000}"/>
    <cellStyle name="Note 4 19 4 6 3" xfId="38944" xr:uid="{00000000-0005-0000-0000-00004D640000}"/>
    <cellStyle name="Note 4 19 4 7" xfId="9497" xr:uid="{00000000-0005-0000-0000-00004E640000}"/>
    <cellStyle name="Note 4 19 4 7 2" xfId="26932" xr:uid="{00000000-0005-0000-0000-00004F640000}"/>
    <cellStyle name="Note 4 19 4 7 3" xfId="41385" xr:uid="{00000000-0005-0000-0000-000050640000}"/>
    <cellStyle name="Note 4 19 4 8" xfId="11917" xr:uid="{00000000-0005-0000-0000-000051640000}"/>
    <cellStyle name="Note 4 19 4 8 2" xfId="29352" xr:uid="{00000000-0005-0000-0000-000052640000}"/>
    <cellStyle name="Note 4 19 4 8 3" xfId="43805" xr:uid="{00000000-0005-0000-0000-000053640000}"/>
    <cellStyle name="Note 4 19 4 9" xfId="18924" xr:uid="{00000000-0005-0000-0000-000054640000}"/>
    <cellStyle name="Note 4 19 5" xfId="2087" xr:uid="{00000000-0005-0000-0000-000055640000}"/>
    <cellStyle name="Note 4 19 5 2" xfId="2088" xr:uid="{00000000-0005-0000-0000-000056640000}"/>
    <cellStyle name="Note 4 19 5 2 2" xfId="4599" xr:uid="{00000000-0005-0000-0000-000057640000}"/>
    <cellStyle name="Note 4 19 5 2 2 2" xfId="14075" xr:uid="{00000000-0005-0000-0000-000058640000}"/>
    <cellStyle name="Note 4 19 5 2 2 2 2" xfId="31510" xr:uid="{00000000-0005-0000-0000-000059640000}"/>
    <cellStyle name="Note 4 19 5 2 2 2 3" xfId="45963" xr:uid="{00000000-0005-0000-0000-00005A640000}"/>
    <cellStyle name="Note 4 19 5 2 2 3" xfId="16536" xr:uid="{00000000-0005-0000-0000-00005B640000}"/>
    <cellStyle name="Note 4 19 5 2 2 3 2" xfId="33971" xr:uid="{00000000-0005-0000-0000-00005C640000}"/>
    <cellStyle name="Note 4 19 5 2 2 3 3" xfId="48424" xr:uid="{00000000-0005-0000-0000-00005D640000}"/>
    <cellStyle name="Note 4 19 5 2 2 4" xfId="22035" xr:uid="{00000000-0005-0000-0000-00005E640000}"/>
    <cellStyle name="Note 4 19 5 2 2 5" xfId="36488" xr:uid="{00000000-0005-0000-0000-00005F640000}"/>
    <cellStyle name="Note 4 19 5 2 3" xfId="7061" xr:uid="{00000000-0005-0000-0000-000060640000}"/>
    <cellStyle name="Note 4 19 5 2 3 2" xfId="24496" xr:uid="{00000000-0005-0000-0000-000061640000}"/>
    <cellStyle name="Note 4 19 5 2 3 3" xfId="38949" xr:uid="{00000000-0005-0000-0000-000062640000}"/>
    <cellStyle name="Note 4 19 5 2 4" xfId="9502" xr:uid="{00000000-0005-0000-0000-000063640000}"/>
    <cellStyle name="Note 4 19 5 2 4 2" xfId="26937" xr:uid="{00000000-0005-0000-0000-000064640000}"/>
    <cellStyle name="Note 4 19 5 2 4 3" xfId="41390" xr:uid="{00000000-0005-0000-0000-000065640000}"/>
    <cellStyle name="Note 4 19 5 2 5" xfId="11922" xr:uid="{00000000-0005-0000-0000-000066640000}"/>
    <cellStyle name="Note 4 19 5 2 5 2" xfId="29357" xr:uid="{00000000-0005-0000-0000-000067640000}"/>
    <cellStyle name="Note 4 19 5 2 5 3" xfId="43810" xr:uid="{00000000-0005-0000-0000-000068640000}"/>
    <cellStyle name="Note 4 19 5 2 6" xfId="18929" xr:uid="{00000000-0005-0000-0000-000069640000}"/>
    <cellStyle name="Note 4 19 5 3" xfId="2089" xr:uid="{00000000-0005-0000-0000-00006A640000}"/>
    <cellStyle name="Note 4 19 5 3 2" xfId="4600" xr:uid="{00000000-0005-0000-0000-00006B640000}"/>
    <cellStyle name="Note 4 19 5 3 2 2" xfId="14076" xr:uid="{00000000-0005-0000-0000-00006C640000}"/>
    <cellStyle name="Note 4 19 5 3 2 2 2" xfId="31511" xr:uid="{00000000-0005-0000-0000-00006D640000}"/>
    <cellStyle name="Note 4 19 5 3 2 2 3" xfId="45964" xr:uid="{00000000-0005-0000-0000-00006E640000}"/>
    <cellStyle name="Note 4 19 5 3 2 3" xfId="16537" xr:uid="{00000000-0005-0000-0000-00006F640000}"/>
    <cellStyle name="Note 4 19 5 3 2 3 2" xfId="33972" xr:uid="{00000000-0005-0000-0000-000070640000}"/>
    <cellStyle name="Note 4 19 5 3 2 3 3" xfId="48425" xr:uid="{00000000-0005-0000-0000-000071640000}"/>
    <cellStyle name="Note 4 19 5 3 2 4" xfId="22036" xr:uid="{00000000-0005-0000-0000-000072640000}"/>
    <cellStyle name="Note 4 19 5 3 2 5" xfId="36489" xr:uid="{00000000-0005-0000-0000-000073640000}"/>
    <cellStyle name="Note 4 19 5 3 3" xfId="7062" xr:uid="{00000000-0005-0000-0000-000074640000}"/>
    <cellStyle name="Note 4 19 5 3 3 2" xfId="24497" xr:uid="{00000000-0005-0000-0000-000075640000}"/>
    <cellStyle name="Note 4 19 5 3 3 3" xfId="38950" xr:uid="{00000000-0005-0000-0000-000076640000}"/>
    <cellStyle name="Note 4 19 5 3 4" xfId="9503" xr:uid="{00000000-0005-0000-0000-000077640000}"/>
    <cellStyle name="Note 4 19 5 3 4 2" xfId="26938" xr:uid="{00000000-0005-0000-0000-000078640000}"/>
    <cellStyle name="Note 4 19 5 3 4 3" xfId="41391" xr:uid="{00000000-0005-0000-0000-000079640000}"/>
    <cellStyle name="Note 4 19 5 3 5" xfId="11923" xr:uid="{00000000-0005-0000-0000-00007A640000}"/>
    <cellStyle name="Note 4 19 5 3 5 2" xfId="29358" xr:uid="{00000000-0005-0000-0000-00007B640000}"/>
    <cellStyle name="Note 4 19 5 3 5 3" xfId="43811" xr:uid="{00000000-0005-0000-0000-00007C640000}"/>
    <cellStyle name="Note 4 19 5 3 6" xfId="18930" xr:uid="{00000000-0005-0000-0000-00007D640000}"/>
    <cellStyle name="Note 4 19 5 4" xfId="2090" xr:uid="{00000000-0005-0000-0000-00007E640000}"/>
    <cellStyle name="Note 4 19 5 4 2" xfId="4601" xr:uid="{00000000-0005-0000-0000-00007F640000}"/>
    <cellStyle name="Note 4 19 5 4 2 2" xfId="22037" xr:uid="{00000000-0005-0000-0000-000080640000}"/>
    <cellStyle name="Note 4 19 5 4 2 3" xfId="36490" xr:uid="{00000000-0005-0000-0000-000081640000}"/>
    <cellStyle name="Note 4 19 5 4 3" xfId="7063" xr:uid="{00000000-0005-0000-0000-000082640000}"/>
    <cellStyle name="Note 4 19 5 4 3 2" xfId="24498" xr:uid="{00000000-0005-0000-0000-000083640000}"/>
    <cellStyle name="Note 4 19 5 4 3 3" xfId="38951" xr:uid="{00000000-0005-0000-0000-000084640000}"/>
    <cellStyle name="Note 4 19 5 4 4" xfId="9504" xr:uid="{00000000-0005-0000-0000-000085640000}"/>
    <cellStyle name="Note 4 19 5 4 4 2" xfId="26939" xr:uid="{00000000-0005-0000-0000-000086640000}"/>
    <cellStyle name="Note 4 19 5 4 4 3" xfId="41392" xr:uid="{00000000-0005-0000-0000-000087640000}"/>
    <cellStyle name="Note 4 19 5 4 5" xfId="11924" xr:uid="{00000000-0005-0000-0000-000088640000}"/>
    <cellStyle name="Note 4 19 5 4 5 2" xfId="29359" xr:uid="{00000000-0005-0000-0000-000089640000}"/>
    <cellStyle name="Note 4 19 5 4 5 3" xfId="43812" xr:uid="{00000000-0005-0000-0000-00008A640000}"/>
    <cellStyle name="Note 4 19 5 4 6" xfId="15292" xr:uid="{00000000-0005-0000-0000-00008B640000}"/>
    <cellStyle name="Note 4 19 5 4 6 2" xfId="32727" xr:uid="{00000000-0005-0000-0000-00008C640000}"/>
    <cellStyle name="Note 4 19 5 4 6 3" xfId="47180" xr:uid="{00000000-0005-0000-0000-00008D640000}"/>
    <cellStyle name="Note 4 19 5 4 7" xfId="18931" xr:uid="{00000000-0005-0000-0000-00008E640000}"/>
    <cellStyle name="Note 4 19 5 4 8" xfId="20454" xr:uid="{00000000-0005-0000-0000-00008F640000}"/>
    <cellStyle name="Note 4 19 5 5" xfId="4598" xr:uid="{00000000-0005-0000-0000-000090640000}"/>
    <cellStyle name="Note 4 19 5 5 2" xfId="14074" xr:uid="{00000000-0005-0000-0000-000091640000}"/>
    <cellStyle name="Note 4 19 5 5 2 2" xfId="31509" xr:uid="{00000000-0005-0000-0000-000092640000}"/>
    <cellStyle name="Note 4 19 5 5 2 3" xfId="45962" xr:uid="{00000000-0005-0000-0000-000093640000}"/>
    <cellStyle name="Note 4 19 5 5 3" xfId="16535" xr:uid="{00000000-0005-0000-0000-000094640000}"/>
    <cellStyle name="Note 4 19 5 5 3 2" xfId="33970" xr:uid="{00000000-0005-0000-0000-000095640000}"/>
    <cellStyle name="Note 4 19 5 5 3 3" xfId="48423" xr:uid="{00000000-0005-0000-0000-000096640000}"/>
    <cellStyle name="Note 4 19 5 5 4" xfId="22034" xr:uid="{00000000-0005-0000-0000-000097640000}"/>
    <cellStyle name="Note 4 19 5 5 5" xfId="36487" xr:uid="{00000000-0005-0000-0000-000098640000}"/>
    <cellStyle name="Note 4 19 5 6" xfId="7060" xr:uid="{00000000-0005-0000-0000-000099640000}"/>
    <cellStyle name="Note 4 19 5 6 2" xfId="24495" xr:uid="{00000000-0005-0000-0000-00009A640000}"/>
    <cellStyle name="Note 4 19 5 6 3" xfId="38948" xr:uid="{00000000-0005-0000-0000-00009B640000}"/>
    <cellStyle name="Note 4 19 5 7" xfId="9501" xr:uid="{00000000-0005-0000-0000-00009C640000}"/>
    <cellStyle name="Note 4 19 5 7 2" xfId="26936" xr:uid="{00000000-0005-0000-0000-00009D640000}"/>
    <cellStyle name="Note 4 19 5 7 3" xfId="41389" xr:uid="{00000000-0005-0000-0000-00009E640000}"/>
    <cellStyle name="Note 4 19 5 8" xfId="11921" xr:uid="{00000000-0005-0000-0000-00009F640000}"/>
    <cellStyle name="Note 4 19 5 8 2" xfId="29356" xr:uid="{00000000-0005-0000-0000-0000A0640000}"/>
    <cellStyle name="Note 4 19 5 8 3" xfId="43809" xr:uid="{00000000-0005-0000-0000-0000A1640000}"/>
    <cellStyle name="Note 4 19 5 9" xfId="18928" xr:uid="{00000000-0005-0000-0000-0000A2640000}"/>
    <cellStyle name="Note 4 19 6" xfId="2091" xr:uid="{00000000-0005-0000-0000-0000A3640000}"/>
    <cellStyle name="Note 4 19 6 2" xfId="4602" xr:uid="{00000000-0005-0000-0000-0000A4640000}"/>
    <cellStyle name="Note 4 19 6 2 2" xfId="14077" xr:uid="{00000000-0005-0000-0000-0000A5640000}"/>
    <cellStyle name="Note 4 19 6 2 2 2" xfId="31512" xr:uid="{00000000-0005-0000-0000-0000A6640000}"/>
    <cellStyle name="Note 4 19 6 2 2 3" xfId="45965" xr:uid="{00000000-0005-0000-0000-0000A7640000}"/>
    <cellStyle name="Note 4 19 6 2 3" xfId="16538" xr:uid="{00000000-0005-0000-0000-0000A8640000}"/>
    <cellStyle name="Note 4 19 6 2 3 2" xfId="33973" xr:uid="{00000000-0005-0000-0000-0000A9640000}"/>
    <cellStyle name="Note 4 19 6 2 3 3" xfId="48426" xr:uid="{00000000-0005-0000-0000-0000AA640000}"/>
    <cellStyle name="Note 4 19 6 2 4" xfId="22038" xr:uid="{00000000-0005-0000-0000-0000AB640000}"/>
    <cellStyle name="Note 4 19 6 2 5" xfId="36491" xr:uid="{00000000-0005-0000-0000-0000AC640000}"/>
    <cellStyle name="Note 4 19 6 3" xfId="7064" xr:uid="{00000000-0005-0000-0000-0000AD640000}"/>
    <cellStyle name="Note 4 19 6 3 2" xfId="24499" xr:uid="{00000000-0005-0000-0000-0000AE640000}"/>
    <cellStyle name="Note 4 19 6 3 3" xfId="38952" xr:uid="{00000000-0005-0000-0000-0000AF640000}"/>
    <cellStyle name="Note 4 19 6 4" xfId="9505" xr:uid="{00000000-0005-0000-0000-0000B0640000}"/>
    <cellStyle name="Note 4 19 6 4 2" xfId="26940" xr:uid="{00000000-0005-0000-0000-0000B1640000}"/>
    <cellStyle name="Note 4 19 6 4 3" xfId="41393" xr:uid="{00000000-0005-0000-0000-0000B2640000}"/>
    <cellStyle name="Note 4 19 6 5" xfId="11925" xr:uid="{00000000-0005-0000-0000-0000B3640000}"/>
    <cellStyle name="Note 4 19 6 5 2" xfId="29360" xr:uid="{00000000-0005-0000-0000-0000B4640000}"/>
    <cellStyle name="Note 4 19 6 5 3" xfId="43813" xr:uid="{00000000-0005-0000-0000-0000B5640000}"/>
    <cellStyle name="Note 4 19 6 6" xfId="18932" xr:uid="{00000000-0005-0000-0000-0000B6640000}"/>
    <cellStyle name="Note 4 19 7" xfId="2092" xr:uid="{00000000-0005-0000-0000-0000B7640000}"/>
    <cellStyle name="Note 4 19 7 2" xfId="4603" xr:uid="{00000000-0005-0000-0000-0000B8640000}"/>
    <cellStyle name="Note 4 19 7 2 2" xfId="14078" xr:uid="{00000000-0005-0000-0000-0000B9640000}"/>
    <cellStyle name="Note 4 19 7 2 2 2" xfId="31513" xr:uid="{00000000-0005-0000-0000-0000BA640000}"/>
    <cellStyle name="Note 4 19 7 2 2 3" xfId="45966" xr:uid="{00000000-0005-0000-0000-0000BB640000}"/>
    <cellStyle name="Note 4 19 7 2 3" xfId="16539" xr:uid="{00000000-0005-0000-0000-0000BC640000}"/>
    <cellStyle name="Note 4 19 7 2 3 2" xfId="33974" xr:uid="{00000000-0005-0000-0000-0000BD640000}"/>
    <cellStyle name="Note 4 19 7 2 3 3" xfId="48427" xr:uid="{00000000-0005-0000-0000-0000BE640000}"/>
    <cellStyle name="Note 4 19 7 2 4" xfId="22039" xr:uid="{00000000-0005-0000-0000-0000BF640000}"/>
    <cellStyle name="Note 4 19 7 2 5" xfId="36492" xr:uid="{00000000-0005-0000-0000-0000C0640000}"/>
    <cellStyle name="Note 4 19 7 3" xfId="7065" xr:uid="{00000000-0005-0000-0000-0000C1640000}"/>
    <cellStyle name="Note 4 19 7 3 2" xfId="24500" xr:uid="{00000000-0005-0000-0000-0000C2640000}"/>
    <cellStyle name="Note 4 19 7 3 3" xfId="38953" xr:uid="{00000000-0005-0000-0000-0000C3640000}"/>
    <cellStyle name="Note 4 19 7 4" xfId="9506" xr:uid="{00000000-0005-0000-0000-0000C4640000}"/>
    <cellStyle name="Note 4 19 7 4 2" xfId="26941" xr:uid="{00000000-0005-0000-0000-0000C5640000}"/>
    <cellStyle name="Note 4 19 7 4 3" xfId="41394" xr:uid="{00000000-0005-0000-0000-0000C6640000}"/>
    <cellStyle name="Note 4 19 7 5" xfId="11926" xr:uid="{00000000-0005-0000-0000-0000C7640000}"/>
    <cellStyle name="Note 4 19 7 5 2" xfId="29361" xr:uid="{00000000-0005-0000-0000-0000C8640000}"/>
    <cellStyle name="Note 4 19 7 5 3" xfId="43814" xr:uid="{00000000-0005-0000-0000-0000C9640000}"/>
    <cellStyle name="Note 4 19 7 6" xfId="18933" xr:uid="{00000000-0005-0000-0000-0000CA640000}"/>
    <cellStyle name="Note 4 19 8" xfId="2093" xr:uid="{00000000-0005-0000-0000-0000CB640000}"/>
    <cellStyle name="Note 4 19 8 2" xfId="4604" xr:uid="{00000000-0005-0000-0000-0000CC640000}"/>
    <cellStyle name="Note 4 19 8 2 2" xfId="22040" xr:uid="{00000000-0005-0000-0000-0000CD640000}"/>
    <cellStyle name="Note 4 19 8 2 3" xfId="36493" xr:uid="{00000000-0005-0000-0000-0000CE640000}"/>
    <cellStyle name="Note 4 19 8 3" xfId="7066" xr:uid="{00000000-0005-0000-0000-0000CF640000}"/>
    <cellStyle name="Note 4 19 8 3 2" xfId="24501" xr:uid="{00000000-0005-0000-0000-0000D0640000}"/>
    <cellStyle name="Note 4 19 8 3 3" xfId="38954" xr:uid="{00000000-0005-0000-0000-0000D1640000}"/>
    <cellStyle name="Note 4 19 8 4" xfId="9507" xr:uid="{00000000-0005-0000-0000-0000D2640000}"/>
    <cellStyle name="Note 4 19 8 4 2" xfId="26942" xr:uid="{00000000-0005-0000-0000-0000D3640000}"/>
    <cellStyle name="Note 4 19 8 4 3" xfId="41395" xr:uid="{00000000-0005-0000-0000-0000D4640000}"/>
    <cellStyle name="Note 4 19 8 5" xfId="11927" xr:uid="{00000000-0005-0000-0000-0000D5640000}"/>
    <cellStyle name="Note 4 19 8 5 2" xfId="29362" xr:uid="{00000000-0005-0000-0000-0000D6640000}"/>
    <cellStyle name="Note 4 19 8 5 3" xfId="43815" xr:uid="{00000000-0005-0000-0000-0000D7640000}"/>
    <cellStyle name="Note 4 19 8 6" xfId="15293" xr:uid="{00000000-0005-0000-0000-0000D8640000}"/>
    <cellStyle name="Note 4 19 8 6 2" xfId="32728" xr:uid="{00000000-0005-0000-0000-0000D9640000}"/>
    <cellStyle name="Note 4 19 8 6 3" xfId="47181" xr:uid="{00000000-0005-0000-0000-0000DA640000}"/>
    <cellStyle name="Note 4 19 8 7" xfId="18934" xr:uid="{00000000-0005-0000-0000-0000DB640000}"/>
    <cellStyle name="Note 4 19 8 8" xfId="20455" xr:uid="{00000000-0005-0000-0000-0000DC640000}"/>
    <cellStyle name="Note 4 19 9" xfId="4585" xr:uid="{00000000-0005-0000-0000-0000DD640000}"/>
    <cellStyle name="Note 4 19 9 2" xfId="14064" xr:uid="{00000000-0005-0000-0000-0000DE640000}"/>
    <cellStyle name="Note 4 19 9 2 2" xfId="31499" xr:uid="{00000000-0005-0000-0000-0000DF640000}"/>
    <cellStyle name="Note 4 19 9 2 3" xfId="45952" xr:uid="{00000000-0005-0000-0000-0000E0640000}"/>
    <cellStyle name="Note 4 19 9 3" xfId="16525" xr:uid="{00000000-0005-0000-0000-0000E1640000}"/>
    <cellStyle name="Note 4 19 9 3 2" xfId="33960" xr:uid="{00000000-0005-0000-0000-0000E2640000}"/>
    <cellStyle name="Note 4 19 9 3 3" xfId="48413" xr:uid="{00000000-0005-0000-0000-0000E3640000}"/>
    <cellStyle name="Note 4 19 9 4" xfId="22021" xr:uid="{00000000-0005-0000-0000-0000E4640000}"/>
    <cellStyle name="Note 4 19 9 5" xfId="36474" xr:uid="{00000000-0005-0000-0000-0000E5640000}"/>
    <cellStyle name="Note 4 2" xfId="2094" xr:uid="{00000000-0005-0000-0000-0000E6640000}"/>
    <cellStyle name="Note 4 2 10" xfId="7067" xr:uid="{00000000-0005-0000-0000-0000E7640000}"/>
    <cellStyle name="Note 4 2 10 2" xfId="24502" xr:uid="{00000000-0005-0000-0000-0000E8640000}"/>
    <cellStyle name="Note 4 2 10 3" xfId="38955" xr:uid="{00000000-0005-0000-0000-0000E9640000}"/>
    <cellStyle name="Note 4 2 11" xfId="9508" xr:uid="{00000000-0005-0000-0000-0000EA640000}"/>
    <cellStyle name="Note 4 2 11 2" xfId="26943" xr:uid="{00000000-0005-0000-0000-0000EB640000}"/>
    <cellStyle name="Note 4 2 11 3" xfId="41396" xr:uid="{00000000-0005-0000-0000-0000EC640000}"/>
    <cellStyle name="Note 4 2 12" xfId="11928" xr:uid="{00000000-0005-0000-0000-0000ED640000}"/>
    <cellStyle name="Note 4 2 12 2" xfId="29363" xr:uid="{00000000-0005-0000-0000-0000EE640000}"/>
    <cellStyle name="Note 4 2 12 3" xfId="43816" xr:uid="{00000000-0005-0000-0000-0000EF640000}"/>
    <cellStyle name="Note 4 2 13" xfId="18935" xr:uid="{00000000-0005-0000-0000-0000F0640000}"/>
    <cellStyle name="Note 4 2 2" xfId="2095" xr:uid="{00000000-0005-0000-0000-0000F1640000}"/>
    <cellStyle name="Note 4 2 2 2" xfId="2096" xr:uid="{00000000-0005-0000-0000-0000F2640000}"/>
    <cellStyle name="Note 4 2 2 2 2" xfId="4607" xr:uid="{00000000-0005-0000-0000-0000F3640000}"/>
    <cellStyle name="Note 4 2 2 2 2 2" xfId="14081" xr:uid="{00000000-0005-0000-0000-0000F4640000}"/>
    <cellStyle name="Note 4 2 2 2 2 2 2" xfId="31516" xr:uid="{00000000-0005-0000-0000-0000F5640000}"/>
    <cellStyle name="Note 4 2 2 2 2 2 3" xfId="45969" xr:uid="{00000000-0005-0000-0000-0000F6640000}"/>
    <cellStyle name="Note 4 2 2 2 2 3" xfId="16542" xr:uid="{00000000-0005-0000-0000-0000F7640000}"/>
    <cellStyle name="Note 4 2 2 2 2 3 2" xfId="33977" xr:uid="{00000000-0005-0000-0000-0000F8640000}"/>
    <cellStyle name="Note 4 2 2 2 2 3 3" xfId="48430" xr:uid="{00000000-0005-0000-0000-0000F9640000}"/>
    <cellStyle name="Note 4 2 2 2 2 4" xfId="22043" xr:uid="{00000000-0005-0000-0000-0000FA640000}"/>
    <cellStyle name="Note 4 2 2 2 2 5" xfId="36496" xr:uid="{00000000-0005-0000-0000-0000FB640000}"/>
    <cellStyle name="Note 4 2 2 2 3" xfId="7069" xr:uid="{00000000-0005-0000-0000-0000FC640000}"/>
    <cellStyle name="Note 4 2 2 2 3 2" xfId="24504" xr:uid="{00000000-0005-0000-0000-0000FD640000}"/>
    <cellStyle name="Note 4 2 2 2 3 3" xfId="38957" xr:uid="{00000000-0005-0000-0000-0000FE640000}"/>
    <cellStyle name="Note 4 2 2 2 4" xfId="9510" xr:uid="{00000000-0005-0000-0000-0000FF640000}"/>
    <cellStyle name="Note 4 2 2 2 4 2" xfId="26945" xr:uid="{00000000-0005-0000-0000-000000650000}"/>
    <cellStyle name="Note 4 2 2 2 4 3" xfId="41398" xr:uid="{00000000-0005-0000-0000-000001650000}"/>
    <cellStyle name="Note 4 2 2 2 5" xfId="11930" xr:uid="{00000000-0005-0000-0000-000002650000}"/>
    <cellStyle name="Note 4 2 2 2 5 2" xfId="29365" xr:uid="{00000000-0005-0000-0000-000003650000}"/>
    <cellStyle name="Note 4 2 2 2 5 3" xfId="43818" xr:uid="{00000000-0005-0000-0000-000004650000}"/>
    <cellStyle name="Note 4 2 2 2 6" xfId="18937" xr:uid="{00000000-0005-0000-0000-000005650000}"/>
    <cellStyle name="Note 4 2 2 3" xfId="2097" xr:uid="{00000000-0005-0000-0000-000006650000}"/>
    <cellStyle name="Note 4 2 2 3 2" xfId="4608" xr:uid="{00000000-0005-0000-0000-000007650000}"/>
    <cellStyle name="Note 4 2 2 3 2 2" xfId="14082" xr:uid="{00000000-0005-0000-0000-000008650000}"/>
    <cellStyle name="Note 4 2 2 3 2 2 2" xfId="31517" xr:uid="{00000000-0005-0000-0000-000009650000}"/>
    <cellStyle name="Note 4 2 2 3 2 2 3" xfId="45970" xr:uid="{00000000-0005-0000-0000-00000A650000}"/>
    <cellStyle name="Note 4 2 2 3 2 3" xfId="16543" xr:uid="{00000000-0005-0000-0000-00000B650000}"/>
    <cellStyle name="Note 4 2 2 3 2 3 2" xfId="33978" xr:uid="{00000000-0005-0000-0000-00000C650000}"/>
    <cellStyle name="Note 4 2 2 3 2 3 3" xfId="48431" xr:uid="{00000000-0005-0000-0000-00000D650000}"/>
    <cellStyle name="Note 4 2 2 3 2 4" xfId="22044" xr:uid="{00000000-0005-0000-0000-00000E650000}"/>
    <cellStyle name="Note 4 2 2 3 2 5" xfId="36497" xr:uid="{00000000-0005-0000-0000-00000F650000}"/>
    <cellStyle name="Note 4 2 2 3 3" xfId="7070" xr:uid="{00000000-0005-0000-0000-000010650000}"/>
    <cellStyle name="Note 4 2 2 3 3 2" xfId="24505" xr:uid="{00000000-0005-0000-0000-000011650000}"/>
    <cellStyle name="Note 4 2 2 3 3 3" xfId="38958" xr:uid="{00000000-0005-0000-0000-000012650000}"/>
    <cellStyle name="Note 4 2 2 3 4" xfId="9511" xr:uid="{00000000-0005-0000-0000-000013650000}"/>
    <cellStyle name="Note 4 2 2 3 4 2" xfId="26946" xr:uid="{00000000-0005-0000-0000-000014650000}"/>
    <cellStyle name="Note 4 2 2 3 4 3" xfId="41399" xr:uid="{00000000-0005-0000-0000-000015650000}"/>
    <cellStyle name="Note 4 2 2 3 5" xfId="11931" xr:uid="{00000000-0005-0000-0000-000016650000}"/>
    <cellStyle name="Note 4 2 2 3 5 2" xfId="29366" xr:uid="{00000000-0005-0000-0000-000017650000}"/>
    <cellStyle name="Note 4 2 2 3 5 3" xfId="43819" xr:uid="{00000000-0005-0000-0000-000018650000}"/>
    <cellStyle name="Note 4 2 2 3 6" xfId="18938" xr:uid="{00000000-0005-0000-0000-000019650000}"/>
    <cellStyle name="Note 4 2 2 4" xfId="2098" xr:uid="{00000000-0005-0000-0000-00001A650000}"/>
    <cellStyle name="Note 4 2 2 4 2" xfId="4609" xr:uid="{00000000-0005-0000-0000-00001B650000}"/>
    <cellStyle name="Note 4 2 2 4 2 2" xfId="22045" xr:uid="{00000000-0005-0000-0000-00001C650000}"/>
    <cellStyle name="Note 4 2 2 4 2 3" xfId="36498" xr:uid="{00000000-0005-0000-0000-00001D650000}"/>
    <cellStyle name="Note 4 2 2 4 3" xfId="7071" xr:uid="{00000000-0005-0000-0000-00001E650000}"/>
    <cellStyle name="Note 4 2 2 4 3 2" xfId="24506" xr:uid="{00000000-0005-0000-0000-00001F650000}"/>
    <cellStyle name="Note 4 2 2 4 3 3" xfId="38959" xr:uid="{00000000-0005-0000-0000-000020650000}"/>
    <cellStyle name="Note 4 2 2 4 4" xfId="9512" xr:uid="{00000000-0005-0000-0000-000021650000}"/>
    <cellStyle name="Note 4 2 2 4 4 2" xfId="26947" xr:uid="{00000000-0005-0000-0000-000022650000}"/>
    <cellStyle name="Note 4 2 2 4 4 3" xfId="41400" xr:uid="{00000000-0005-0000-0000-000023650000}"/>
    <cellStyle name="Note 4 2 2 4 5" xfId="11932" xr:uid="{00000000-0005-0000-0000-000024650000}"/>
    <cellStyle name="Note 4 2 2 4 5 2" xfId="29367" xr:uid="{00000000-0005-0000-0000-000025650000}"/>
    <cellStyle name="Note 4 2 2 4 5 3" xfId="43820" xr:uid="{00000000-0005-0000-0000-000026650000}"/>
    <cellStyle name="Note 4 2 2 4 6" xfId="15294" xr:uid="{00000000-0005-0000-0000-000027650000}"/>
    <cellStyle name="Note 4 2 2 4 6 2" xfId="32729" xr:uid="{00000000-0005-0000-0000-000028650000}"/>
    <cellStyle name="Note 4 2 2 4 6 3" xfId="47182" xr:uid="{00000000-0005-0000-0000-000029650000}"/>
    <cellStyle name="Note 4 2 2 4 7" xfId="18939" xr:uid="{00000000-0005-0000-0000-00002A650000}"/>
    <cellStyle name="Note 4 2 2 4 8" xfId="20456" xr:uid="{00000000-0005-0000-0000-00002B650000}"/>
    <cellStyle name="Note 4 2 2 5" xfId="4606" xr:uid="{00000000-0005-0000-0000-00002C650000}"/>
    <cellStyle name="Note 4 2 2 5 2" xfId="14080" xr:uid="{00000000-0005-0000-0000-00002D650000}"/>
    <cellStyle name="Note 4 2 2 5 2 2" xfId="31515" xr:uid="{00000000-0005-0000-0000-00002E650000}"/>
    <cellStyle name="Note 4 2 2 5 2 3" xfId="45968" xr:uid="{00000000-0005-0000-0000-00002F650000}"/>
    <cellStyle name="Note 4 2 2 5 3" xfId="16541" xr:uid="{00000000-0005-0000-0000-000030650000}"/>
    <cellStyle name="Note 4 2 2 5 3 2" xfId="33976" xr:uid="{00000000-0005-0000-0000-000031650000}"/>
    <cellStyle name="Note 4 2 2 5 3 3" xfId="48429" xr:uid="{00000000-0005-0000-0000-000032650000}"/>
    <cellStyle name="Note 4 2 2 5 4" xfId="22042" xr:uid="{00000000-0005-0000-0000-000033650000}"/>
    <cellStyle name="Note 4 2 2 5 5" xfId="36495" xr:uid="{00000000-0005-0000-0000-000034650000}"/>
    <cellStyle name="Note 4 2 2 6" xfId="7068" xr:uid="{00000000-0005-0000-0000-000035650000}"/>
    <cellStyle name="Note 4 2 2 6 2" xfId="24503" xr:uid="{00000000-0005-0000-0000-000036650000}"/>
    <cellStyle name="Note 4 2 2 6 3" xfId="38956" xr:uid="{00000000-0005-0000-0000-000037650000}"/>
    <cellStyle name="Note 4 2 2 7" xfId="9509" xr:uid="{00000000-0005-0000-0000-000038650000}"/>
    <cellStyle name="Note 4 2 2 7 2" xfId="26944" xr:uid="{00000000-0005-0000-0000-000039650000}"/>
    <cellStyle name="Note 4 2 2 7 3" xfId="41397" xr:uid="{00000000-0005-0000-0000-00003A650000}"/>
    <cellStyle name="Note 4 2 2 8" xfId="11929" xr:uid="{00000000-0005-0000-0000-00003B650000}"/>
    <cellStyle name="Note 4 2 2 8 2" xfId="29364" xr:uid="{00000000-0005-0000-0000-00003C650000}"/>
    <cellStyle name="Note 4 2 2 8 3" xfId="43817" xr:uid="{00000000-0005-0000-0000-00003D650000}"/>
    <cellStyle name="Note 4 2 2 9" xfId="18936" xr:uid="{00000000-0005-0000-0000-00003E650000}"/>
    <cellStyle name="Note 4 2 3" xfId="2099" xr:uid="{00000000-0005-0000-0000-00003F650000}"/>
    <cellStyle name="Note 4 2 3 2" xfId="2100" xr:uid="{00000000-0005-0000-0000-000040650000}"/>
    <cellStyle name="Note 4 2 3 2 2" xfId="4611" xr:uid="{00000000-0005-0000-0000-000041650000}"/>
    <cellStyle name="Note 4 2 3 2 2 2" xfId="14084" xr:uid="{00000000-0005-0000-0000-000042650000}"/>
    <cellStyle name="Note 4 2 3 2 2 2 2" xfId="31519" xr:uid="{00000000-0005-0000-0000-000043650000}"/>
    <cellStyle name="Note 4 2 3 2 2 2 3" xfId="45972" xr:uid="{00000000-0005-0000-0000-000044650000}"/>
    <cellStyle name="Note 4 2 3 2 2 3" xfId="16545" xr:uid="{00000000-0005-0000-0000-000045650000}"/>
    <cellStyle name="Note 4 2 3 2 2 3 2" xfId="33980" xr:uid="{00000000-0005-0000-0000-000046650000}"/>
    <cellStyle name="Note 4 2 3 2 2 3 3" xfId="48433" xr:uid="{00000000-0005-0000-0000-000047650000}"/>
    <cellStyle name="Note 4 2 3 2 2 4" xfId="22047" xr:uid="{00000000-0005-0000-0000-000048650000}"/>
    <cellStyle name="Note 4 2 3 2 2 5" xfId="36500" xr:uid="{00000000-0005-0000-0000-000049650000}"/>
    <cellStyle name="Note 4 2 3 2 3" xfId="7073" xr:uid="{00000000-0005-0000-0000-00004A650000}"/>
    <cellStyle name="Note 4 2 3 2 3 2" xfId="24508" xr:uid="{00000000-0005-0000-0000-00004B650000}"/>
    <cellStyle name="Note 4 2 3 2 3 3" xfId="38961" xr:uid="{00000000-0005-0000-0000-00004C650000}"/>
    <cellStyle name="Note 4 2 3 2 4" xfId="9514" xr:uid="{00000000-0005-0000-0000-00004D650000}"/>
    <cellStyle name="Note 4 2 3 2 4 2" xfId="26949" xr:uid="{00000000-0005-0000-0000-00004E650000}"/>
    <cellStyle name="Note 4 2 3 2 4 3" xfId="41402" xr:uid="{00000000-0005-0000-0000-00004F650000}"/>
    <cellStyle name="Note 4 2 3 2 5" xfId="11934" xr:uid="{00000000-0005-0000-0000-000050650000}"/>
    <cellStyle name="Note 4 2 3 2 5 2" xfId="29369" xr:uid="{00000000-0005-0000-0000-000051650000}"/>
    <cellStyle name="Note 4 2 3 2 5 3" xfId="43822" xr:uid="{00000000-0005-0000-0000-000052650000}"/>
    <cellStyle name="Note 4 2 3 2 6" xfId="18941" xr:uid="{00000000-0005-0000-0000-000053650000}"/>
    <cellStyle name="Note 4 2 3 3" xfId="2101" xr:uid="{00000000-0005-0000-0000-000054650000}"/>
    <cellStyle name="Note 4 2 3 3 2" xfId="4612" xr:uid="{00000000-0005-0000-0000-000055650000}"/>
    <cellStyle name="Note 4 2 3 3 2 2" xfId="14085" xr:uid="{00000000-0005-0000-0000-000056650000}"/>
    <cellStyle name="Note 4 2 3 3 2 2 2" xfId="31520" xr:uid="{00000000-0005-0000-0000-000057650000}"/>
    <cellStyle name="Note 4 2 3 3 2 2 3" xfId="45973" xr:uid="{00000000-0005-0000-0000-000058650000}"/>
    <cellStyle name="Note 4 2 3 3 2 3" xfId="16546" xr:uid="{00000000-0005-0000-0000-000059650000}"/>
    <cellStyle name="Note 4 2 3 3 2 3 2" xfId="33981" xr:uid="{00000000-0005-0000-0000-00005A650000}"/>
    <cellStyle name="Note 4 2 3 3 2 3 3" xfId="48434" xr:uid="{00000000-0005-0000-0000-00005B650000}"/>
    <cellStyle name="Note 4 2 3 3 2 4" xfId="22048" xr:uid="{00000000-0005-0000-0000-00005C650000}"/>
    <cellStyle name="Note 4 2 3 3 2 5" xfId="36501" xr:uid="{00000000-0005-0000-0000-00005D650000}"/>
    <cellStyle name="Note 4 2 3 3 3" xfId="7074" xr:uid="{00000000-0005-0000-0000-00005E650000}"/>
    <cellStyle name="Note 4 2 3 3 3 2" xfId="24509" xr:uid="{00000000-0005-0000-0000-00005F650000}"/>
    <cellStyle name="Note 4 2 3 3 3 3" xfId="38962" xr:uid="{00000000-0005-0000-0000-000060650000}"/>
    <cellStyle name="Note 4 2 3 3 4" xfId="9515" xr:uid="{00000000-0005-0000-0000-000061650000}"/>
    <cellStyle name="Note 4 2 3 3 4 2" xfId="26950" xr:uid="{00000000-0005-0000-0000-000062650000}"/>
    <cellStyle name="Note 4 2 3 3 4 3" xfId="41403" xr:uid="{00000000-0005-0000-0000-000063650000}"/>
    <cellStyle name="Note 4 2 3 3 5" xfId="11935" xr:uid="{00000000-0005-0000-0000-000064650000}"/>
    <cellStyle name="Note 4 2 3 3 5 2" xfId="29370" xr:uid="{00000000-0005-0000-0000-000065650000}"/>
    <cellStyle name="Note 4 2 3 3 5 3" xfId="43823" xr:uid="{00000000-0005-0000-0000-000066650000}"/>
    <cellStyle name="Note 4 2 3 3 6" xfId="18942" xr:uid="{00000000-0005-0000-0000-000067650000}"/>
    <cellStyle name="Note 4 2 3 4" xfId="2102" xr:uid="{00000000-0005-0000-0000-000068650000}"/>
    <cellStyle name="Note 4 2 3 4 2" xfId="4613" xr:uid="{00000000-0005-0000-0000-000069650000}"/>
    <cellStyle name="Note 4 2 3 4 2 2" xfId="22049" xr:uid="{00000000-0005-0000-0000-00006A650000}"/>
    <cellStyle name="Note 4 2 3 4 2 3" xfId="36502" xr:uid="{00000000-0005-0000-0000-00006B650000}"/>
    <cellStyle name="Note 4 2 3 4 3" xfId="7075" xr:uid="{00000000-0005-0000-0000-00006C650000}"/>
    <cellStyle name="Note 4 2 3 4 3 2" xfId="24510" xr:uid="{00000000-0005-0000-0000-00006D650000}"/>
    <cellStyle name="Note 4 2 3 4 3 3" xfId="38963" xr:uid="{00000000-0005-0000-0000-00006E650000}"/>
    <cellStyle name="Note 4 2 3 4 4" xfId="9516" xr:uid="{00000000-0005-0000-0000-00006F650000}"/>
    <cellStyle name="Note 4 2 3 4 4 2" xfId="26951" xr:uid="{00000000-0005-0000-0000-000070650000}"/>
    <cellStyle name="Note 4 2 3 4 4 3" xfId="41404" xr:uid="{00000000-0005-0000-0000-000071650000}"/>
    <cellStyle name="Note 4 2 3 4 5" xfId="11936" xr:uid="{00000000-0005-0000-0000-000072650000}"/>
    <cellStyle name="Note 4 2 3 4 5 2" xfId="29371" xr:uid="{00000000-0005-0000-0000-000073650000}"/>
    <cellStyle name="Note 4 2 3 4 5 3" xfId="43824" xr:uid="{00000000-0005-0000-0000-000074650000}"/>
    <cellStyle name="Note 4 2 3 4 6" xfId="15295" xr:uid="{00000000-0005-0000-0000-000075650000}"/>
    <cellStyle name="Note 4 2 3 4 6 2" xfId="32730" xr:uid="{00000000-0005-0000-0000-000076650000}"/>
    <cellStyle name="Note 4 2 3 4 6 3" xfId="47183" xr:uid="{00000000-0005-0000-0000-000077650000}"/>
    <cellStyle name="Note 4 2 3 4 7" xfId="18943" xr:uid="{00000000-0005-0000-0000-000078650000}"/>
    <cellStyle name="Note 4 2 3 4 8" xfId="20457" xr:uid="{00000000-0005-0000-0000-000079650000}"/>
    <cellStyle name="Note 4 2 3 5" xfId="4610" xr:uid="{00000000-0005-0000-0000-00007A650000}"/>
    <cellStyle name="Note 4 2 3 5 2" xfId="14083" xr:uid="{00000000-0005-0000-0000-00007B650000}"/>
    <cellStyle name="Note 4 2 3 5 2 2" xfId="31518" xr:uid="{00000000-0005-0000-0000-00007C650000}"/>
    <cellStyle name="Note 4 2 3 5 2 3" xfId="45971" xr:uid="{00000000-0005-0000-0000-00007D650000}"/>
    <cellStyle name="Note 4 2 3 5 3" xfId="16544" xr:uid="{00000000-0005-0000-0000-00007E650000}"/>
    <cellStyle name="Note 4 2 3 5 3 2" xfId="33979" xr:uid="{00000000-0005-0000-0000-00007F650000}"/>
    <cellStyle name="Note 4 2 3 5 3 3" xfId="48432" xr:uid="{00000000-0005-0000-0000-000080650000}"/>
    <cellStyle name="Note 4 2 3 5 4" xfId="22046" xr:uid="{00000000-0005-0000-0000-000081650000}"/>
    <cellStyle name="Note 4 2 3 5 5" xfId="36499" xr:uid="{00000000-0005-0000-0000-000082650000}"/>
    <cellStyle name="Note 4 2 3 6" xfId="7072" xr:uid="{00000000-0005-0000-0000-000083650000}"/>
    <cellStyle name="Note 4 2 3 6 2" xfId="24507" xr:uid="{00000000-0005-0000-0000-000084650000}"/>
    <cellStyle name="Note 4 2 3 6 3" xfId="38960" xr:uid="{00000000-0005-0000-0000-000085650000}"/>
    <cellStyle name="Note 4 2 3 7" xfId="9513" xr:uid="{00000000-0005-0000-0000-000086650000}"/>
    <cellStyle name="Note 4 2 3 7 2" xfId="26948" xr:uid="{00000000-0005-0000-0000-000087650000}"/>
    <cellStyle name="Note 4 2 3 7 3" xfId="41401" xr:uid="{00000000-0005-0000-0000-000088650000}"/>
    <cellStyle name="Note 4 2 3 8" xfId="11933" xr:uid="{00000000-0005-0000-0000-000089650000}"/>
    <cellStyle name="Note 4 2 3 8 2" xfId="29368" xr:uid="{00000000-0005-0000-0000-00008A650000}"/>
    <cellStyle name="Note 4 2 3 8 3" xfId="43821" xr:uid="{00000000-0005-0000-0000-00008B650000}"/>
    <cellStyle name="Note 4 2 3 9" xfId="18940" xr:uid="{00000000-0005-0000-0000-00008C650000}"/>
    <cellStyle name="Note 4 2 4" xfId="2103" xr:uid="{00000000-0005-0000-0000-00008D650000}"/>
    <cellStyle name="Note 4 2 4 2" xfId="2104" xr:uid="{00000000-0005-0000-0000-00008E650000}"/>
    <cellStyle name="Note 4 2 4 2 2" xfId="4615" xr:uid="{00000000-0005-0000-0000-00008F650000}"/>
    <cellStyle name="Note 4 2 4 2 2 2" xfId="14087" xr:uid="{00000000-0005-0000-0000-000090650000}"/>
    <cellStyle name="Note 4 2 4 2 2 2 2" xfId="31522" xr:uid="{00000000-0005-0000-0000-000091650000}"/>
    <cellStyle name="Note 4 2 4 2 2 2 3" xfId="45975" xr:uid="{00000000-0005-0000-0000-000092650000}"/>
    <cellStyle name="Note 4 2 4 2 2 3" xfId="16548" xr:uid="{00000000-0005-0000-0000-000093650000}"/>
    <cellStyle name="Note 4 2 4 2 2 3 2" xfId="33983" xr:uid="{00000000-0005-0000-0000-000094650000}"/>
    <cellStyle name="Note 4 2 4 2 2 3 3" xfId="48436" xr:uid="{00000000-0005-0000-0000-000095650000}"/>
    <cellStyle name="Note 4 2 4 2 2 4" xfId="22051" xr:uid="{00000000-0005-0000-0000-000096650000}"/>
    <cellStyle name="Note 4 2 4 2 2 5" xfId="36504" xr:uid="{00000000-0005-0000-0000-000097650000}"/>
    <cellStyle name="Note 4 2 4 2 3" xfId="7077" xr:uid="{00000000-0005-0000-0000-000098650000}"/>
    <cellStyle name="Note 4 2 4 2 3 2" xfId="24512" xr:uid="{00000000-0005-0000-0000-000099650000}"/>
    <cellStyle name="Note 4 2 4 2 3 3" xfId="38965" xr:uid="{00000000-0005-0000-0000-00009A650000}"/>
    <cellStyle name="Note 4 2 4 2 4" xfId="9518" xr:uid="{00000000-0005-0000-0000-00009B650000}"/>
    <cellStyle name="Note 4 2 4 2 4 2" xfId="26953" xr:uid="{00000000-0005-0000-0000-00009C650000}"/>
    <cellStyle name="Note 4 2 4 2 4 3" xfId="41406" xr:uid="{00000000-0005-0000-0000-00009D650000}"/>
    <cellStyle name="Note 4 2 4 2 5" xfId="11938" xr:uid="{00000000-0005-0000-0000-00009E650000}"/>
    <cellStyle name="Note 4 2 4 2 5 2" xfId="29373" xr:uid="{00000000-0005-0000-0000-00009F650000}"/>
    <cellStyle name="Note 4 2 4 2 5 3" xfId="43826" xr:uid="{00000000-0005-0000-0000-0000A0650000}"/>
    <cellStyle name="Note 4 2 4 2 6" xfId="18945" xr:uid="{00000000-0005-0000-0000-0000A1650000}"/>
    <cellStyle name="Note 4 2 4 3" xfId="2105" xr:uid="{00000000-0005-0000-0000-0000A2650000}"/>
    <cellStyle name="Note 4 2 4 3 2" xfId="4616" xr:uid="{00000000-0005-0000-0000-0000A3650000}"/>
    <cellStyle name="Note 4 2 4 3 2 2" xfId="14088" xr:uid="{00000000-0005-0000-0000-0000A4650000}"/>
    <cellStyle name="Note 4 2 4 3 2 2 2" xfId="31523" xr:uid="{00000000-0005-0000-0000-0000A5650000}"/>
    <cellStyle name="Note 4 2 4 3 2 2 3" xfId="45976" xr:uid="{00000000-0005-0000-0000-0000A6650000}"/>
    <cellStyle name="Note 4 2 4 3 2 3" xfId="16549" xr:uid="{00000000-0005-0000-0000-0000A7650000}"/>
    <cellStyle name="Note 4 2 4 3 2 3 2" xfId="33984" xr:uid="{00000000-0005-0000-0000-0000A8650000}"/>
    <cellStyle name="Note 4 2 4 3 2 3 3" xfId="48437" xr:uid="{00000000-0005-0000-0000-0000A9650000}"/>
    <cellStyle name="Note 4 2 4 3 2 4" xfId="22052" xr:uid="{00000000-0005-0000-0000-0000AA650000}"/>
    <cellStyle name="Note 4 2 4 3 2 5" xfId="36505" xr:uid="{00000000-0005-0000-0000-0000AB650000}"/>
    <cellStyle name="Note 4 2 4 3 3" xfId="7078" xr:uid="{00000000-0005-0000-0000-0000AC650000}"/>
    <cellStyle name="Note 4 2 4 3 3 2" xfId="24513" xr:uid="{00000000-0005-0000-0000-0000AD650000}"/>
    <cellStyle name="Note 4 2 4 3 3 3" xfId="38966" xr:uid="{00000000-0005-0000-0000-0000AE650000}"/>
    <cellStyle name="Note 4 2 4 3 4" xfId="9519" xr:uid="{00000000-0005-0000-0000-0000AF650000}"/>
    <cellStyle name="Note 4 2 4 3 4 2" xfId="26954" xr:uid="{00000000-0005-0000-0000-0000B0650000}"/>
    <cellStyle name="Note 4 2 4 3 4 3" xfId="41407" xr:uid="{00000000-0005-0000-0000-0000B1650000}"/>
    <cellStyle name="Note 4 2 4 3 5" xfId="11939" xr:uid="{00000000-0005-0000-0000-0000B2650000}"/>
    <cellStyle name="Note 4 2 4 3 5 2" xfId="29374" xr:uid="{00000000-0005-0000-0000-0000B3650000}"/>
    <cellStyle name="Note 4 2 4 3 5 3" xfId="43827" xr:uid="{00000000-0005-0000-0000-0000B4650000}"/>
    <cellStyle name="Note 4 2 4 3 6" xfId="18946" xr:uid="{00000000-0005-0000-0000-0000B5650000}"/>
    <cellStyle name="Note 4 2 4 4" xfId="2106" xr:uid="{00000000-0005-0000-0000-0000B6650000}"/>
    <cellStyle name="Note 4 2 4 4 2" xfId="4617" xr:uid="{00000000-0005-0000-0000-0000B7650000}"/>
    <cellStyle name="Note 4 2 4 4 2 2" xfId="22053" xr:uid="{00000000-0005-0000-0000-0000B8650000}"/>
    <cellStyle name="Note 4 2 4 4 2 3" xfId="36506" xr:uid="{00000000-0005-0000-0000-0000B9650000}"/>
    <cellStyle name="Note 4 2 4 4 3" xfId="7079" xr:uid="{00000000-0005-0000-0000-0000BA650000}"/>
    <cellStyle name="Note 4 2 4 4 3 2" xfId="24514" xr:uid="{00000000-0005-0000-0000-0000BB650000}"/>
    <cellStyle name="Note 4 2 4 4 3 3" xfId="38967" xr:uid="{00000000-0005-0000-0000-0000BC650000}"/>
    <cellStyle name="Note 4 2 4 4 4" xfId="9520" xr:uid="{00000000-0005-0000-0000-0000BD650000}"/>
    <cellStyle name="Note 4 2 4 4 4 2" xfId="26955" xr:uid="{00000000-0005-0000-0000-0000BE650000}"/>
    <cellStyle name="Note 4 2 4 4 4 3" xfId="41408" xr:uid="{00000000-0005-0000-0000-0000BF650000}"/>
    <cellStyle name="Note 4 2 4 4 5" xfId="11940" xr:uid="{00000000-0005-0000-0000-0000C0650000}"/>
    <cellStyle name="Note 4 2 4 4 5 2" xfId="29375" xr:uid="{00000000-0005-0000-0000-0000C1650000}"/>
    <cellStyle name="Note 4 2 4 4 5 3" xfId="43828" xr:uid="{00000000-0005-0000-0000-0000C2650000}"/>
    <cellStyle name="Note 4 2 4 4 6" xfId="15296" xr:uid="{00000000-0005-0000-0000-0000C3650000}"/>
    <cellStyle name="Note 4 2 4 4 6 2" xfId="32731" xr:uid="{00000000-0005-0000-0000-0000C4650000}"/>
    <cellStyle name="Note 4 2 4 4 6 3" xfId="47184" xr:uid="{00000000-0005-0000-0000-0000C5650000}"/>
    <cellStyle name="Note 4 2 4 4 7" xfId="18947" xr:uid="{00000000-0005-0000-0000-0000C6650000}"/>
    <cellStyle name="Note 4 2 4 4 8" xfId="20458" xr:uid="{00000000-0005-0000-0000-0000C7650000}"/>
    <cellStyle name="Note 4 2 4 5" xfId="4614" xr:uid="{00000000-0005-0000-0000-0000C8650000}"/>
    <cellStyle name="Note 4 2 4 5 2" xfId="14086" xr:uid="{00000000-0005-0000-0000-0000C9650000}"/>
    <cellStyle name="Note 4 2 4 5 2 2" xfId="31521" xr:uid="{00000000-0005-0000-0000-0000CA650000}"/>
    <cellStyle name="Note 4 2 4 5 2 3" xfId="45974" xr:uid="{00000000-0005-0000-0000-0000CB650000}"/>
    <cellStyle name="Note 4 2 4 5 3" xfId="16547" xr:uid="{00000000-0005-0000-0000-0000CC650000}"/>
    <cellStyle name="Note 4 2 4 5 3 2" xfId="33982" xr:uid="{00000000-0005-0000-0000-0000CD650000}"/>
    <cellStyle name="Note 4 2 4 5 3 3" xfId="48435" xr:uid="{00000000-0005-0000-0000-0000CE650000}"/>
    <cellStyle name="Note 4 2 4 5 4" xfId="22050" xr:uid="{00000000-0005-0000-0000-0000CF650000}"/>
    <cellStyle name="Note 4 2 4 5 5" xfId="36503" xr:uid="{00000000-0005-0000-0000-0000D0650000}"/>
    <cellStyle name="Note 4 2 4 6" xfId="7076" xr:uid="{00000000-0005-0000-0000-0000D1650000}"/>
    <cellStyle name="Note 4 2 4 6 2" xfId="24511" xr:uid="{00000000-0005-0000-0000-0000D2650000}"/>
    <cellStyle name="Note 4 2 4 6 3" xfId="38964" xr:uid="{00000000-0005-0000-0000-0000D3650000}"/>
    <cellStyle name="Note 4 2 4 7" xfId="9517" xr:uid="{00000000-0005-0000-0000-0000D4650000}"/>
    <cellStyle name="Note 4 2 4 7 2" xfId="26952" xr:uid="{00000000-0005-0000-0000-0000D5650000}"/>
    <cellStyle name="Note 4 2 4 7 3" xfId="41405" xr:uid="{00000000-0005-0000-0000-0000D6650000}"/>
    <cellStyle name="Note 4 2 4 8" xfId="11937" xr:uid="{00000000-0005-0000-0000-0000D7650000}"/>
    <cellStyle name="Note 4 2 4 8 2" xfId="29372" xr:uid="{00000000-0005-0000-0000-0000D8650000}"/>
    <cellStyle name="Note 4 2 4 8 3" xfId="43825" xr:uid="{00000000-0005-0000-0000-0000D9650000}"/>
    <cellStyle name="Note 4 2 4 9" xfId="18944" xr:uid="{00000000-0005-0000-0000-0000DA650000}"/>
    <cellStyle name="Note 4 2 5" xfId="2107" xr:uid="{00000000-0005-0000-0000-0000DB650000}"/>
    <cellStyle name="Note 4 2 5 2" xfId="2108" xr:uid="{00000000-0005-0000-0000-0000DC650000}"/>
    <cellStyle name="Note 4 2 5 2 2" xfId="4619" xr:uid="{00000000-0005-0000-0000-0000DD650000}"/>
    <cellStyle name="Note 4 2 5 2 2 2" xfId="14090" xr:uid="{00000000-0005-0000-0000-0000DE650000}"/>
    <cellStyle name="Note 4 2 5 2 2 2 2" xfId="31525" xr:uid="{00000000-0005-0000-0000-0000DF650000}"/>
    <cellStyle name="Note 4 2 5 2 2 2 3" xfId="45978" xr:uid="{00000000-0005-0000-0000-0000E0650000}"/>
    <cellStyle name="Note 4 2 5 2 2 3" xfId="16551" xr:uid="{00000000-0005-0000-0000-0000E1650000}"/>
    <cellStyle name="Note 4 2 5 2 2 3 2" xfId="33986" xr:uid="{00000000-0005-0000-0000-0000E2650000}"/>
    <cellStyle name="Note 4 2 5 2 2 3 3" xfId="48439" xr:uid="{00000000-0005-0000-0000-0000E3650000}"/>
    <cellStyle name="Note 4 2 5 2 2 4" xfId="22055" xr:uid="{00000000-0005-0000-0000-0000E4650000}"/>
    <cellStyle name="Note 4 2 5 2 2 5" xfId="36508" xr:uid="{00000000-0005-0000-0000-0000E5650000}"/>
    <cellStyle name="Note 4 2 5 2 3" xfId="7081" xr:uid="{00000000-0005-0000-0000-0000E6650000}"/>
    <cellStyle name="Note 4 2 5 2 3 2" xfId="24516" xr:uid="{00000000-0005-0000-0000-0000E7650000}"/>
    <cellStyle name="Note 4 2 5 2 3 3" xfId="38969" xr:uid="{00000000-0005-0000-0000-0000E8650000}"/>
    <cellStyle name="Note 4 2 5 2 4" xfId="9522" xr:uid="{00000000-0005-0000-0000-0000E9650000}"/>
    <cellStyle name="Note 4 2 5 2 4 2" xfId="26957" xr:uid="{00000000-0005-0000-0000-0000EA650000}"/>
    <cellStyle name="Note 4 2 5 2 4 3" xfId="41410" xr:uid="{00000000-0005-0000-0000-0000EB650000}"/>
    <cellStyle name="Note 4 2 5 2 5" xfId="11942" xr:uid="{00000000-0005-0000-0000-0000EC650000}"/>
    <cellStyle name="Note 4 2 5 2 5 2" xfId="29377" xr:uid="{00000000-0005-0000-0000-0000ED650000}"/>
    <cellStyle name="Note 4 2 5 2 5 3" xfId="43830" xr:uid="{00000000-0005-0000-0000-0000EE650000}"/>
    <cellStyle name="Note 4 2 5 2 6" xfId="18949" xr:uid="{00000000-0005-0000-0000-0000EF650000}"/>
    <cellStyle name="Note 4 2 5 3" xfId="2109" xr:uid="{00000000-0005-0000-0000-0000F0650000}"/>
    <cellStyle name="Note 4 2 5 3 2" xfId="4620" xr:uid="{00000000-0005-0000-0000-0000F1650000}"/>
    <cellStyle name="Note 4 2 5 3 2 2" xfId="14091" xr:uid="{00000000-0005-0000-0000-0000F2650000}"/>
    <cellStyle name="Note 4 2 5 3 2 2 2" xfId="31526" xr:uid="{00000000-0005-0000-0000-0000F3650000}"/>
    <cellStyle name="Note 4 2 5 3 2 2 3" xfId="45979" xr:uid="{00000000-0005-0000-0000-0000F4650000}"/>
    <cellStyle name="Note 4 2 5 3 2 3" xfId="16552" xr:uid="{00000000-0005-0000-0000-0000F5650000}"/>
    <cellStyle name="Note 4 2 5 3 2 3 2" xfId="33987" xr:uid="{00000000-0005-0000-0000-0000F6650000}"/>
    <cellStyle name="Note 4 2 5 3 2 3 3" xfId="48440" xr:uid="{00000000-0005-0000-0000-0000F7650000}"/>
    <cellStyle name="Note 4 2 5 3 2 4" xfId="22056" xr:uid="{00000000-0005-0000-0000-0000F8650000}"/>
    <cellStyle name="Note 4 2 5 3 2 5" xfId="36509" xr:uid="{00000000-0005-0000-0000-0000F9650000}"/>
    <cellStyle name="Note 4 2 5 3 3" xfId="7082" xr:uid="{00000000-0005-0000-0000-0000FA650000}"/>
    <cellStyle name="Note 4 2 5 3 3 2" xfId="24517" xr:uid="{00000000-0005-0000-0000-0000FB650000}"/>
    <cellStyle name="Note 4 2 5 3 3 3" xfId="38970" xr:uid="{00000000-0005-0000-0000-0000FC650000}"/>
    <cellStyle name="Note 4 2 5 3 4" xfId="9523" xr:uid="{00000000-0005-0000-0000-0000FD650000}"/>
    <cellStyle name="Note 4 2 5 3 4 2" xfId="26958" xr:uid="{00000000-0005-0000-0000-0000FE650000}"/>
    <cellStyle name="Note 4 2 5 3 4 3" xfId="41411" xr:uid="{00000000-0005-0000-0000-0000FF650000}"/>
    <cellStyle name="Note 4 2 5 3 5" xfId="11943" xr:uid="{00000000-0005-0000-0000-000000660000}"/>
    <cellStyle name="Note 4 2 5 3 5 2" xfId="29378" xr:uid="{00000000-0005-0000-0000-000001660000}"/>
    <cellStyle name="Note 4 2 5 3 5 3" xfId="43831" xr:uid="{00000000-0005-0000-0000-000002660000}"/>
    <cellStyle name="Note 4 2 5 3 6" xfId="18950" xr:uid="{00000000-0005-0000-0000-000003660000}"/>
    <cellStyle name="Note 4 2 5 4" xfId="2110" xr:uid="{00000000-0005-0000-0000-000004660000}"/>
    <cellStyle name="Note 4 2 5 4 2" xfId="4621" xr:uid="{00000000-0005-0000-0000-000005660000}"/>
    <cellStyle name="Note 4 2 5 4 2 2" xfId="22057" xr:uid="{00000000-0005-0000-0000-000006660000}"/>
    <cellStyle name="Note 4 2 5 4 2 3" xfId="36510" xr:uid="{00000000-0005-0000-0000-000007660000}"/>
    <cellStyle name="Note 4 2 5 4 3" xfId="7083" xr:uid="{00000000-0005-0000-0000-000008660000}"/>
    <cellStyle name="Note 4 2 5 4 3 2" xfId="24518" xr:uid="{00000000-0005-0000-0000-000009660000}"/>
    <cellStyle name="Note 4 2 5 4 3 3" xfId="38971" xr:uid="{00000000-0005-0000-0000-00000A660000}"/>
    <cellStyle name="Note 4 2 5 4 4" xfId="9524" xr:uid="{00000000-0005-0000-0000-00000B660000}"/>
    <cellStyle name="Note 4 2 5 4 4 2" xfId="26959" xr:uid="{00000000-0005-0000-0000-00000C660000}"/>
    <cellStyle name="Note 4 2 5 4 4 3" xfId="41412" xr:uid="{00000000-0005-0000-0000-00000D660000}"/>
    <cellStyle name="Note 4 2 5 4 5" xfId="11944" xr:uid="{00000000-0005-0000-0000-00000E660000}"/>
    <cellStyle name="Note 4 2 5 4 5 2" xfId="29379" xr:uid="{00000000-0005-0000-0000-00000F660000}"/>
    <cellStyle name="Note 4 2 5 4 5 3" xfId="43832" xr:uid="{00000000-0005-0000-0000-000010660000}"/>
    <cellStyle name="Note 4 2 5 4 6" xfId="15297" xr:uid="{00000000-0005-0000-0000-000011660000}"/>
    <cellStyle name="Note 4 2 5 4 6 2" xfId="32732" xr:uid="{00000000-0005-0000-0000-000012660000}"/>
    <cellStyle name="Note 4 2 5 4 6 3" xfId="47185" xr:uid="{00000000-0005-0000-0000-000013660000}"/>
    <cellStyle name="Note 4 2 5 4 7" xfId="18951" xr:uid="{00000000-0005-0000-0000-000014660000}"/>
    <cellStyle name="Note 4 2 5 4 8" xfId="20459" xr:uid="{00000000-0005-0000-0000-000015660000}"/>
    <cellStyle name="Note 4 2 5 5" xfId="4618" xr:uid="{00000000-0005-0000-0000-000016660000}"/>
    <cellStyle name="Note 4 2 5 5 2" xfId="14089" xr:uid="{00000000-0005-0000-0000-000017660000}"/>
    <cellStyle name="Note 4 2 5 5 2 2" xfId="31524" xr:uid="{00000000-0005-0000-0000-000018660000}"/>
    <cellStyle name="Note 4 2 5 5 2 3" xfId="45977" xr:uid="{00000000-0005-0000-0000-000019660000}"/>
    <cellStyle name="Note 4 2 5 5 3" xfId="16550" xr:uid="{00000000-0005-0000-0000-00001A660000}"/>
    <cellStyle name="Note 4 2 5 5 3 2" xfId="33985" xr:uid="{00000000-0005-0000-0000-00001B660000}"/>
    <cellStyle name="Note 4 2 5 5 3 3" xfId="48438" xr:uid="{00000000-0005-0000-0000-00001C660000}"/>
    <cellStyle name="Note 4 2 5 5 4" xfId="22054" xr:uid="{00000000-0005-0000-0000-00001D660000}"/>
    <cellStyle name="Note 4 2 5 5 5" xfId="36507" xr:uid="{00000000-0005-0000-0000-00001E660000}"/>
    <cellStyle name="Note 4 2 5 6" xfId="7080" xr:uid="{00000000-0005-0000-0000-00001F660000}"/>
    <cellStyle name="Note 4 2 5 6 2" xfId="24515" xr:uid="{00000000-0005-0000-0000-000020660000}"/>
    <cellStyle name="Note 4 2 5 6 3" xfId="38968" xr:uid="{00000000-0005-0000-0000-000021660000}"/>
    <cellStyle name="Note 4 2 5 7" xfId="9521" xr:uid="{00000000-0005-0000-0000-000022660000}"/>
    <cellStyle name="Note 4 2 5 7 2" xfId="26956" xr:uid="{00000000-0005-0000-0000-000023660000}"/>
    <cellStyle name="Note 4 2 5 7 3" xfId="41409" xr:uid="{00000000-0005-0000-0000-000024660000}"/>
    <cellStyle name="Note 4 2 5 8" xfId="11941" xr:uid="{00000000-0005-0000-0000-000025660000}"/>
    <cellStyle name="Note 4 2 5 8 2" xfId="29376" xr:uid="{00000000-0005-0000-0000-000026660000}"/>
    <cellStyle name="Note 4 2 5 8 3" xfId="43829" xr:uid="{00000000-0005-0000-0000-000027660000}"/>
    <cellStyle name="Note 4 2 5 9" xfId="18948" xr:uid="{00000000-0005-0000-0000-000028660000}"/>
    <cellStyle name="Note 4 2 6" xfId="2111" xr:uid="{00000000-0005-0000-0000-000029660000}"/>
    <cellStyle name="Note 4 2 6 2" xfId="4622" xr:uid="{00000000-0005-0000-0000-00002A660000}"/>
    <cellStyle name="Note 4 2 6 2 2" xfId="14092" xr:uid="{00000000-0005-0000-0000-00002B660000}"/>
    <cellStyle name="Note 4 2 6 2 2 2" xfId="31527" xr:uid="{00000000-0005-0000-0000-00002C660000}"/>
    <cellStyle name="Note 4 2 6 2 2 3" xfId="45980" xr:uid="{00000000-0005-0000-0000-00002D660000}"/>
    <cellStyle name="Note 4 2 6 2 3" xfId="16553" xr:uid="{00000000-0005-0000-0000-00002E660000}"/>
    <cellStyle name="Note 4 2 6 2 3 2" xfId="33988" xr:uid="{00000000-0005-0000-0000-00002F660000}"/>
    <cellStyle name="Note 4 2 6 2 3 3" xfId="48441" xr:uid="{00000000-0005-0000-0000-000030660000}"/>
    <cellStyle name="Note 4 2 6 2 4" xfId="22058" xr:uid="{00000000-0005-0000-0000-000031660000}"/>
    <cellStyle name="Note 4 2 6 2 5" xfId="36511" xr:uid="{00000000-0005-0000-0000-000032660000}"/>
    <cellStyle name="Note 4 2 6 3" xfId="7084" xr:uid="{00000000-0005-0000-0000-000033660000}"/>
    <cellStyle name="Note 4 2 6 3 2" xfId="24519" xr:uid="{00000000-0005-0000-0000-000034660000}"/>
    <cellStyle name="Note 4 2 6 3 3" xfId="38972" xr:uid="{00000000-0005-0000-0000-000035660000}"/>
    <cellStyle name="Note 4 2 6 4" xfId="9525" xr:uid="{00000000-0005-0000-0000-000036660000}"/>
    <cellStyle name="Note 4 2 6 4 2" xfId="26960" xr:uid="{00000000-0005-0000-0000-000037660000}"/>
    <cellStyle name="Note 4 2 6 4 3" xfId="41413" xr:uid="{00000000-0005-0000-0000-000038660000}"/>
    <cellStyle name="Note 4 2 6 5" xfId="11945" xr:uid="{00000000-0005-0000-0000-000039660000}"/>
    <cellStyle name="Note 4 2 6 5 2" xfId="29380" xr:uid="{00000000-0005-0000-0000-00003A660000}"/>
    <cellStyle name="Note 4 2 6 5 3" xfId="43833" xr:uid="{00000000-0005-0000-0000-00003B660000}"/>
    <cellStyle name="Note 4 2 6 6" xfId="18952" xr:uid="{00000000-0005-0000-0000-00003C660000}"/>
    <cellStyle name="Note 4 2 7" xfId="2112" xr:uid="{00000000-0005-0000-0000-00003D660000}"/>
    <cellStyle name="Note 4 2 7 2" xfId="4623" xr:uid="{00000000-0005-0000-0000-00003E660000}"/>
    <cellStyle name="Note 4 2 7 2 2" xfId="14093" xr:uid="{00000000-0005-0000-0000-00003F660000}"/>
    <cellStyle name="Note 4 2 7 2 2 2" xfId="31528" xr:uid="{00000000-0005-0000-0000-000040660000}"/>
    <cellStyle name="Note 4 2 7 2 2 3" xfId="45981" xr:uid="{00000000-0005-0000-0000-000041660000}"/>
    <cellStyle name="Note 4 2 7 2 3" xfId="16554" xr:uid="{00000000-0005-0000-0000-000042660000}"/>
    <cellStyle name="Note 4 2 7 2 3 2" xfId="33989" xr:uid="{00000000-0005-0000-0000-000043660000}"/>
    <cellStyle name="Note 4 2 7 2 3 3" xfId="48442" xr:uid="{00000000-0005-0000-0000-000044660000}"/>
    <cellStyle name="Note 4 2 7 2 4" xfId="22059" xr:uid="{00000000-0005-0000-0000-000045660000}"/>
    <cellStyle name="Note 4 2 7 2 5" xfId="36512" xr:uid="{00000000-0005-0000-0000-000046660000}"/>
    <cellStyle name="Note 4 2 7 3" xfId="7085" xr:uid="{00000000-0005-0000-0000-000047660000}"/>
    <cellStyle name="Note 4 2 7 3 2" xfId="24520" xr:uid="{00000000-0005-0000-0000-000048660000}"/>
    <cellStyle name="Note 4 2 7 3 3" xfId="38973" xr:uid="{00000000-0005-0000-0000-000049660000}"/>
    <cellStyle name="Note 4 2 7 4" xfId="9526" xr:uid="{00000000-0005-0000-0000-00004A660000}"/>
    <cellStyle name="Note 4 2 7 4 2" xfId="26961" xr:uid="{00000000-0005-0000-0000-00004B660000}"/>
    <cellStyle name="Note 4 2 7 4 3" xfId="41414" xr:uid="{00000000-0005-0000-0000-00004C660000}"/>
    <cellStyle name="Note 4 2 7 5" xfId="11946" xr:uid="{00000000-0005-0000-0000-00004D660000}"/>
    <cellStyle name="Note 4 2 7 5 2" xfId="29381" xr:uid="{00000000-0005-0000-0000-00004E660000}"/>
    <cellStyle name="Note 4 2 7 5 3" xfId="43834" xr:uid="{00000000-0005-0000-0000-00004F660000}"/>
    <cellStyle name="Note 4 2 7 6" xfId="18953" xr:uid="{00000000-0005-0000-0000-000050660000}"/>
    <cellStyle name="Note 4 2 8" xfId="2113" xr:uid="{00000000-0005-0000-0000-000051660000}"/>
    <cellStyle name="Note 4 2 8 2" xfId="4624" xr:uid="{00000000-0005-0000-0000-000052660000}"/>
    <cellStyle name="Note 4 2 8 2 2" xfId="22060" xr:uid="{00000000-0005-0000-0000-000053660000}"/>
    <cellStyle name="Note 4 2 8 2 3" xfId="36513" xr:uid="{00000000-0005-0000-0000-000054660000}"/>
    <cellStyle name="Note 4 2 8 3" xfId="7086" xr:uid="{00000000-0005-0000-0000-000055660000}"/>
    <cellStyle name="Note 4 2 8 3 2" xfId="24521" xr:uid="{00000000-0005-0000-0000-000056660000}"/>
    <cellStyle name="Note 4 2 8 3 3" xfId="38974" xr:uid="{00000000-0005-0000-0000-000057660000}"/>
    <cellStyle name="Note 4 2 8 4" xfId="9527" xr:uid="{00000000-0005-0000-0000-000058660000}"/>
    <cellStyle name="Note 4 2 8 4 2" xfId="26962" xr:uid="{00000000-0005-0000-0000-000059660000}"/>
    <cellStyle name="Note 4 2 8 4 3" xfId="41415" xr:uid="{00000000-0005-0000-0000-00005A660000}"/>
    <cellStyle name="Note 4 2 8 5" xfId="11947" xr:uid="{00000000-0005-0000-0000-00005B660000}"/>
    <cellStyle name="Note 4 2 8 5 2" xfId="29382" xr:uid="{00000000-0005-0000-0000-00005C660000}"/>
    <cellStyle name="Note 4 2 8 5 3" xfId="43835" xr:uid="{00000000-0005-0000-0000-00005D660000}"/>
    <cellStyle name="Note 4 2 8 6" xfId="15298" xr:uid="{00000000-0005-0000-0000-00005E660000}"/>
    <cellStyle name="Note 4 2 8 6 2" xfId="32733" xr:uid="{00000000-0005-0000-0000-00005F660000}"/>
    <cellStyle name="Note 4 2 8 6 3" xfId="47186" xr:uid="{00000000-0005-0000-0000-000060660000}"/>
    <cellStyle name="Note 4 2 8 7" xfId="18954" xr:uid="{00000000-0005-0000-0000-000061660000}"/>
    <cellStyle name="Note 4 2 8 8" xfId="20460" xr:uid="{00000000-0005-0000-0000-000062660000}"/>
    <cellStyle name="Note 4 2 9" xfId="4605" xr:uid="{00000000-0005-0000-0000-000063660000}"/>
    <cellStyle name="Note 4 2 9 2" xfId="14079" xr:uid="{00000000-0005-0000-0000-000064660000}"/>
    <cellStyle name="Note 4 2 9 2 2" xfId="31514" xr:uid="{00000000-0005-0000-0000-000065660000}"/>
    <cellStyle name="Note 4 2 9 2 3" xfId="45967" xr:uid="{00000000-0005-0000-0000-000066660000}"/>
    <cellStyle name="Note 4 2 9 3" xfId="16540" xr:uid="{00000000-0005-0000-0000-000067660000}"/>
    <cellStyle name="Note 4 2 9 3 2" xfId="33975" xr:uid="{00000000-0005-0000-0000-000068660000}"/>
    <cellStyle name="Note 4 2 9 3 3" xfId="48428" xr:uid="{00000000-0005-0000-0000-000069660000}"/>
    <cellStyle name="Note 4 2 9 4" xfId="22041" xr:uid="{00000000-0005-0000-0000-00006A660000}"/>
    <cellStyle name="Note 4 2 9 5" xfId="36494" xr:uid="{00000000-0005-0000-0000-00006B660000}"/>
    <cellStyle name="Note 4 20" xfId="2114" xr:uid="{00000000-0005-0000-0000-00006C660000}"/>
    <cellStyle name="Note 4 20 10" xfId="18955" xr:uid="{00000000-0005-0000-0000-00006D660000}"/>
    <cellStyle name="Note 4 20 2" xfId="2115" xr:uid="{00000000-0005-0000-0000-00006E660000}"/>
    <cellStyle name="Note 4 20 2 10" xfId="9529" xr:uid="{00000000-0005-0000-0000-00006F660000}"/>
    <cellStyle name="Note 4 20 2 10 2" xfId="26964" xr:uid="{00000000-0005-0000-0000-000070660000}"/>
    <cellStyle name="Note 4 20 2 10 3" xfId="41417" xr:uid="{00000000-0005-0000-0000-000071660000}"/>
    <cellStyle name="Note 4 20 2 11" xfId="11949" xr:uid="{00000000-0005-0000-0000-000072660000}"/>
    <cellStyle name="Note 4 20 2 11 2" xfId="29384" xr:uid="{00000000-0005-0000-0000-000073660000}"/>
    <cellStyle name="Note 4 20 2 11 3" xfId="43837" xr:uid="{00000000-0005-0000-0000-000074660000}"/>
    <cellStyle name="Note 4 20 2 12" xfId="18956" xr:uid="{00000000-0005-0000-0000-000075660000}"/>
    <cellStyle name="Note 4 20 2 2" xfId="2116" xr:uid="{00000000-0005-0000-0000-000076660000}"/>
    <cellStyle name="Note 4 20 2 2 2" xfId="2117" xr:uid="{00000000-0005-0000-0000-000077660000}"/>
    <cellStyle name="Note 4 20 2 2 2 2" xfId="4628" xr:uid="{00000000-0005-0000-0000-000078660000}"/>
    <cellStyle name="Note 4 20 2 2 2 2 2" xfId="14097" xr:uid="{00000000-0005-0000-0000-000079660000}"/>
    <cellStyle name="Note 4 20 2 2 2 2 2 2" xfId="31532" xr:uid="{00000000-0005-0000-0000-00007A660000}"/>
    <cellStyle name="Note 4 20 2 2 2 2 2 3" xfId="45985" xr:uid="{00000000-0005-0000-0000-00007B660000}"/>
    <cellStyle name="Note 4 20 2 2 2 2 3" xfId="16558" xr:uid="{00000000-0005-0000-0000-00007C660000}"/>
    <cellStyle name="Note 4 20 2 2 2 2 3 2" xfId="33993" xr:uid="{00000000-0005-0000-0000-00007D660000}"/>
    <cellStyle name="Note 4 20 2 2 2 2 3 3" xfId="48446" xr:uid="{00000000-0005-0000-0000-00007E660000}"/>
    <cellStyle name="Note 4 20 2 2 2 2 4" xfId="22064" xr:uid="{00000000-0005-0000-0000-00007F660000}"/>
    <cellStyle name="Note 4 20 2 2 2 2 5" xfId="36517" xr:uid="{00000000-0005-0000-0000-000080660000}"/>
    <cellStyle name="Note 4 20 2 2 2 3" xfId="7090" xr:uid="{00000000-0005-0000-0000-000081660000}"/>
    <cellStyle name="Note 4 20 2 2 2 3 2" xfId="24525" xr:uid="{00000000-0005-0000-0000-000082660000}"/>
    <cellStyle name="Note 4 20 2 2 2 3 3" xfId="38978" xr:uid="{00000000-0005-0000-0000-000083660000}"/>
    <cellStyle name="Note 4 20 2 2 2 4" xfId="9531" xr:uid="{00000000-0005-0000-0000-000084660000}"/>
    <cellStyle name="Note 4 20 2 2 2 4 2" xfId="26966" xr:uid="{00000000-0005-0000-0000-000085660000}"/>
    <cellStyle name="Note 4 20 2 2 2 4 3" xfId="41419" xr:uid="{00000000-0005-0000-0000-000086660000}"/>
    <cellStyle name="Note 4 20 2 2 2 5" xfId="11951" xr:uid="{00000000-0005-0000-0000-000087660000}"/>
    <cellStyle name="Note 4 20 2 2 2 5 2" xfId="29386" xr:uid="{00000000-0005-0000-0000-000088660000}"/>
    <cellStyle name="Note 4 20 2 2 2 5 3" xfId="43839" xr:uid="{00000000-0005-0000-0000-000089660000}"/>
    <cellStyle name="Note 4 20 2 2 2 6" xfId="18958" xr:uid="{00000000-0005-0000-0000-00008A660000}"/>
    <cellStyle name="Note 4 20 2 2 3" xfId="2118" xr:uid="{00000000-0005-0000-0000-00008B660000}"/>
    <cellStyle name="Note 4 20 2 2 3 2" xfId="4629" xr:uid="{00000000-0005-0000-0000-00008C660000}"/>
    <cellStyle name="Note 4 20 2 2 3 2 2" xfId="14098" xr:uid="{00000000-0005-0000-0000-00008D660000}"/>
    <cellStyle name="Note 4 20 2 2 3 2 2 2" xfId="31533" xr:uid="{00000000-0005-0000-0000-00008E660000}"/>
    <cellStyle name="Note 4 20 2 2 3 2 2 3" xfId="45986" xr:uid="{00000000-0005-0000-0000-00008F660000}"/>
    <cellStyle name="Note 4 20 2 2 3 2 3" xfId="16559" xr:uid="{00000000-0005-0000-0000-000090660000}"/>
    <cellStyle name="Note 4 20 2 2 3 2 3 2" xfId="33994" xr:uid="{00000000-0005-0000-0000-000091660000}"/>
    <cellStyle name="Note 4 20 2 2 3 2 3 3" xfId="48447" xr:uid="{00000000-0005-0000-0000-000092660000}"/>
    <cellStyle name="Note 4 20 2 2 3 2 4" xfId="22065" xr:uid="{00000000-0005-0000-0000-000093660000}"/>
    <cellStyle name="Note 4 20 2 2 3 2 5" xfId="36518" xr:uid="{00000000-0005-0000-0000-000094660000}"/>
    <cellStyle name="Note 4 20 2 2 3 3" xfId="7091" xr:uid="{00000000-0005-0000-0000-000095660000}"/>
    <cellStyle name="Note 4 20 2 2 3 3 2" xfId="24526" xr:uid="{00000000-0005-0000-0000-000096660000}"/>
    <cellStyle name="Note 4 20 2 2 3 3 3" xfId="38979" xr:uid="{00000000-0005-0000-0000-000097660000}"/>
    <cellStyle name="Note 4 20 2 2 3 4" xfId="9532" xr:uid="{00000000-0005-0000-0000-000098660000}"/>
    <cellStyle name="Note 4 20 2 2 3 4 2" xfId="26967" xr:uid="{00000000-0005-0000-0000-000099660000}"/>
    <cellStyle name="Note 4 20 2 2 3 4 3" xfId="41420" xr:uid="{00000000-0005-0000-0000-00009A660000}"/>
    <cellStyle name="Note 4 20 2 2 3 5" xfId="11952" xr:uid="{00000000-0005-0000-0000-00009B660000}"/>
    <cellStyle name="Note 4 20 2 2 3 5 2" xfId="29387" xr:uid="{00000000-0005-0000-0000-00009C660000}"/>
    <cellStyle name="Note 4 20 2 2 3 5 3" xfId="43840" xr:uid="{00000000-0005-0000-0000-00009D660000}"/>
    <cellStyle name="Note 4 20 2 2 3 6" xfId="18959" xr:uid="{00000000-0005-0000-0000-00009E660000}"/>
    <cellStyle name="Note 4 20 2 2 4" xfId="2119" xr:uid="{00000000-0005-0000-0000-00009F660000}"/>
    <cellStyle name="Note 4 20 2 2 4 2" xfId="4630" xr:uid="{00000000-0005-0000-0000-0000A0660000}"/>
    <cellStyle name="Note 4 20 2 2 4 2 2" xfId="22066" xr:uid="{00000000-0005-0000-0000-0000A1660000}"/>
    <cellStyle name="Note 4 20 2 2 4 2 3" xfId="36519" xr:uid="{00000000-0005-0000-0000-0000A2660000}"/>
    <cellStyle name="Note 4 20 2 2 4 3" xfId="7092" xr:uid="{00000000-0005-0000-0000-0000A3660000}"/>
    <cellStyle name="Note 4 20 2 2 4 3 2" xfId="24527" xr:uid="{00000000-0005-0000-0000-0000A4660000}"/>
    <cellStyle name="Note 4 20 2 2 4 3 3" xfId="38980" xr:uid="{00000000-0005-0000-0000-0000A5660000}"/>
    <cellStyle name="Note 4 20 2 2 4 4" xfId="9533" xr:uid="{00000000-0005-0000-0000-0000A6660000}"/>
    <cellStyle name="Note 4 20 2 2 4 4 2" xfId="26968" xr:uid="{00000000-0005-0000-0000-0000A7660000}"/>
    <cellStyle name="Note 4 20 2 2 4 4 3" xfId="41421" xr:uid="{00000000-0005-0000-0000-0000A8660000}"/>
    <cellStyle name="Note 4 20 2 2 4 5" xfId="11953" xr:uid="{00000000-0005-0000-0000-0000A9660000}"/>
    <cellStyle name="Note 4 20 2 2 4 5 2" xfId="29388" xr:uid="{00000000-0005-0000-0000-0000AA660000}"/>
    <cellStyle name="Note 4 20 2 2 4 5 3" xfId="43841" xr:uid="{00000000-0005-0000-0000-0000AB660000}"/>
    <cellStyle name="Note 4 20 2 2 4 6" xfId="15299" xr:uid="{00000000-0005-0000-0000-0000AC660000}"/>
    <cellStyle name="Note 4 20 2 2 4 6 2" xfId="32734" xr:uid="{00000000-0005-0000-0000-0000AD660000}"/>
    <cellStyle name="Note 4 20 2 2 4 6 3" xfId="47187" xr:uid="{00000000-0005-0000-0000-0000AE660000}"/>
    <cellStyle name="Note 4 20 2 2 4 7" xfId="18960" xr:uid="{00000000-0005-0000-0000-0000AF660000}"/>
    <cellStyle name="Note 4 20 2 2 4 8" xfId="20461" xr:uid="{00000000-0005-0000-0000-0000B0660000}"/>
    <cellStyle name="Note 4 20 2 2 5" xfId="4627" xr:uid="{00000000-0005-0000-0000-0000B1660000}"/>
    <cellStyle name="Note 4 20 2 2 5 2" xfId="14096" xr:uid="{00000000-0005-0000-0000-0000B2660000}"/>
    <cellStyle name="Note 4 20 2 2 5 2 2" xfId="31531" xr:uid="{00000000-0005-0000-0000-0000B3660000}"/>
    <cellStyle name="Note 4 20 2 2 5 2 3" xfId="45984" xr:uid="{00000000-0005-0000-0000-0000B4660000}"/>
    <cellStyle name="Note 4 20 2 2 5 3" xfId="16557" xr:uid="{00000000-0005-0000-0000-0000B5660000}"/>
    <cellStyle name="Note 4 20 2 2 5 3 2" xfId="33992" xr:uid="{00000000-0005-0000-0000-0000B6660000}"/>
    <cellStyle name="Note 4 20 2 2 5 3 3" xfId="48445" xr:uid="{00000000-0005-0000-0000-0000B7660000}"/>
    <cellStyle name="Note 4 20 2 2 5 4" xfId="22063" xr:uid="{00000000-0005-0000-0000-0000B8660000}"/>
    <cellStyle name="Note 4 20 2 2 5 5" xfId="36516" xr:uid="{00000000-0005-0000-0000-0000B9660000}"/>
    <cellStyle name="Note 4 20 2 2 6" xfId="7089" xr:uid="{00000000-0005-0000-0000-0000BA660000}"/>
    <cellStyle name="Note 4 20 2 2 6 2" xfId="24524" xr:uid="{00000000-0005-0000-0000-0000BB660000}"/>
    <cellStyle name="Note 4 20 2 2 6 3" xfId="38977" xr:uid="{00000000-0005-0000-0000-0000BC660000}"/>
    <cellStyle name="Note 4 20 2 2 7" xfId="9530" xr:uid="{00000000-0005-0000-0000-0000BD660000}"/>
    <cellStyle name="Note 4 20 2 2 7 2" xfId="26965" xr:uid="{00000000-0005-0000-0000-0000BE660000}"/>
    <cellStyle name="Note 4 20 2 2 7 3" xfId="41418" xr:uid="{00000000-0005-0000-0000-0000BF660000}"/>
    <cellStyle name="Note 4 20 2 2 8" xfId="11950" xr:uid="{00000000-0005-0000-0000-0000C0660000}"/>
    <cellStyle name="Note 4 20 2 2 8 2" xfId="29385" xr:uid="{00000000-0005-0000-0000-0000C1660000}"/>
    <cellStyle name="Note 4 20 2 2 8 3" xfId="43838" xr:uid="{00000000-0005-0000-0000-0000C2660000}"/>
    <cellStyle name="Note 4 20 2 2 9" xfId="18957" xr:uid="{00000000-0005-0000-0000-0000C3660000}"/>
    <cellStyle name="Note 4 20 2 3" xfId="2120" xr:uid="{00000000-0005-0000-0000-0000C4660000}"/>
    <cellStyle name="Note 4 20 2 3 2" xfId="2121" xr:uid="{00000000-0005-0000-0000-0000C5660000}"/>
    <cellStyle name="Note 4 20 2 3 2 2" xfId="4632" xr:uid="{00000000-0005-0000-0000-0000C6660000}"/>
    <cellStyle name="Note 4 20 2 3 2 2 2" xfId="14100" xr:uid="{00000000-0005-0000-0000-0000C7660000}"/>
    <cellStyle name="Note 4 20 2 3 2 2 2 2" xfId="31535" xr:uid="{00000000-0005-0000-0000-0000C8660000}"/>
    <cellStyle name="Note 4 20 2 3 2 2 2 3" xfId="45988" xr:uid="{00000000-0005-0000-0000-0000C9660000}"/>
    <cellStyle name="Note 4 20 2 3 2 2 3" xfId="16561" xr:uid="{00000000-0005-0000-0000-0000CA660000}"/>
    <cellStyle name="Note 4 20 2 3 2 2 3 2" xfId="33996" xr:uid="{00000000-0005-0000-0000-0000CB660000}"/>
    <cellStyle name="Note 4 20 2 3 2 2 3 3" xfId="48449" xr:uid="{00000000-0005-0000-0000-0000CC660000}"/>
    <cellStyle name="Note 4 20 2 3 2 2 4" xfId="22068" xr:uid="{00000000-0005-0000-0000-0000CD660000}"/>
    <cellStyle name="Note 4 20 2 3 2 2 5" xfId="36521" xr:uid="{00000000-0005-0000-0000-0000CE660000}"/>
    <cellStyle name="Note 4 20 2 3 2 3" xfId="7094" xr:uid="{00000000-0005-0000-0000-0000CF660000}"/>
    <cellStyle name="Note 4 20 2 3 2 3 2" xfId="24529" xr:uid="{00000000-0005-0000-0000-0000D0660000}"/>
    <cellStyle name="Note 4 20 2 3 2 3 3" xfId="38982" xr:uid="{00000000-0005-0000-0000-0000D1660000}"/>
    <cellStyle name="Note 4 20 2 3 2 4" xfId="9535" xr:uid="{00000000-0005-0000-0000-0000D2660000}"/>
    <cellStyle name="Note 4 20 2 3 2 4 2" xfId="26970" xr:uid="{00000000-0005-0000-0000-0000D3660000}"/>
    <cellStyle name="Note 4 20 2 3 2 4 3" xfId="41423" xr:uid="{00000000-0005-0000-0000-0000D4660000}"/>
    <cellStyle name="Note 4 20 2 3 2 5" xfId="11955" xr:uid="{00000000-0005-0000-0000-0000D5660000}"/>
    <cellStyle name="Note 4 20 2 3 2 5 2" xfId="29390" xr:uid="{00000000-0005-0000-0000-0000D6660000}"/>
    <cellStyle name="Note 4 20 2 3 2 5 3" xfId="43843" xr:uid="{00000000-0005-0000-0000-0000D7660000}"/>
    <cellStyle name="Note 4 20 2 3 2 6" xfId="18962" xr:uid="{00000000-0005-0000-0000-0000D8660000}"/>
    <cellStyle name="Note 4 20 2 3 3" xfId="2122" xr:uid="{00000000-0005-0000-0000-0000D9660000}"/>
    <cellStyle name="Note 4 20 2 3 3 2" xfId="4633" xr:uid="{00000000-0005-0000-0000-0000DA660000}"/>
    <cellStyle name="Note 4 20 2 3 3 2 2" xfId="14101" xr:uid="{00000000-0005-0000-0000-0000DB660000}"/>
    <cellStyle name="Note 4 20 2 3 3 2 2 2" xfId="31536" xr:uid="{00000000-0005-0000-0000-0000DC660000}"/>
    <cellStyle name="Note 4 20 2 3 3 2 2 3" xfId="45989" xr:uid="{00000000-0005-0000-0000-0000DD660000}"/>
    <cellStyle name="Note 4 20 2 3 3 2 3" xfId="16562" xr:uid="{00000000-0005-0000-0000-0000DE660000}"/>
    <cellStyle name="Note 4 20 2 3 3 2 3 2" xfId="33997" xr:uid="{00000000-0005-0000-0000-0000DF660000}"/>
    <cellStyle name="Note 4 20 2 3 3 2 3 3" xfId="48450" xr:uid="{00000000-0005-0000-0000-0000E0660000}"/>
    <cellStyle name="Note 4 20 2 3 3 2 4" xfId="22069" xr:uid="{00000000-0005-0000-0000-0000E1660000}"/>
    <cellStyle name="Note 4 20 2 3 3 2 5" xfId="36522" xr:uid="{00000000-0005-0000-0000-0000E2660000}"/>
    <cellStyle name="Note 4 20 2 3 3 3" xfId="7095" xr:uid="{00000000-0005-0000-0000-0000E3660000}"/>
    <cellStyle name="Note 4 20 2 3 3 3 2" xfId="24530" xr:uid="{00000000-0005-0000-0000-0000E4660000}"/>
    <cellStyle name="Note 4 20 2 3 3 3 3" xfId="38983" xr:uid="{00000000-0005-0000-0000-0000E5660000}"/>
    <cellStyle name="Note 4 20 2 3 3 4" xfId="9536" xr:uid="{00000000-0005-0000-0000-0000E6660000}"/>
    <cellStyle name="Note 4 20 2 3 3 4 2" xfId="26971" xr:uid="{00000000-0005-0000-0000-0000E7660000}"/>
    <cellStyle name="Note 4 20 2 3 3 4 3" xfId="41424" xr:uid="{00000000-0005-0000-0000-0000E8660000}"/>
    <cellStyle name="Note 4 20 2 3 3 5" xfId="11956" xr:uid="{00000000-0005-0000-0000-0000E9660000}"/>
    <cellStyle name="Note 4 20 2 3 3 5 2" xfId="29391" xr:uid="{00000000-0005-0000-0000-0000EA660000}"/>
    <cellStyle name="Note 4 20 2 3 3 5 3" xfId="43844" xr:uid="{00000000-0005-0000-0000-0000EB660000}"/>
    <cellStyle name="Note 4 20 2 3 3 6" xfId="18963" xr:uid="{00000000-0005-0000-0000-0000EC660000}"/>
    <cellStyle name="Note 4 20 2 3 4" xfId="2123" xr:uid="{00000000-0005-0000-0000-0000ED660000}"/>
    <cellStyle name="Note 4 20 2 3 4 2" xfId="4634" xr:uid="{00000000-0005-0000-0000-0000EE660000}"/>
    <cellStyle name="Note 4 20 2 3 4 2 2" xfId="22070" xr:uid="{00000000-0005-0000-0000-0000EF660000}"/>
    <cellStyle name="Note 4 20 2 3 4 2 3" xfId="36523" xr:uid="{00000000-0005-0000-0000-0000F0660000}"/>
    <cellStyle name="Note 4 20 2 3 4 3" xfId="7096" xr:uid="{00000000-0005-0000-0000-0000F1660000}"/>
    <cellStyle name="Note 4 20 2 3 4 3 2" xfId="24531" xr:uid="{00000000-0005-0000-0000-0000F2660000}"/>
    <cellStyle name="Note 4 20 2 3 4 3 3" xfId="38984" xr:uid="{00000000-0005-0000-0000-0000F3660000}"/>
    <cellStyle name="Note 4 20 2 3 4 4" xfId="9537" xr:uid="{00000000-0005-0000-0000-0000F4660000}"/>
    <cellStyle name="Note 4 20 2 3 4 4 2" xfId="26972" xr:uid="{00000000-0005-0000-0000-0000F5660000}"/>
    <cellStyle name="Note 4 20 2 3 4 4 3" xfId="41425" xr:uid="{00000000-0005-0000-0000-0000F6660000}"/>
    <cellStyle name="Note 4 20 2 3 4 5" xfId="11957" xr:uid="{00000000-0005-0000-0000-0000F7660000}"/>
    <cellStyle name="Note 4 20 2 3 4 5 2" xfId="29392" xr:uid="{00000000-0005-0000-0000-0000F8660000}"/>
    <cellStyle name="Note 4 20 2 3 4 5 3" xfId="43845" xr:uid="{00000000-0005-0000-0000-0000F9660000}"/>
    <cellStyle name="Note 4 20 2 3 4 6" xfId="15300" xr:uid="{00000000-0005-0000-0000-0000FA660000}"/>
    <cellStyle name="Note 4 20 2 3 4 6 2" xfId="32735" xr:uid="{00000000-0005-0000-0000-0000FB660000}"/>
    <cellStyle name="Note 4 20 2 3 4 6 3" xfId="47188" xr:uid="{00000000-0005-0000-0000-0000FC660000}"/>
    <cellStyle name="Note 4 20 2 3 4 7" xfId="18964" xr:uid="{00000000-0005-0000-0000-0000FD660000}"/>
    <cellStyle name="Note 4 20 2 3 4 8" xfId="20462" xr:uid="{00000000-0005-0000-0000-0000FE660000}"/>
    <cellStyle name="Note 4 20 2 3 5" xfId="4631" xr:uid="{00000000-0005-0000-0000-0000FF660000}"/>
    <cellStyle name="Note 4 20 2 3 5 2" xfId="14099" xr:uid="{00000000-0005-0000-0000-000000670000}"/>
    <cellStyle name="Note 4 20 2 3 5 2 2" xfId="31534" xr:uid="{00000000-0005-0000-0000-000001670000}"/>
    <cellStyle name="Note 4 20 2 3 5 2 3" xfId="45987" xr:uid="{00000000-0005-0000-0000-000002670000}"/>
    <cellStyle name="Note 4 20 2 3 5 3" xfId="16560" xr:uid="{00000000-0005-0000-0000-000003670000}"/>
    <cellStyle name="Note 4 20 2 3 5 3 2" xfId="33995" xr:uid="{00000000-0005-0000-0000-000004670000}"/>
    <cellStyle name="Note 4 20 2 3 5 3 3" xfId="48448" xr:uid="{00000000-0005-0000-0000-000005670000}"/>
    <cellStyle name="Note 4 20 2 3 5 4" xfId="22067" xr:uid="{00000000-0005-0000-0000-000006670000}"/>
    <cellStyle name="Note 4 20 2 3 5 5" xfId="36520" xr:uid="{00000000-0005-0000-0000-000007670000}"/>
    <cellStyle name="Note 4 20 2 3 6" xfId="7093" xr:uid="{00000000-0005-0000-0000-000008670000}"/>
    <cellStyle name="Note 4 20 2 3 6 2" xfId="24528" xr:uid="{00000000-0005-0000-0000-000009670000}"/>
    <cellStyle name="Note 4 20 2 3 6 3" xfId="38981" xr:uid="{00000000-0005-0000-0000-00000A670000}"/>
    <cellStyle name="Note 4 20 2 3 7" xfId="9534" xr:uid="{00000000-0005-0000-0000-00000B670000}"/>
    <cellStyle name="Note 4 20 2 3 7 2" xfId="26969" xr:uid="{00000000-0005-0000-0000-00000C670000}"/>
    <cellStyle name="Note 4 20 2 3 7 3" xfId="41422" xr:uid="{00000000-0005-0000-0000-00000D670000}"/>
    <cellStyle name="Note 4 20 2 3 8" xfId="11954" xr:uid="{00000000-0005-0000-0000-00000E670000}"/>
    <cellStyle name="Note 4 20 2 3 8 2" xfId="29389" xr:uid="{00000000-0005-0000-0000-00000F670000}"/>
    <cellStyle name="Note 4 20 2 3 8 3" xfId="43842" xr:uid="{00000000-0005-0000-0000-000010670000}"/>
    <cellStyle name="Note 4 20 2 3 9" xfId="18961" xr:uid="{00000000-0005-0000-0000-000011670000}"/>
    <cellStyle name="Note 4 20 2 4" xfId="2124" xr:uid="{00000000-0005-0000-0000-000012670000}"/>
    <cellStyle name="Note 4 20 2 4 2" xfId="2125" xr:uid="{00000000-0005-0000-0000-000013670000}"/>
    <cellStyle name="Note 4 20 2 4 2 2" xfId="4636" xr:uid="{00000000-0005-0000-0000-000014670000}"/>
    <cellStyle name="Note 4 20 2 4 2 2 2" xfId="14103" xr:uid="{00000000-0005-0000-0000-000015670000}"/>
    <cellStyle name="Note 4 20 2 4 2 2 2 2" xfId="31538" xr:uid="{00000000-0005-0000-0000-000016670000}"/>
    <cellStyle name="Note 4 20 2 4 2 2 2 3" xfId="45991" xr:uid="{00000000-0005-0000-0000-000017670000}"/>
    <cellStyle name="Note 4 20 2 4 2 2 3" xfId="16564" xr:uid="{00000000-0005-0000-0000-000018670000}"/>
    <cellStyle name="Note 4 20 2 4 2 2 3 2" xfId="33999" xr:uid="{00000000-0005-0000-0000-000019670000}"/>
    <cellStyle name="Note 4 20 2 4 2 2 3 3" xfId="48452" xr:uid="{00000000-0005-0000-0000-00001A670000}"/>
    <cellStyle name="Note 4 20 2 4 2 2 4" xfId="22072" xr:uid="{00000000-0005-0000-0000-00001B670000}"/>
    <cellStyle name="Note 4 20 2 4 2 2 5" xfId="36525" xr:uid="{00000000-0005-0000-0000-00001C670000}"/>
    <cellStyle name="Note 4 20 2 4 2 3" xfId="7098" xr:uid="{00000000-0005-0000-0000-00001D670000}"/>
    <cellStyle name="Note 4 20 2 4 2 3 2" xfId="24533" xr:uid="{00000000-0005-0000-0000-00001E670000}"/>
    <cellStyle name="Note 4 20 2 4 2 3 3" xfId="38986" xr:uid="{00000000-0005-0000-0000-00001F670000}"/>
    <cellStyle name="Note 4 20 2 4 2 4" xfId="9539" xr:uid="{00000000-0005-0000-0000-000020670000}"/>
    <cellStyle name="Note 4 20 2 4 2 4 2" xfId="26974" xr:uid="{00000000-0005-0000-0000-000021670000}"/>
    <cellStyle name="Note 4 20 2 4 2 4 3" xfId="41427" xr:uid="{00000000-0005-0000-0000-000022670000}"/>
    <cellStyle name="Note 4 20 2 4 2 5" xfId="11959" xr:uid="{00000000-0005-0000-0000-000023670000}"/>
    <cellStyle name="Note 4 20 2 4 2 5 2" xfId="29394" xr:uid="{00000000-0005-0000-0000-000024670000}"/>
    <cellStyle name="Note 4 20 2 4 2 5 3" xfId="43847" xr:uid="{00000000-0005-0000-0000-000025670000}"/>
    <cellStyle name="Note 4 20 2 4 2 6" xfId="18966" xr:uid="{00000000-0005-0000-0000-000026670000}"/>
    <cellStyle name="Note 4 20 2 4 3" xfId="2126" xr:uid="{00000000-0005-0000-0000-000027670000}"/>
    <cellStyle name="Note 4 20 2 4 3 2" xfId="4637" xr:uid="{00000000-0005-0000-0000-000028670000}"/>
    <cellStyle name="Note 4 20 2 4 3 2 2" xfId="14104" xr:uid="{00000000-0005-0000-0000-000029670000}"/>
    <cellStyle name="Note 4 20 2 4 3 2 2 2" xfId="31539" xr:uid="{00000000-0005-0000-0000-00002A670000}"/>
    <cellStyle name="Note 4 20 2 4 3 2 2 3" xfId="45992" xr:uid="{00000000-0005-0000-0000-00002B670000}"/>
    <cellStyle name="Note 4 20 2 4 3 2 3" xfId="16565" xr:uid="{00000000-0005-0000-0000-00002C670000}"/>
    <cellStyle name="Note 4 20 2 4 3 2 3 2" xfId="34000" xr:uid="{00000000-0005-0000-0000-00002D670000}"/>
    <cellStyle name="Note 4 20 2 4 3 2 3 3" xfId="48453" xr:uid="{00000000-0005-0000-0000-00002E670000}"/>
    <cellStyle name="Note 4 20 2 4 3 2 4" xfId="22073" xr:uid="{00000000-0005-0000-0000-00002F670000}"/>
    <cellStyle name="Note 4 20 2 4 3 2 5" xfId="36526" xr:uid="{00000000-0005-0000-0000-000030670000}"/>
    <cellStyle name="Note 4 20 2 4 3 3" xfId="7099" xr:uid="{00000000-0005-0000-0000-000031670000}"/>
    <cellStyle name="Note 4 20 2 4 3 3 2" xfId="24534" xr:uid="{00000000-0005-0000-0000-000032670000}"/>
    <cellStyle name="Note 4 20 2 4 3 3 3" xfId="38987" xr:uid="{00000000-0005-0000-0000-000033670000}"/>
    <cellStyle name="Note 4 20 2 4 3 4" xfId="9540" xr:uid="{00000000-0005-0000-0000-000034670000}"/>
    <cellStyle name="Note 4 20 2 4 3 4 2" xfId="26975" xr:uid="{00000000-0005-0000-0000-000035670000}"/>
    <cellStyle name="Note 4 20 2 4 3 4 3" xfId="41428" xr:uid="{00000000-0005-0000-0000-000036670000}"/>
    <cellStyle name="Note 4 20 2 4 3 5" xfId="11960" xr:uid="{00000000-0005-0000-0000-000037670000}"/>
    <cellStyle name="Note 4 20 2 4 3 5 2" xfId="29395" xr:uid="{00000000-0005-0000-0000-000038670000}"/>
    <cellStyle name="Note 4 20 2 4 3 5 3" xfId="43848" xr:uid="{00000000-0005-0000-0000-000039670000}"/>
    <cellStyle name="Note 4 20 2 4 3 6" xfId="18967" xr:uid="{00000000-0005-0000-0000-00003A670000}"/>
    <cellStyle name="Note 4 20 2 4 4" xfId="2127" xr:uid="{00000000-0005-0000-0000-00003B670000}"/>
    <cellStyle name="Note 4 20 2 4 4 2" xfId="4638" xr:uid="{00000000-0005-0000-0000-00003C670000}"/>
    <cellStyle name="Note 4 20 2 4 4 2 2" xfId="22074" xr:uid="{00000000-0005-0000-0000-00003D670000}"/>
    <cellStyle name="Note 4 20 2 4 4 2 3" xfId="36527" xr:uid="{00000000-0005-0000-0000-00003E670000}"/>
    <cellStyle name="Note 4 20 2 4 4 3" xfId="7100" xr:uid="{00000000-0005-0000-0000-00003F670000}"/>
    <cellStyle name="Note 4 20 2 4 4 3 2" xfId="24535" xr:uid="{00000000-0005-0000-0000-000040670000}"/>
    <cellStyle name="Note 4 20 2 4 4 3 3" xfId="38988" xr:uid="{00000000-0005-0000-0000-000041670000}"/>
    <cellStyle name="Note 4 20 2 4 4 4" xfId="9541" xr:uid="{00000000-0005-0000-0000-000042670000}"/>
    <cellStyle name="Note 4 20 2 4 4 4 2" xfId="26976" xr:uid="{00000000-0005-0000-0000-000043670000}"/>
    <cellStyle name="Note 4 20 2 4 4 4 3" xfId="41429" xr:uid="{00000000-0005-0000-0000-000044670000}"/>
    <cellStyle name="Note 4 20 2 4 4 5" xfId="11961" xr:uid="{00000000-0005-0000-0000-000045670000}"/>
    <cellStyle name="Note 4 20 2 4 4 5 2" xfId="29396" xr:uid="{00000000-0005-0000-0000-000046670000}"/>
    <cellStyle name="Note 4 20 2 4 4 5 3" xfId="43849" xr:uid="{00000000-0005-0000-0000-000047670000}"/>
    <cellStyle name="Note 4 20 2 4 4 6" xfId="15301" xr:uid="{00000000-0005-0000-0000-000048670000}"/>
    <cellStyle name="Note 4 20 2 4 4 6 2" xfId="32736" xr:uid="{00000000-0005-0000-0000-000049670000}"/>
    <cellStyle name="Note 4 20 2 4 4 6 3" xfId="47189" xr:uid="{00000000-0005-0000-0000-00004A670000}"/>
    <cellStyle name="Note 4 20 2 4 4 7" xfId="18968" xr:uid="{00000000-0005-0000-0000-00004B670000}"/>
    <cellStyle name="Note 4 20 2 4 4 8" xfId="20463" xr:uid="{00000000-0005-0000-0000-00004C670000}"/>
    <cellStyle name="Note 4 20 2 4 5" xfId="4635" xr:uid="{00000000-0005-0000-0000-00004D670000}"/>
    <cellStyle name="Note 4 20 2 4 5 2" xfId="14102" xr:uid="{00000000-0005-0000-0000-00004E670000}"/>
    <cellStyle name="Note 4 20 2 4 5 2 2" xfId="31537" xr:uid="{00000000-0005-0000-0000-00004F670000}"/>
    <cellStyle name="Note 4 20 2 4 5 2 3" xfId="45990" xr:uid="{00000000-0005-0000-0000-000050670000}"/>
    <cellStyle name="Note 4 20 2 4 5 3" xfId="16563" xr:uid="{00000000-0005-0000-0000-000051670000}"/>
    <cellStyle name="Note 4 20 2 4 5 3 2" xfId="33998" xr:uid="{00000000-0005-0000-0000-000052670000}"/>
    <cellStyle name="Note 4 20 2 4 5 3 3" xfId="48451" xr:uid="{00000000-0005-0000-0000-000053670000}"/>
    <cellStyle name="Note 4 20 2 4 5 4" xfId="22071" xr:uid="{00000000-0005-0000-0000-000054670000}"/>
    <cellStyle name="Note 4 20 2 4 5 5" xfId="36524" xr:uid="{00000000-0005-0000-0000-000055670000}"/>
    <cellStyle name="Note 4 20 2 4 6" xfId="7097" xr:uid="{00000000-0005-0000-0000-000056670000}"/>
    <cellStyle name="Note 4 20 2 4 6 2" xfId="24532" xr:uid="{00000000-0005-0000-0000-000057670000}"/>
    <cellStyle name="Note 4 20 2 4 6 3" xfId="38985" xr:uid="{00000000-0005-0000-0000-000058670000}"/>
    <cellStyle name="Note 4 20 2 4 7" xfId="9538" xr:uid="{00000000-0005-0000-0000-000059670000}"/>
    <cellStyle name="Note 4 20 2 4 7 2" xfId="26973" xr:uid="{00000000-0005-0000-0000-00005A670000}"/>
    <cellStyle name="Note 4 20 2 4 7 3" xfId="41426" xr:uid="{00000000-0005-0000-0000-00005B670000}"/>
    <cellStyle name="Note 4 20 2 4 8" xfId="11958" xr:uid="{00000000-0005-0000-0000-00005C670000}"/>
    <cellStyle name="Note 4 20 2 4 8 2" xfId="29393" xr:uid="{00000000-0005-0000-0000-00005D670000}"/>
    <cellStyle name="Note 4 20 2 4 8 3" xfId="43846" xr:uid="{00000000-0005-0000-0000-00005E670000}"/>
    <cellStyle name="Note 4 20 2 4 9" xfId="18965" xr:uid="{00000000-0005-0000-0000-00005F670000}"/>
    <cellStyle name="Note 4 20 2 5" xfId="2128" xr:uid="{00000000-0005-0000-0000-000060670000}"/>
    <cellStyle name="Note 4 20 2 5 2" xfId="4639" xr:uid="{00000000-0005-0000-0000-000061670000}"/>
    <cellStyle name="Note 4 20 2 5 2 2" xfId="14105" xr:uid="{00000000-0005-0000-0000-000062670000}"/>
    <cellStyle name="Note 4 20 2 5 2 2 2" xfId="31540" xr:uid="{00000000-0005-0000-0000-000063670000}"/>
    <cellStyle name="Note 4 20 2 5 2 2 3" xfId="45993" xr:uid="{00000000-0005-0000-0000-000064670000}"/>
    <cellStyle name="Note 4 20 2 5 2 3" xfId="16566" xr:uid="{00000000-0005-0000-0000-000065670000}"/>
    <cellStyle name="Note 4 20 2 5 2 3 2" xfId="34001" xr:uid="{00000000-0005-0000-0000-000066670000}"/>
    <cellStyle name="Note 4 20 2 5 2 3 3" xfId="48454" xr:uid="{00000000-0005-0000-0000-000067670000}"/>
    <cellStyle name="Note 4 20 2 5 2 4" xfId="22075" xr:uid="{00000000-0005-0000-0000-000068670000}"/>
    <cellStyle name="Note 4 20 2 5 2 5" xfId="36528" xr:uid="{00000000-0005-0000-0000-000069670000}"/>
    <cellStyle name="Note 4 20 2 5 3" xfId="7101" xr:uid="{00000000-0005-0000-0000-00006A670000}"/>
    <cellStyle name="Note 4 20 2 5 3 2" xfId="24536" xr:uid="{00000000-0005-0000-0000-00006B670000}"/>
    <cellStyle name="Note 4 20 2 5 3 3" xfId="38989" xr:uid="{00000000-0005-0000-0000-00006C670000}"/>
    <cellStyle name="Note 4 20 2 5 4" xfId="9542" xr:uid="{00000000-0005-0000-0000-00006D670000}"/>
    <cellStyle name="Note 4 20 2 5 4 2" xfId="26977" xr:uid="{00000000-0005-0000-0000-00006E670000}"/>
    <cellStyle name="Note 4 20 2 5 4 3" xfId="41430" xr:uid="{00000000-0005-0000-0000-00006F670000}"/>
    <cellStyle name="Note 4 20 2 5 5" xfId="11962" xr:uid="{00000000-0005-0000-0000-000070670000}"/>
    <cellStyle name="Note 4 20 2 5 5 2" xfId="29397" xr:uid="{00000000-0005-0000-0000-000071670000}"/>
    <cellStyle name="Note 4 20 2 5 5 3" xfId="43850" xr:uid="{00000000-0005-0000-0000-000072670000}"/>
    <cellStyle name="Note 4 20 2 5 6" xfId="18969" xr:uid="{00000000-0005-0000-0000-000073670000}"/>
    <cellStyle name="Note 4 20 2 6" xfId="2129" xr:uid="{00000000-0005-0000-0000-000074670000}"/>
    <cellStyle name="Note 4 20 2 6 2" xfId="4640" xr:uid="{00000000-0005-0000-0000-000075670000}"/>
    <cellStyle name="Note 4 20 2 6 2 2" xfId="14106" xr:uid="{00000000-0005-0000-0000-000076670000}"/>
    <cellStyle name="Note 4 20 2 6 2 2 2" xfId="31541" xr:uid="{00000000-0005-0000-0000-000077670000}"/>
    <cellStyle name="Note 4 20 2 6 2 2 3" xfId="45994" xr:uid="{00000000-0005-0000-0000-000078670000}"/>
    <cellStyle name="Note 4 20 2 6 2 3" xfId="16567" xr:uid="{00000000-0005-0000-0000-000079670000}"/>
    <cellStyle name="Note 4 20 2 6 2 3 2" xfId="34002" xr:uid="{00000000-0005-0000-0000-00007A670000}"/>
    <cellStyle name="Note 4 20 2 6 2 3 3" xfId="48455" xr:uid="{00000000-0005-0000-0000-00007B670000}"/>
    <cellStyle name="Note 4 20 2 6 2 4" xfId="22076" xr:uid="{00000000-0005-0000-0000-00007C670000}"/>
    <cellStyle name="Note 4 20 2 6 2 5" xfId="36529" xr:uid="{00000000-0005-0000-0000-00007D670000}"/>
    <cellStyle name="Note 4 20 2 6 3" xfId="7102" xr:uid="{00000000-0005-0000-0000-00007E670000}"/>
    <cellStyle name="Note 4 20 2 6 3 2" xfId="24537" xr:uid="{00000000-0005-0000-0000-00007F670000}"/>
    <cellStyle name="Note 4 20 2 6 3 3" xfId="38990" xr:uid="{00000000-0005-0000-0000-000080670000}"/>
    <cellStyle name="Note 4 20 2 6 4" xfId="9543" xr:uid="{00000000-0005-0000-0000-000081670000}"/>
    <cellStyle name="Note 4 20 2 6 4 2" xfId="26978" xr:uid="{00000000-0005-0000-0000-000082670000}"/>
    <cellStyle name="Note 4 20 2 6 4 3" xfId="41431" xr:uid="{00000000-0005-0000-0000-000083670000}"/>
    <cellStyle name="Note 4 20 2 6 5" xfId="11963" xr:uid="{00000000-0005-0000-0000-000084670000}"/>
    <cellStyle name="Note 4 20 2 6 5 2" xfId="29398" xr:uid="{00000000-0005-0000-0000-000085670000}"/>
    <cellStyle name="Note 4 20 2 6 5 3" xfId="43851" xr:uid="{00000000-0005-0000-0000-000086670000}"/>
    <cellStyle name="Note 4 20 2 6 6" xfId="18970" xr:uid="{00000000-0005-0000-0000-000087670000}"/>
    <cellStyle name="Note 4 20 2 7" xfId="2130" xr:uid="{00000000-0005-0000-0000-000088670000}"/>
    <cellStyle name="Note 4 20 2 7 2" xfId="4641" xr:uid="{00000000-0005-0000-0000-000089670000}"/>
    <cellStyle name="Note 4 20 2 7 2 2" xfId="22077" xr:uid="{00000000-0005-0000-0000-00008A670000}"/>
    <cellStyle name="Note 4 20 2 7 2 3" xfId="36530" xr:uid="{00000000-0005-0000-0000-00008B670000}"/>
    <cellStyle name="Note 4 20 2 7 3" xfId="7103" xr:uid="{00000000-0005-0000-0000-00008C670000}"/>
    <cellStyle name="Note 4 20 2 7 3 2" xfId="24538" xr:uid="{00000000-0005-0000-0000-00008D670000}"/>
    <cellStyle name="Note 4 20 2 7 3 3" xfId="38991" xr:uid="{00000000-0005-0000-0000-00008E670000}"/>
    <cellStyle name="Note 4 20 2 7 4" xfId="9544" xr:uid="{00000000-0005-0000-0000-00008F670000}"/>
    <cellStyle name="Note 4 20 2 7 4 2" xfId="26979" xr:uid="{00000000-0005-0000-0000-000090670000}"/>
    <cellStyle name="Note 4 20 2 7 4 3" xfId="41432" xr:uid="{00000000-0005-0000-0000-000091670000}"/>
    <cellStyle name="Note 4 20 2 7 5" xfId="11964" xr:uid="{00000000-0005-0000-0000-000092670000}"/>
    <cellStyle name="Note 4 20 2 7 5 2" xfId="29399" xr:uid="{00000000-0005-0000-0000-000093670000}"/>
    <cellStyle name="Note 4 20 2 7 5 3" xfId="43852" xr:uid="{00000000-0005-0000-0000-000094670000}"/>
    <cellStyle name="Note 4 20 2 7 6" xfId="15302" xr:uid="{00000000-0005-0000-0000-000095670000}"/>
    <cellStyle name="Note 4 20 2 7 6 2" xfId="32737" xr:uid="{00000000-0005-0000-0000-000096670000}"/>
    <cellStyle name="Note 4 20 2 7 6 3" xfId="47190" xr:uid="{00000000-0005-0000-0000-000097670000}"/>
    <cellStyle name="Note 4 20 2 7 7" xfId="18971" xr:uid="{00000000-0005-0000-0000-000098670000}"/>
    <cellStyle name="Note 4 20 2 7 8" xfId="20464" xr:uid="{00000000-0005-0000-0000-000099670000}"/>
    <cellStyle name="Note 4 20 2 8" xfId="4626" xr:uid="{00000000-0005-0000-0000-00009A670000}"/>
    <cellStyle name="Note 4 20 2 8 2" xfId="14095" xr:uid="{00000000-0005-0000-0000-00009B670000}"/>
    <cellStyle name="Note 4 20 2 8 2 2" xfId="31530" xr:uid="{00000000-0005-0000-0000-00009C670000}"/>
    <cellStyle name="Note 4 20 2 8 2 3" xfId="45983" xr:uid="{00000000-0005-0000-0000-00009D670000}"/>
    <cellStyle name="Note 4 20 2 8 3" xfId="16556" xr:uid="{00000000-0005-0000-0000-00009E670000}"/>
    <cellStyle name="Note 4 20 2 8 3 2" xfId="33991" xr:uid="{00000000-0005-0000-0000-00009F670000}"/>
    <cellStyle name="Note 4 20 2 8 3 3" xfId="48444" xr:uid="{00000000-0005-0000-0000-0000A0670000}"/>
    <cellStyle name="Note 4 20 2 8 4" xfId="22062" xr:uid="{00000000-0005-0000-0000-0000A1670000}"/>
    <cellStyle name="Note 4 20 2 8 5" xfId="36515" xr:uid="{00000000-0005-0000-0000-0000A2670000}"/>
    <cellStyle name="Note 4 20 2 9" xfId="7088" xr:uid="{00000000-0005-0000-0000-0000A3670000}"/>
    <cellStyle name="Note 4 20 2 9 2" xfId="24523" xr:uid="{00000000-0005-0000-0000-0000A4670000}"/>
    <cellStyle name="Note 4 20 2 9 3" xfId="38976" xr:uid="{00000000-0005-0000-0000-0000A5670000}"/>
    <cellStyle name="Note 4 20 3" xfId="2131" xr:uid="{00000000-0005-0000-0000-0000A6670000}"/>
    <cellStyle name="Note 4 20 3 2" xfId="4642" xr:uid="{00000000-0005-0000-0000-0000A7670000}"/>
    <cellStyle name="Note 4 20 3 2 2" xfId="14107" xr:uid="{00000000-0005-0000-0000-0000A8670000}"/>
    <cellStyle name="Note 4 20 3 2 2 2" xfId="31542" xr:uid="{00000000-0005-0000-0000-0000A9670000}"/>
    <cellStyle name="Note 4 20 3 2 2 3" xfId="45995" xr:uid="{00000000-0005-0000-0000-0000AA670000}"/>
    <cellStyle name="Note 4 20 3 2 3" xfId="16568" xr:uid="{00000000-0005-0000-0000-0000AB670000}"/>
    <cellStyle name="Note 4 20 3 2 3 2" xfId="34003" xr:uid="{00000000-0005-0000-0000-0000AC670000}"/>
    <cellStyle name="Note 4 20 3 2 3 3" xfId="48456" xr:uid="{00000000-0005-0000-0000-0000AD670000}"/>
    <cellStyle name="Note 4 20 3 2 4" xfId="22078" xr:uid="{00000000-0005-0000-0000-0000AE670000}"/>
    <cellStyle name="Note 4 20 3 2 5" xfId="36531" xr:uid="{00000000-0005-0000-0000-0000AF670000}"/>
    <cellStyle name="Note 4 20 3 3" xfId="7104" xr:uid="{00000000-0005-0000-0000-0000B0670000}"/>
    <cellStyle name="Note 4 20 3 3 2" xfId="24539" xr:uid="{00000000-0005-0000-0000-0000B1670000}"/>
    <cellStyle name="Note 4 20 3 3 3" xfId="38992" xr:uid="{00000000-0005-0000-0000-0000B2670000}"/>
    <cellStyle name="Note 4 20 3 4" xfId="9545" xr:uid="{00000000-0005-0000-0000-0000B3670000}"/>
    <cellStyle name="Note 4 20 3 4 2" xfId="26980" xr:uid="{00000000-0005-0000-0000-0000B4670000}"/>
    <cellStyle name="Note 4 20 3 4 3" xfId="41433" xr:uid="{00000000-0005-0000-0000-0000B5670000}"/>
    <cellStyle name="Note 4 20 3 5" xfId="11965" xr:uid="{00000000-0005-0000-0000-0000B6670000}"/>
    <cellStyle name="Note 4 20 3 5 2" xfId="29400" xr:uid="{00000000-0005-0000-0000-0000B7670000}"/>
    <cellStyle name="Note 4 20 3 5 3" xfId="43853" xr:uid="{00000000-0005-0000-0000-0000B8670000}"/>
    <cellStyle name="Note 4 20 3 6" xfId="18972" xr:uid="{00000000-0005-0000-0000-0000B9670000}"/>
    <cellStyle name="Note 4 20 4" xfId="2132" xr:uid="{00000000-0005-0000-0000-0000BA670000}"/>
    <cellStyle name="Note 4 20 4 2" xfId="4643" xr:uid="{00000000-0005-0000-0000-0000BB670000}"/>
    <cellStyle name="Note 4 20 4 2 2" xfId="14108" xr:uid="{00000000-0005-0000-0000-0000BC670000}"/>
    <cellStyle name="Note 4 20 4 2 2 2" xfId="31543" xr:uid="{00000000-0005-0000-0000-0000BD670000}"/>
    <cellStyle name="Note 4 20 4 2 2 3" xfId="45996" xr:uid="{00000000-0005-0000-0000-0000BE670000}"/>
    <cellStyle name="Note 4 20 4 2 3" xfId="16569" xr:uid="{00000000-0005-0000-0000-0000BF670000}"/>
    <cellStyle name="Note 4 20 4 2 3 2" xfId="34004" xr:uid="{00000000-0005-0000-0000-0000C0670000}"/>
    <cellStyle name="Note 4 20 4 2 3 3" xfId="48457" xr:uid="{00000000-0005-0000-0000-0000C1670000}"/>
    <cellStyle name="Note 4 20 4 2 4" xfId="22079" xr:uid="{00000000-0005-0000-0000-0000C2670000}"/>
    <cellStyle name="Note 4 20 4 2 5" xfId="36532" xr:uid="{00000000-0005-0000-0000-0000C3670000}"/>
    <cellStyle name="Note 4 20 4 3" xfId="7105" xr:uid="{00000000-0005-0000-0000-0000C4670000}"/>
    <cellStyle name="Note 4 20 4 3 2" xfId="24540" xr:uid="{00000000-0005-0000-0000-0000C5670000}"/>
    <cellStyle name="Note 4 20 4 3 3" xfId="38993" xr:uid="{00000000-0005-0000-0000-0000C6670000}"/>
    <cellStyle name="Note 4 20 4 4" xfId="9546" xr:uid="{00000000-0005-0000-0000-0000C7670000}"/>
    <cellStyle name="Note 4 20 4 4 2" xfId="26981" xr:uid="{00000000-0005-0000-0000-0000C8670000}"/>
    <cellStyle name="Note 4 20 4 4 3" xfId="41434" xr:uid="{00000000-0005-0000-0000-0000C9670000}"/>
    <cellStyle name="Note 4 20 4 5" xfId="11966" xr:uid="{00000000-0005-0000-0000-0000CA670000}"/>
    <cellStyle name="Note 4 20 4 5 2" xfId="29401" xr:uid="{00000000-0005-0000-0000-0000CB670000}"/>
    <cellStyle name="Note 4 20 4 5 3" xfId="43854" xr:uid="{00000000-0005-0000-0000-0000CC670000}"/>
    <cellStyle name="Note 4 20 4 6" xfId="18973" xr:uid="{00000000-0005-0000-0000-0000CD670000}"/>
    <cellStyle name="Note 4 20 5" xfId="2133" xr:uid="{00000000-0005-0000-0000-0000CE670000}"/>
    <cellStyle name="Note 4 20 5 2" xfId="4644" xr:uid="{00000000-0005-0000-0000-0000CF670000}"/>
    <cellStyle name="Note 4 20 5 2 2" xfId="22080" xr:uid="{00000000-0005-0000-0000-0000D0670000}"/>
    <cellStyle name="Note 4 20 5 2 3" xfId="36533" xr:uid="{00000000-0005-0000-0000-0000D1670000}"/>
    <cellStyle name="Note 4 20 5 3" xfId="7106" xr:uid="{00000000-0005-0000-0000-0000D2670000}"/>
    <cellStyle name="Note 4 20 5 3 2" xfId="24541" xr:uid="{00000000-0005-0000-0000-0000D3670000}"/>
    <cellStyle name="Note 4 20 5 3 3" xfId="38994" xr:uid="{00000000-0005-0000-0000-0000D4670000}"/>
    <cellStyle name="Note 4 20 5 4" xfId="9547" xr:uid="{00000000-0005-0000-0000-0000D5670000}"/>
    <cellStyle name="Note 4 20 5 4 2" xfId="26982" xr:uid="{00000000-0005-0000-0000-0000D6670000}"/>
    <cellStyle name="Note 4 20 5 4 3" xfId="41435" xr:uid="{00000000-0005-0000-0000-0000D7670000}"/>
    <cellStyle name="Note 4 20 5 5" xfId="11967" xr:uid="{00000000-0005-0000-0000-0000D8670000}"/>
    <cellStyle name="Note 4 20 5 5 2" xfId="29402" xr:uid="{00000000-0005-0000-0000-0000D9670000}"/>
    <cellStyle name="Note 4 20 5 5 3" xfId="43855" xr:uid="{00000000-0005-0000-0000-0000DA670000}"/>
    <cellStyle name="Note 4 20 5 6" xfId="15303" xr:uid="{00000000-0005-0000-0000-0000DB670000}"/>
    <cellStyle name="Note 4 20 5 6 2" xfId="32738" xr:uid="{00000000-0005-0000-0000-0000DC670000}"/>
    <cellStyle name="Note 4 20 5 6 3" xfId="47191" xr:uid="{00000000-0005-0000-0000-0000DD670000}"/>
    <cellStyle name="Note 4 20 5 7" xfId="18974" xr:uid="{00000000-0005-0000-0000-0000DE670000}"/>
    <cellStyle name="Note 4 20 5 8" xfId="20465" xr:uid="{00000000-0005-0000-0000-0000DF670000}"/>
    <cellStyle name="Note 4 20 6" xfId="4625" xr:uid="{00000000-0005-0000-0000-0000E0670000}"/>
    <cellStyle name="Note 4 20 6 2" xfId="14094" xr:uid="{00000000-0005-0000-0000-0000E1670000}"/>
    <cellStyle name="Note 4 20 6 2 2" xfId="31529" xr:uid="{00000000-0005-0000-0000-0000E2670000}"/>
    <cellStyle name="Note 4 20 6 2 3" xfId="45982" xr:uid="{00000000-0005-0000-0000-0000E3670000}"/>
    <cellStyle name="Note 4 20 6 3" xfId="16555" xr:uid="{00000000-0005-0000-0000-0000E4670000}"/>
    <cellStyle name="Note 4 20 6 3 2" xfId="33990" xr:uid="{00000000-0005-0000-0000-0000E5670000}"/>
    <cellStyle name="Note 4 20 6 3 3" xfId="48443" xr:uid="{00000000-0005-0000-0000-0000E6670000}"/>
    <cellStyle name="Note 4 20 6 4" xfId="22061" xr:uid="{00000000-0005-0000-0000-0000E7670000}"/>
    <cellStyle name="Note 4 20 6 5" xfId="36514" xr:uid="{00000000-0005-0000-0000-0000E8670000}"/>
    <cellStyle name="Note 4 20 7" xfId="7087" xr:uid="{00000000-0005-0000-0000-0000E9670000}"/>
    <cellStyle name="Note 4 20 7 2" xfId="24522" xr:uid="{00000000-0005-0000-0000-0000EA670000}"/>
    <cellStyle name="Note 4 20 7 3" xfId="38975" xr:uid="{00000000-0005-0000-0000-0000EB670000}"/>
    <cellStyle name="Note 4 20 8" xfId="9528" xr:uid="{00000000-0005-0000-0000-0000EC670000}"/>
    <cellStyle name="Note 4 20 8 2" xfId="26963" xr:uid="{00000000-0005-0000-0000-0000ED670000}"/>
    <cellStyle name="Note 4 20 8 3" xfId="41416" xr:uid="{00000000-0005-0000-0000-0000EE670000}"/>
    <cellStyle name="Note 4 20 9" xfId="11948" xr:uid="{00000000-0005-0000-0000-0000EF670000}"/>
    <cellStyle name="Note 4 20 9 2" xfId="29383" xr:uid="{00000000-0005-0000-0000-0000F0670000}"/>
    <cellStyle name="Note 4 20 9 3" xfId="43836" xr:uid="{00000000-0005-0000-0000-0000F1670000}"/>
    <cellStyle name="Note 4 21" xfId="2134" xr:uid="{00000000-0005-0000-0000-0000F2670000}"/>
    <cellStyle name="Note 4 21 10" xfId="9548" xr:uid="{00000000-0005-0000-0000-0000F3670000}"/>
    <cellStyle name="Note 4 21 10 2" xfId="26983" xr:uid="{00000000-0005-0000-0000-0000F4670000}"/>
    <cellStyle name="Note 4 21 10 3" xfId="41436" xr:uid="{00000000-0005-0000-0000-0000F5670000}"/>
    <cellStyle name="Note 4 21 11" xfId="11968" xr:uid="{00000000-0005-0000-0000-0000F6670000}"/>
    <cellStyle name="Note 4 21 11 2" xfId="29403" xr:uid="{00000000-0005-0000-0000-0000F7670000}"/>
    <cellStyle name="Note 4 21 11 3" xfId="43856" xr:uid="{00000000-0005-0000-0000-0000F8670000}"/>
    <cellStyle name="Note 4 21 12" xfId="18975" xr:uid="{00000000-0005-0000-0000-0000F9670000}"/>
    <cellStyle name="Note 4 21 2" xfId="2135" xr:uid="{00000000-0005-0000-0000-0000FA670000}"/>
    <cellStyle name="Note 4 21 2 2" xfId="2136" xr:uid="{00000000-0005-0000-0000-0000FB670000}"/>
    <cellStyle name="Note 4 21 2 2 2" xfId="4647" xr:uid="{00000000-0005-0000-0000-0000FC670000}"/>
    <cellStyle name="Note 4 21 2 2 2 2" xfId="14111" xr:uid="{00000000-0005-0000-0000-0000FD670000}"/>
    <cellStyle name="Note 4 21 2 2 2 2 2" xfId="31546" xr:uid="{00000000-0005-0000-0000-0000FE670000}"/>
    <cellStyle name="Note 4 21 2 2 2 2 3" xfId="45999" xr:uid="{00000000-0005-0000-0000-0000FF670000}"/>
    <cellStyle name="Note 4 21 2 2 2 3" xfId="16572" xr:uid="{00000000-0005-0000-0000-000000680000}"/>
    <cellStyle name="Note 4 21 2 2 2 3 2" xfId="34007" xr:uid="{00000000-0005-0000-0000-000001680000}"/>
    <cellStyle name="Note 4 21 2 2 2 3 3" xfId="48460" xr:uid="{00000000-0005-0000-0000-000002680000}"/>
    <cellStyle name="Note 4 21 2 2 2 4" xfId="22083" xr:uid="{00000000-0005-0000-0000-000003680000}"/>
    <cellStyle name="Note 4 21 2 2 2 5" xfId="36536" xr:uid="{00000000-0005-0000-0000-000004680000}"/>
    <cellStyle name="Note 4 21 2 2 3" xfId="7109" xr:uid="{00000000-0005-0000-0000-000005680000}"/>
    <cellStyle name="Note 4 21 2 2 3 2" xfId="24544" xr:uid="{00000000-0005-0000-0000-000006680000}"/>
    <cellStyle name="Note 4 21 2 2 3 3" xfId="38997" xr:uid="{00000000-0005-0000-0000-000007680000}"/>
    <cellStyle name="Note 4 21 2 2 4" xfId="9550" xr:uid="{00000000-0005-0000-0000-000008680000}"/>
    <cellStyle name="Note 4 21 2 2 4 2" xfId="26985" xr:uid="{00000000-0005-0000-0000-000009680000}"/>
    <cellStyle name="Note 4 21 2 2 4 3" xfId="41438" xr:uid="{00000000-0005-0000-0000-00000A680000}"/>
    <cellStyle name="Note 4 21 2 2 5" xfId="11970" xr:uid="{00000000-0005-0000-0000-00000B680000}"/>
    <cellStyle name="Note 4 21 2 2 5 2" xfId="29405" xr:uid="{00000000-0005-0000-0000-00000C680000}"/>
    <cellStyle name="Note 4 21 2 2 5 3" xfId="43858" xr:uid="{00000000-0005-0000-0000-00000D680000}"/>
    <cellStyle name="Note 4 21 2 2 6" xfId="18977" xr:uid="{00000000-0005-0000-0000-00000E680000}"/>
    <cellStyle name="Note 4 21 2 3" xfId="2137" xr:uid="{00000000-0005-0000-0000-00000F680000}"/>
    <cellStyle name="Note 4 21 2 3 2" xfId="4648" xr:uid="{00000000-0005-0000-0000-000010680000}"/>
    <cellStyle name="Note 4 21 2 3 2 2" xfId="14112" xr:uid="{00000000-0005-0000-0000-000011680000}"/>
    <cellStyle name="Note 4 21 2 3 2 2 2" xfId="31547" xr:uid="{00000000-0005-0000-0000-000012680000}"/>
    <cellStyle name="Note 4 21 2 3 2 2 3" xfId="46000" xr:uid="{00000000-0005-0000-0000-000013680000}"/>
    <cellStyle name="Note 4 21 2 3 2 3" xfId="16573" xr:uid="{00000000-0005-0000-0000-000014680000}"/>
    <cellStyle name="Note 4 21 2 3 2 3 2" xfId="34008" xr:uid="{00000000-0005-0000-0000-000015680000}"/>
    <cellStyle name="Note 4 21 2 3 2 3 3" xfId="48461" xr:uid="{00000000-0005-0000-0000-000016680000}"/>
    <cellStyle name="Note 4 21 2 3 2 4" xfId="22084" xr:uid="{00000000-0005-0000-0000-000017680000}"/>
    <cellStyle name="Note 4 21 2 3 2 5" xfId="36537" xr:uid="{00000000-0005-0000-0000-000018680000}"/>
    <cellStyle name="Note 4 21 2 3 3" xfId="7110" xr:uid="{00000000-0005-0000-0000-000019680000}"/>
    <cellStyle name="Note 4 21 2 3 3 2" xfId="24545" xr:uid="{00000000-0005-0000-0000-00001A680000}"/>
    <cellStyle name="Note 4 21 2 3 3 3" xfId="38998" xr:uid="{00000000-0005-0000-0000-00001B680000}"/>
    <cellStyle name="Note 4 21 2 3 4" xfId="9551" xr:uid="{00000000-0005-0000-0000-00001C680000}"/>
    <cellStyle name="Note 4 21 2 3 4 2" xfId="26986" xr:uid="{00000000-0005-0000-0000-00001D680000}"/>
    <cellStyle name="Note 4 21 2 3 4 3" xfId="41439" xr:uid="{00000000-0005-0000-0000-00001E680000}"/>
    <cellStyle name="Note 4 21 2 3 5" xfId="11971" xr:uid="{00000000-0005-0000-0000-00001F680000}"/>
    <cellStyle name="Note 4 21 2 3 5 2" xfId="29406" xr:uid="{00000000-0005-0000-0000-000020680000}"/>
    <cellStyle name="Note 4 21 2 3 5 3" xfId="43859" xr:uid="{00000000-0005-0000-0000-000021680000}"/>
    <cellStyle name="Note 4 21 2 3 6" xfId="18978" xr:uid="{00000000-0005-0000-0000-000022680000}"/>
    <cellStyle name="Note 4 21 2 4" xfId="2138" xr:uid="{00000000-0005-0000-0000-000023680000}"/>
    <cellStyle name="Note 4 21 2 4 2" xfId="4649" xr:uid="{00000000-0005-0000-0000-000024680000}"/>
    <cellStyle name="Note 4 21 2 4 2 2" xfId="22085" xr:uid="{00000000-0005-0000-0000-000025680000}"/>
    <cellStyle name="Note 4 21 2 4 2 3" xfId="36538" xr:uid="{00000000-0005-0000-0000-000026680000}"/>
    <cellStyle name="Note 4 21 2 4 3" xfId="7111" xr:uid="{00000000-0005-0000-0000-000027680000}"/>
    <cellStyle name="Note 4 21 2 4 3 2" xfId="24546" xr:uid="{00000000-0005-0000-0000-000028680000}"/>
    <cellStyle name="Note 4 21 2 4 3 3" xfId="38999" xr:uid="{00000000-0005-0000-0000-000029680000}"/>
    <cellStyle name="Note 4 21 2 4 4" xfId="9552" xr:uid="{00000000-0005-0000-0000-00002A680000}"/>
    <cellStyle name="Note 4 21 2 4 4 2" xfId="26987" xr:uid="{00000000-0005-0000-0000-00002B680000}"/>
    <cellStyle name="Note 4 21 2 4 4 3" xfId="41440" xr:uid="{00000000-0005-0000-0000-00002C680000}"/>
    <cellStyle name="Note 4 21 2 4 5" xfId="11972" xr:uid="{00000000-0005-0000-0000-00002D680000}"/>
    <cellStyle name="Note 4 21 2 4 5 2" xfId="29407" xr:uid="{00000000-0005-0000-0000-00002E680000}"/>
    <cellStyle name="Note 4 21 2 4 5 3" xfId="43860" xr:uid="{00000000-0005-0000-0000-00002F680000}"/>
    <cellStyle name="Note 4 21 2 4 6" xfId="15304" xr:uid="{00000000-0005-0000-0000-000030680000}"/>
    <cellStyle name="Note 4 21 2 4 6 2" xfId="32739" xr:uid="{00000000-0005-0000-0000-000031680000}"/>
    <cellStyle name="Note 4 21 2 4 6 3" xfId="47192" xr:uid="{00000000-0005-0000-0000-000032680000}"/>
    <cellStyle name="Note 4 21 2 4 7" xfId="18979" xr:uid="{00000000-0005-0000-0000-000033680000}"/>
    <cellStyle name="Note 4 21 2 4 8" xfId="20466" xr:uid="{00000000-0005-0000-0000-000034680000}"/>
    <cellStyle name="Note 4 21 2 5" xfId="4646" xr:uid="{00000000-0005-0000-0000-000035680000}"/>
    <cellStyle name="Note 4 21 2 5 2" xfId="14110" xr:uid="{00000000-0005-0000-0000-000036680000}"/>
    <cellStyle name="Note 4 21 2 5 2 2" xfId="31545" xr:uid="{00000000-0005-0000-0000-000037680000}"/>
    <cellStyle name="Note 4 21 2 5 2 3" xfId="45998" xr:uid="{00000000-0005-0000-0000-000038680000}"/>
    <cellStyle name="Note 4 21 2 5 3" xfId="16571" xr:uid="{00000000-0005-0000-0000-000039680000}"/>
    <cellStyle name="Note 4 21 2 5 3 2" xfId="34006" xr:uid="{00000000-0005-0000-0000-00003A680000}"/>
    <cellStyle name="Note 4 21 2 5 3 3" xfId="48459" xr:uid="{00000000-0005-0000-0000-00003B680000}"/>
    <cellStyle name="Note 4 21 2 5 4" xfId="22082" xr:uid="{00000000-0005-0000-0000-00003C680000}"/>
    <cellStyle name="Note 4 21 2 5 5" xfId="36535" xr:uid="{00000000-0005-0000-0000-00003D680000}"/>
    <cellStyle name="Note 4 21 2 6" xfId="7108" xr:uid="{00000000-0005-0000-0000-00003E680000}"/>
    <cellStyle name="Note 4 21 2 6 2" xfId="24543" xr:uid="{00000000-0005-0000-0000-00003F680000}"/>
    <cellStyle name="Note 4 21 2 6 3" xfId="38996" xr:uid="{00000000-0005-0000-0000-000040680000}"/>
    <cellStyle name="Note 4 21 2 7" xfId="9549" xr:uid="{00000000-0005-0000-0000-000041680000}"/>
    <cellStyle name="Note 4 21 2 7 2" xfId="26984" xr:uid="{00000000-0005-0000-0000-000042680000}"/>
    <cellStyle name="Note 4 21 2 7 3" xfId="41437" xr:uid="{00000000-0005-0000-0000-000043680000}"/>
    <cellStyle name="Note 4 21 2 8" xfId="11969" xr:uid="{00000000-0005-0000-0000-000044680000}"/>
    <cellStyle name="Note 4 21 2 8 2" xfId="29404" xr:uid="{00000000-0005-0000-0000-000045680000}"/>
    <cellStyle name="Note 4 21 2 8 3" xfId="43857" xr:uid="{00000000-0005-0000-0000-000046680000}"/>
    <cellStyle name="Note 4 21 2 9" xfId="18976" xr:uid="{00000000-0005-0000-0000-000047680000}"/>
    <cellStyle name="Note 4 21 3" xfId="2139" xr:uid="{00000000-0005-0000-0000-000048680000}"/>
    <cellStyle name="Note 4 21 3 2" xfId="2140" xr:uid="{00000000-0005-0000-0000-000049680000}"/>
    <cellStyle name="Note 4 21 3 2 2" xfId="4651" xr:uid="{00000000-0005-0000-0000-00004A680000}"/>
    <cellStyle name="Note 4 21 3 2 2 2" xfId="14114" xr:uid="{00000000-0005-0000-0000-00004B680000}"/>
    <cellStyle name="Note 4 21 3 2 2 2 2" xfId="31549" xr:uid="{00000000-0005-0000-0000-00004C680000}"/>
    <cellStyle name="Note 4 21 3 2 2 2 3" xfId="46002" xr:uid="{00000000-0005-0000-0000-00004D680000}"/>
    <cellStyle name="Note 4 21 3 2 2 3" xfId="16575" xr:uid="{00000000-0005-0000-0000-00004E680000}"/>
    <cellStyle name="Note 4 21 3 2 2 3 2" xfId="34010" xr:uid="{00000000-0005-0000-0000-00004F680000}"/>
    <cellStyle name="Note 4 21 3 2 2 3 3" xfId="48463" xr:uid="{00000000-0005-0000-0000-000050680000}"/>
    <cellStyle name="Note 4 21 3 2 2 4" xfId="22087" xr:uid="{00000000-0005-0000-0000-000051680000}"/>
    <cellStyle name="Note 4 21 3 2 2 5" xfId="36540" xr:uid="{00000000-0005-0000-0000-000052680000}"/>
    <cellStyle name="Note 4 21 3 2 3" xfId="7113" xr:uid="{00000000-0005-0000-0000-000053680000}"/>
    <cellStyle name="Note 4 21 3 2 3 2" xfId="24548" xr:uid="{00000000-0005-0000-0000-000054680000}"/>
    <cellStyle name="Note 4 21 3 2 3 3" xfId="39001" xr:uid="{00000000-0005-0000-0000-000055680000}"/>
    <cellStyle name="Note 4 21 3 2 4" xfId="9554" xr:uid="{00000000-0005-0000-0000-000056680000}"/>
    <cellStyle name="Note 4 21 3 2 4 2" xfId="26989" xr:uid="{00000000-0005-0000-0000-000057680000}"/>
    <cellStyle name="Note 4 21 3 2 4 3" xfId="41442" xr:uid="{00000000-0005-0000-0000-000058680000}"/>
    <cellStyle name="Note 4 21 3 2 5" xfId="11974" xr:uid="{00000000-0005-0000-0000-000059680000}"/>
    <cellStyle name="Note 4 21 3 2 5 2" xfId="29409" xr:uid="{00000000-0005-0000-0000-00005A680000}"/>
    <cellStyle name="Note 4 21 3 2 5 3" xfId="43862" xr:uid="{00000000-0005-0000-0000-00005B680000}"/>
    <cellStyle name="Note 4 21 3 2 6" xfId="18981" xr:uid="{00000000-0005-0000-0000-00005C680000}"/>
    <cellStyle name="Note 4 21 3 3" xfId="2141" xr:uid="{00000000-0005-0000-0000-00005D680000}"/>
    <cellStyle name="Note 4 21 3 3 2" xfId="4652" xr:uid="{00000000-0005-0000-0000-00005E680000}"/>
    <cellStyle name="Note 4 21 3 3 2 2" xfId="14115" xr:uid="{00000000-0005-0000-0000-00005F680000}"/>
    <cellStyle name="Note 4 21 3 3 2 2 2" xfId="31550" xr:uid="{00000000-0005-0000-0000-000060680000}"/>
    <cellStyle name="Note 4 21 3 3 2 2 3" xfId="46003" xr:uid="{00000000-0005-0000-0000-000061680000}"/>
    <cellStyle name="Note 4 21 3 3 2 3" xfId="16576" xr:uid="{00000000-0005-0000-0000-000062680000}"/>
    <cellStyle name="Note 4 21 3 3 2 3 2" xfId="34011" xr:uid="{00000000-0005-0000-0000-000063680000}"/>
    <cellStyle name="Note 4 21 3 3 2 3 3" xfId="48464" xr:uid="{00000000-0005-0000-0000-000064680000}"/>
    <cellStyle name="Note 4 21 3 3 2 4" xfId="22088" xr:uid="{00000000-0005-0000-0000-000065680000}"/>
    <cellStyle name="Note 4 21 3 3 2 5" xfId="36541" xr:uid="{00000000-0005-0000-0000-000066680000}"/>
    <cellStyle name="Note 4 21 3 3 3" xfId="7114" xr:uid="{00000000-0005-0000-0000-000067680000}"/>
    <cellStyle name="Note 4 21 3 3 3 2" xfId="24549" xr:uid="{00000000-0005-0000-0000-000068680000}"/>
    <cellStyle name="Note 4 21 3 3 3 3" xfId="39002" xr:uid="{00000000-0005-0000-0000-000069680000}"/>
    <cellStyle name="Note 4 21 3 3 4" xfId="9555" xr:uid="{00000000-0005-0000-0000-00006A680000}"/>
    <cellStyle name="Note 4 21 3 3 4 2" xfId="26990" xr:uid="{00000000-0005-0000-0000-00006B680000}"/>
    <cellStyle name="Note 4 21 3 3 4 3" xfId="41443" xr:uid="{00000000-0005-0000-0000-00006C680000}"/>
    <cellStyle name="Note 4 21 3 3 5" xfId="11975" xr:uid="{00000000-0005-0000-0000-00006D680000}"/>
    <cellStyle name="Note 4 21 3 3 5 2" xfId="29410" xr:uid="{00000000-0005-0000-0000-00006E680000}"/>
    <cellStyle name="Note 4 21 3 3 5 3" xfId="43863" xr:uid="{00000000-0005-0000-0000-00006F680000}"/>
    <cellStyle name="Note 4 21 3 3 6" xfId="18982" xr:uid="{00000000-0005-0000-0000-000070680000}"/>
    <cellStyle name="Note 4 21 3 4" xfId="2142" xr:uid="{00000000-0005-0000-0000-000071680000}"/>
    <cellStyle name="Note 4 21 3 4 2" xfId="4653" xr:uid="{00000000-0005-0000-0000-000072680000}"/>
    <cellStyle name="Note 4 21 3 4 2 2" xfId="22089" xr:uid="{00000000-0005-0000-0000-000073680000}"/>
    <cellStyle name="Note 4 21 3 4 2 3" xfId="36542" xr:uid="{00000000-0005-0000-0000-000074680000}"/>
    <cellStyle name="Note 4 21 3 4 3" xfId="7115" xr:uid="{00000000-0005-0000-0000-000075680000}"/>
    <cellStyle name="Note 4 21 3 4 3 2" xfId="24550" xr:uid="{00000000-0005-0000-0000-000076680000}"/>
    <cellStyle name="Note 4 21 3 4 3 3" xfId="39003" xr:uid="{00000000-0005-0000-0000-000077680000}"/>
    <cellStyle name="Note 4 21 3 4 4" xfId="9556" xr:uid="{00000000-0005-0000-0000-000078680000}"/>
    <cellStyle name="Note 4 21 3 4 4 2" xfId="26991" xr:uid="{00000000-0005-0000-0000-000079680000}"/>
    <cellStyle name="Note 4 21 3 4 4 3" xfId="41444" xr:uid="{00000000-0005-0000-0000-00007A680000}"/>
    <cellStyle name="Note 4 21 3 4 5" xfId="11976" xr:uid="{00000000-0005-0000-0000-00007B680000}"/>
    <cellStyle name="Note 4 21 3 4 5 2" xfId="29411" xr:uid="{00000000-0005-0000-0000-00007C680000}"/>
    <cellStyle name="Note 4 21 3 4 5 3" xfId="43864" xr:uid="{00000000-0005-0000-0000-00007D680000}"/>
    <cellStyle name="Note 4 21 3 4 6" xfId="15305" xr:uid="{00000000-0005-0000-0000-00007E680000}"/>
    <cellStyle name="Note 4 21 3 4 6 2" xfId="32740" xr:uid="{00000000-0005-0000-0000-00007F680000}"/>
    <cellStyle name="Note 4 21 3 4 6 3" xfId="47193" xr:uid="{00000000-0005-0000-0000-000080680000}"/>
    <cellStyle name="Note 4 21 3 4 7" xfId="18983" xr:uid="{00000000-0005-0000-0000-000081680000}"/>
    <cellStyle name="Note 4 21 3 4 8" xfId="20467" xr:uid="{00000000-0005-0000-0000-000082680000}"/>
    <cellStyle name="Note 4 21 3 5" xfId="4650" xr:uid="{00000000-0005-0000-0000-000083680000}"/>
    <cellStyle name="Note 4 21 3 5 2" xfId="14113" xr:uid="{00000000-0005-0000-0000-000084680000}"/>
    <cellStyle name="Note 4 21 3 5 2 2" xfId="31548" xr:uid="{00000000-0005-0000-0000-000085680000}"/>
    <cellStyle name="Note 4 21 3 5 2 3" xfId="46001" xr:uid="{00000000-0005-0000-0000-000086680000}"/>
    <cellStyle name="Note 4 21 3 5 3" xfId="16574" xr:uid="{00000000-0005-0000-0000-000087680000}"/>
    <cellStyle name="Note 4 21 3 5 3 2" xfId="34009" xr:uid="{00000000-0005-0000-0000-000088680000}"/>
    <cellStyle name="Note 4 21 3 5 3 3" xfId="48462" xr:uid="{00000000-0005-0000-0000-000089680000}"/>
    <cellStyle name="Note 4 21 3 5 4" xfId="22086" xr:uid="{00000000-0005-0000-0000-00008A680000}"/>
    <cellStyle name="Note 4 21 3 5 5" xfId="36539" xr:uid="{00000000-0005-0000-0000-00008B680000}"/>
    <cellStyle name="Note 4 21 3 6" xfId="7112" xr:uid="{00000000-0005-0000-0000-00008C680000}"/>
    <cellStyle name="Note 4 21 3 6 2" xfId="24547" xr:uid="{00000000-0005-0000-0000-00008D680000}"/>
    <cellStyle name="Note 4 21 3 6 3" xfId="39000" xr:uid="{00000000-0005-0000-0000-00008E680000}"/>
    <cellStyle name="Note 4 21 3 7" xfId="9553" xr:uid="{00000000-0005-0000-0000-00008F680000}"/>
    <cellStyle name="Note 4 21 3 7 2" xfId="26988" xr:uid="{00000000-0005-0000-0000-000090680000}"/>
    <cellStyle name="Note 4 21 3 7 3" xfId="41441" xr:uid="{00000000-0005-0000-0000-000091680000}"/>
    <cellStyle name="Note 4 21 3 8" xfId="11973" xr:uid="{00000000-0005-0000-0000-000092680000}"/>
    <cellStyle name="Note 4 21 3 8 2" xfId="29408" xr:uid="{00000000-0005-0000-0000-000093680000}"/>
    <cellStyle name="Note 4 21 3 8 3" xfId="43861" xr:uid="{00000000-0005-0000-0000-000094680000}"/>
    <cellStyle name="Note 4 21 3 9" xfId="18980" xr:uid="{00000000-0005-0000-0000-000095680000}"/>
    <cellStyle name="Note 4 21 4" xfId="2143" xr:uid="{00000000-0005-0000-0000-000096680000}"/>
    <cellStyle name="Note 4 21 4 2" xfId="2144" xr:uid="{00000000-0005-0000-0000-000097680000}"/>
    <cellStyle name="Note 4 21 4 2 2" xfId="4655" xr:uid="{00000000-0005-0000-0000-000098680000}"/>
    <cellStyle name="Note 4 21 4 2 2 2" xfId="14117" xr:uid="{00000000-0005-0000-0000-000099680000}"/>
    <cellStyle name="Note 4 21 4 2 2 2 2" xfId="31552" xr:uid="{00000000-0005-0000-0000-00009A680000}"/>
    <cellStyle name="Note 4 21 4 2 2 2 3" xfId="46005" xr:uid="{00000000-0005-0000-0000-00009B680000}"/>
    <cellStyle name="Note 4 21 4 2 2 3" xfId="16578" xr:uid="{00000000-0005-0000-0000-00009C680000}"/>
    <cellStyle name="Note 4 21 4 2 2 3 2" xfId="34013" xr:uid="{00000000-0005-0000-0000-00009D680000}"/>
    <cellStyle name="Note 4 21 4 2 2 3 3" xfId="48466" xr:uid="{00000000-0005-0000-0000-00009E680000}"/>
    <cellStyle name="Note 4 21 4 2 2 4" xfId="22091" xr:uid="{00000000-0005-0000-0000-00009F680000}"/>
    <cellStyle name="Note 4 21 4 2 2 5" xfId="36544" xr:uid="{00000000-0005-0000-0000-0000A0680000}"/>
    <cellStyle name="Note 4 21 4 2 3" xfId="7117" xr:uid="{00000000-0005-0000-0000-0000A1680000}"/>
    <cellStyle name="Note 4 21 4 2 3 2" xfId="24552" xr:uid="{00000000-0005-0000-0000-0000A2680000}"/>
    <cellStyle name="Note 4 21 4 2 3 3" xfId="39005" xr:uid="{00000000-0005-0000-0000-0000A3680000}"/>
    <cellStyle name="Note 4 21 4 2 4" xfId="9558" xr:uid="{00000000-0005-0000-0000-0000A4680000}"/>
    <cellStyle name="Note 4 21 4 2 4 2" xfId="26993" xr:uid="{00000000-0005-0000-0000-0000A5680000}"/>
    <cellStyle name="Note 4 21 4 2 4 3" xfId="41446" xr:uid="{00000000-0005-0000-0000-0000A6680000}"/>
    <cellStyle name="Note 4 21 4 2 5" xfId="11978" xr:uid="{00000000-0005-0000-0000-0000A7680000}"/>
    <cellStyle name="Note 4 21 4 2 5 2" xfId="29413" xr:uid="{00000000-0005-0000-0000-0000A8680000}"/>
    <cellStyle name="Note 4 21 4 2 5 3" xfId="43866" xr:uid="{00000000-0005-0000-0000-0000A9680000}"/>
    <cellStyle name="Note 4 21 4 2 6" xfId="18985" xr:uid="{00000000-0005-0000-0000-0000AA680000}"/>
    <cellStyle name="Note 4 21 4 3" xfId="2145" xr:uid="{00000000-0005-0000-0000-0000AB680000}"/>
    <cellStyle name="Note 4 21 4 3 2" xfId="4656" xr:uid="{00000000-0005-0000-0000-0000AC680000}"/>
    <cellStyle name="Note 4 21 4 3 2 2" xfId="14118" xr:uid="{00000000-0005-0000-0000-0000AD680000}"/>
    <cellStyle name="Note 4 21 4 3 2 2 2" xfId="31553" xr:uid="{00000000-0005-0000-0000-0000AE680000}"/>
    <cellStyle name="Note 4 21 4 3 2 2 3" xfId="46006" xr:uid="{00000000-0005-0000-0000-0000AF680000}"/>
    <cellStyle name="Note 4 21 4 3 2 3" xfId="16579" xr:uid="{00000000-0005-0000-0000-0000B0680000}"/>
    <cellStyle name="Note 4 21 4 3 2 3 2" xfId="34014" xr:uid="{00000000-0005-0000-0000-0000B1680000}"/>
    <cellStyle name="Note 4 21 4 3 2 3 3" xfId="48467" xr:uid="{00000000-0005-0000-0000-0000B2680000}"/>
    <cellStyle name="Note 4 21 4 3 2 4" xfId="22092" xr:uid="{00000000-0005-0000-0000-0000B3680000}"/>
    <cellStyle name="Note 4 21 4 3 2 5" xfId="36545" xr:uid="{00000000-0005-0000-0000-0000B4680000}"/>
    <cellStyle name="Note 4 21 4 3 3" xfId="7118" xr:uid="{00000000-0005-0000-0000-0000B5680000}"/>
    <cellStyle name="Note 4 21 4 3 3 2" xfId="24553" xr:uid="{00000000-0005-0000-0000-0000B6680000}"/>
    <cellStyle name="Note 4 21 4 3 3 3" xfId="39006" xr:uid="{00000000-0005-0000-0000-0000B7680000}"/>
    <cellStyle name="Note 4 21 4 3 4" xfId="9559" xr:uid="{00000000-0005-0000-0000-0000B8680000}"/>
    <cellStyle name="Note 4 21 4 3 4 2" xfId="26994" xr:uid="{00000000-0005-0000-0000-0000B9680000}"/>
    <cellStyle name="Note 4 21 4 3 4 3" xfId="41447" xr:uid="{00000000-0005-0000-0000-0000BA680000}"/>
    <cellStyle name="Note 4 21 4 3 5" xfId="11979" xr:uid="{00000000-0005-0000-0000-0000BB680000}"/>
    <cellStyle name="Note 4 21 4 3 5 2" xfId="29414" xr:uid="{00000000-0005-0000-0000-0000BC680000}"/>
    <cellStyle name="Note 4 21 4 3 5 3" xfId="43867" xr:uid="{00000000-0005-0000-0000-0000BD680000}"/>
    <cellStyle name="Note 4 21 4 3 6" xfId="18986" xr:uid="{00000000-0005-0000-0000-0000BE680000}"/>
    <cellStyle name="Note 4 21 4 4" xfId="2146" xr:uid="{00000000-0005-0000-0000-0000BF680000}"/>
    <cellStyle name="Note 4 21 4 4 2" xfId="4657" xr:uid="{00000000-0005-0000-0000-0000C0680000}"/>
    <cellStyle name="Note 4 21 4 4 2 2" xfId="22093" xr:uid="{00000000-0005-0000-0000-0000C1680000}"/>
    <cellStyle name="Note 4 21 4 4 2 3" xfId="36546" xr:uid="{00000000-0005-0000-0000-0000C2680000}"/>
    <cellStyle name="Note 4 21 4 4 3" xfId="7119" xr:uid="{00000000-0005-0000-0000-0000C3680000}"/>
    <cellStyle name="Note 4 21 4 4 3 2" xfId="24554" xr:uid="{00000000-0005-0000-0000-0000C4680000}"/>
    <cellStyle name="Note 4 21 4 4 3 3" xfId="39007" xr:uid="{00000000-0005-0000-0000-0000C5680000}"/>
    <cellStyle name="Note 4 21 4 4 4" xfId="9560" xr:uid="{00000000-0005-0000-0000-0000C6680000}"/>
    <cellStyle name="Note 4 21 4 4 4 2" xfId="26995" xr:uid="{00000000-0005-0000-0000-0000C7680000}"/>
    <cellStyle name="Note 4 21 4 4 4 3" xfId="41448" xr:uid="{00000000-0005-0000-0000-0000C8680000}"/>
    <cellStyle name="Note 4 21 4 4 5" xfId="11980" xr:uid="{00000000-0005-0000-0000-0000C9680000}"/>
    <cellStyle name="Note 4 21 4 4 5 2" xfId="29415" xr:uid="{00000000-0005-0000-0000-0000CA680000}"/>
    <cellStyle name="Note 4 21 4 4 5 3" xfId="43868" xr:uid="{00000000-0005-0000-0000-0000CB680000}"/>
    <cellStyle name="Note 4 21 4 4 6" xfId="15306" xr:uid="{00000000-0005-0000-0000-0000CC680000}"/>
    <cellStyle name="Note 4 21 4 4 6 2" xfId="32741" xr:uid="{00000000-0005-0000-0000-0000CD680000}"/>
    <cellStyle name="Note 4 21 4 4 6 3" xfId="47194" xr:uid="{00000000-0005-0000-0000-0000CE680000}"/>
    <cellStyle name="Note 4 21 4 4 7" xfId="18987" xr:uid="{00000000-0005-0000-0000-0000CF680000}"/>
    <cellStyle name="Note 4 21 4 4 8" xfId="20468" xr:uid="{00000000-0005-0000-0000-0000D0680000}"/>
    <cellStyle name="Note 4 21 4 5" xfId="4654" xr:uid="{00000000-0005-0000-0000-0000D1680000}"/>
    <cellStyle name="Note 4 21 4 5 2" xfId="14116" xr:uid="{00000000-0005-0000-0000-0000D2680000}"/>
    <cellStyle name="Note 4 21 4 5 2 2" xfId="31551" xr:uid="{00000000-0005-0000-0000-0000D3680000}"/>
    <cellStyle name="Note 4 21 4 5 2 3" xfId="46004" xr:uid="{00000000-0005-0000-0000-0000D4680000}"/>
    <cellStyle name="Note 4 21 4 5 3" xfId="16577" xr:uid="{00000000-0005-0000-0000-0000D5680000}"/>
    <cellStyle name="Note 4 21 4 5 3 2" xfId="34012" xr:uid="{00000000-0005-0000-0000-0000D6680000}"/>
    <cellStyle name="Note 4 21 4 5 3 3" xfId="48465" xr:uid="{00000000-0005-0000-0000-0000D7680000}"/>
    <cellStyle name="Note 4 21 4 5 4" xfId="22090" xr:uid="{00000000-0005-0000-0000-0000D8680000}"/>
    <cellStyle name="Note 4 21 4 5 5" xfId="36543" xr:uid="{00000000-0005-0000-0000-0000D9680000}"/>
    <cellStyle name="Note 4 21 4 6" xfId="7116" xr:uid="{00000000-0005-0000-0000-0000DA680000}"/>
    <cellStyle name="Note 4 21 4 6 2" xfId="24551" xr:uid="{00000000-0005-0000-0000-0000DB680000}"/>
    <cellStyle name="Note 4 21 4 6 3" xfId="39004" xr:uid="{00000000-0005-0000-0000-0000DC680000}"/>
    <cellStyle name="Note 4 21 4 7" xfId="9557" xr:uid="{00000000-0005-0000-0000-0000DD680000}"/>
    <cellStyle name="Note 4 21 4 7 2" xfId="26992" xr:uid="{00000000-0005-0000-0000-0000DE680000}"/>
    <cellStyle name="Note 4 21 4 7 3" xfId="41445" xr:uid="{00000000-0005-0000-0000-0000DF680000}"/>
    <cellStyle name="Note 4 21 4 8" xfId="11977" xr:uid="{00000000-0005-0000-0000-0000E0680000}"/>
    <cellStyle name="Note 4 21 4 8 2" xfId="29412" xr:uid="{00000000-0005-0000-0000-0000E1680000}"/>
    <cellStyle name="Note 4 21 4 8 3" xfId="43865" xr:uid="{00000000-0005-0000-0000-0000E2680000}"/>
    <cellStyle name="Note 4 21 4 9" xfId="18984" xr:uid="{00000000-0005-0000-0000-0000E3680000}"/>
    <cellStyle name="Note 4 21 5" xfId="2147" xr:uid="{00000000-0005-0000-0000-0000E4680000}"/>
    <cellStyle name="Note 4 21 5 2" xfId="4658" xr:uid="{00000000-0005-0000-0000-0000E5680000}"/>
    <cellStyle name="Note 4 21 5 2 2" xfId="14119" xr:uid="{00000000-0005-0000-0000-0000E6680000}"/>
    <cellStyle name="Note 4 21 5 2 2 2" xfId="31554" xr:uid="{00000000-0005-0000-0000-0000E7680000}"/>
    <cellStyle name="Note 4 21 5 2 2 3" xfId="46007" xr:uid="{00000000-0005-0000-0000-0000E8680000}"/>
    <cellStyle name="Note 4 21 5 2 3" xfId="16580" xr:uid="{00000000-0005-0000-0000-0000E9680000}"/>
    <cellStyle name="Note 4 21 5 2 3 2" xfId="34015" xr:uid="{00000000-0005-0000-0000-0000EA680000}"/>
    <cellStyle name="Note 4 21 5 2 3 3" xfId="48468" xr:uid="{00000000-0005-0000-0000-0000EB680000}"/>
    <cellStyle name="Note 4 21 5 2 4" xfId="22094" xr:uid="{00000000-0005-0000-0000-0000EC680000}"/>
    <cellStyle name="Note 4 21 5 2 5" xfId="36547" xr:uid="{00000000-0005-0000-0000-0000ED680000}"/>
    <cellStyle name="Note 4 21 5 3" xfId="7120" xr:uid="{00000000-0005-0000-0000-0000EE680000}"/>
    <cellStyle name="Note 4 21 5 3 2" xfId="24555" xr:uid="{00000000-0005-0000-0000-0000EF680000}"/>
    <cellStyle name="Note 4 21 5 3 3" xfId="39008" xr:uid="{00000000-0005-0000-0000-0000F0680000}"/>
    <cellStyle name="Note 4 21 5 4" xfId="9561" xr:uid="{00000000-0005-0000-0000-0000F1680000}"/>
    <cellStyle name="Note 4 21 5 4 2" xfId="26996" xr:uid="{00000000-0005-0000-0000-0000F2680000}"/>
    <cellStyle name="Note 4 21 5 4 3" xfId="41449" xr:uid="{00000000-0005-0000-0000-0000F3680000}"/>
    <cellStyle name="Note 4 21 5 5" xfId="11981" xr:uid="{00000000-0005-0000-0000-0000F4680000}"/>
    <cellStyle name="Note 4 21 5 5 2" xfId="29416" xr:uid="{00000000-0005-0000-0000-0000F5680000}"/>
    <cellStyle name="Note 4 21 5 5 3" xfId="43869" xr:uid="{00000000-0005-0000-0000-0000F6680000}"/>
    <cellStyle name="Note 4 21 5 6" xfId="18988" xr:uid="{00000000-0005-0000-0000-0000F7680000}"/>
    <cellStyle name="Note 4 21 6" xfId="2148" xr:uid="{00000000-0005-0000-0000-0000F8680000}"/>
    <cellStyle name="Note 4 21 6 2" xfId="4659" xr:uid="{00000000-0005-0000-0000-0000F9680000}"/>
    <cellStyle name="Note 4 21 6 2 2" xfId="14120" xr:uid="{00000000-0005-0000-0000-0000FA680000}"/>
    <cellStyle name="Note 4 21 6 2 2 2" xfId="31555" xr:uid="{00000000-0005-0000-0000-0000FB680000}"/>
    <cellStyle name="Note 4 21 6 2 2 3" xfId="46008" xr:uid="{00000000-0005-0000-0000-0000FC680000}"/>
    <cellStyle name="Note 4 21 6 2 3" xfId="16581" xr:uid="{00000000-0005-0000-0000-0000FD680000}"/>
    <cellStyle name="Note 4 21 6 2 3 2" xfId="34016" xr:uid="{00000000-0005-0000-0000-0000FE680000}"/>
    <cellStyle name="Note 4 21 6 2 3 3" xfId="48469" xr:uid="{00000000-0005-0000-0000-0000FF680000}"/>
    <cellStyle name="Note 4 21 6 2 4" xfId="22095" xr:uid="{00000000-0005-0000-0000-000000690000}"/>
    <cellStyle name="Note 4 21 6 2 5" xfId="36548" xr:uid="{00000000-0005-0000-0000-000001690000}"/>
    <cellStyle name="Note 4 21 6 3" xfId="7121" xr:uid="{00000000-0005-0000-0000-000002690000}"/>
    <cellStyle name="Note 4 21 6 3 2" xfId="24556" xr:uid="{00000000-0005-0000-0000-000003690000}"/>
    <cellStyle name="Note 4 21 6 3 3" xfId="39009" xr:uid="{00000000-0005-0000-0000-000004690000}"/>
    <cellStyle name="Note 4 21 6 4" xfId="9562" xr:uid="{00000000-0005-0000-0000-000005690000}"/>
    <cellStyle name="Note 4 21 6 4 2" xfId="26997" xr:uid="{00000000-0005-0000-0000-000006690000}"/>
    <cellStyle name="Note 4 21 6 4 3" xfId="41450" xr:uid="{00000000-0005-0000-0000-000007690000}"/>
    <cellStyle name="Note 4 21 6 5" xfId="11982" xr:uid="{00000000-0005-0000-0000-000008690000}"/>
    <cellStyle name="Note 4 21 6 5 2" xfId="29417" xr:uid="{00000000-0005-0000-0000-000009690000}"/>
    <cellStyle name="Note 4 21 6 5 3" xfId="43870" xr:uid="{00000000-0005-0000-0000-00000A690000}"/>
    <cellStyle name="Note 4 21 6 6" xfId="18989" xr:uid="{00000000-0005-0000-0000-00000B690000}"/>
    <cellStyle name="Note 4 21 7" xfId="2149" xr:uid="{00000000-0005-0000-0000-00000C690000}"/>
    <cellStyle name="Note 4 21 7 2" xfId="4660" xr:uid="{00000000-0005-0000-0000-00000D690000}"/>
    <cellStyle name="Note 4 21 7 2 2" xfId="22096" xr:uid="{00000000-0005-0000-0000-00000E690000}"/>
    <cellStyle name="Note 4 21 7 2 3" xfId="36549" xr:uid="{00000000-0005-0000-0000-00000F690000}"/>
    <cellStyle name="Note 4 21 7 3" xfId="7122" xr:uid="{00000000-0005-0000-0000-000010690000}"/>
    <cellStyle name="Note 4 21 7 3 2" xfId="24557" xr:uid="{00000000-0005-0000-0000-000011690000}"/>
    <cellStyle name="Note 4 21 7 3 3" xfId="39010" xr:uid="{00000000-0005-0000-0000-000012690000}"/>
    <cellStyle name="Note 4 21 7 4" xfId="9563" xr:uid="{00000000-0005-0000-0000-000013690000}"/>
    <cellStyle name="Note 4 21 7 4 2" xfId="26998" xr:uid="{00000000-0005-0000-0000-000014690000}"/>
    <cellStyle name="Note 4 21 7 4 3" xfId="41451" xr:uid="{00000000-0005-0000-0000-000015690000}"/>
    <cellStyle name="Note 4 21 7 5" xfId="11983" xr:uid="{00000000-0005-0000-0000-000016690000}"/>
    <cellStyle name="Note 4 21 7 5 2" xfId="29418" xr:uid="{00000000-0005-0000-0000-000017690000}"/>
    <cellStyle name="Note 4 21 7 5 3" xfId="43871" xr:uid="{00000000-0005-0000-0000-000018690000}"/>
    <cellStyle name="Note 4 21 7 6" xfId="15307" xr:uid="{00000000-0005-0000-0000-000019690000}"/>
    <cellStyle name="Note 4 21 7 6 2" xfId="32742" xr:uid="{00000000-0005-0000-0000-00001A690000}"/>
    <cellStyle name="Note 4 21 7 6 3" xfId="47195" xr:uid="{00000000-0005-0000-0000-00001B690000}"/>
    <cellStyle name="Note 4 21 7 7" xfId="18990" xr:uid="{00000000-0005-0000-0000-00001C690000}"/>
    <cellStyle name="Note 4 21 7 8" xfId="20469" xr:uid="{00000000-0005-0000-0000-00001D690000}"/>
    <cellStyle name="Note 4 21 8" xfId="4645" xr:uid="{00000000-0005-0000-0000-00001E690000}"/>
    <cellStyle name="Note 4 21 8 2" xfId="14109" xr:uid="{00000000-0005-0000-0000-00001F690000}"/>
    <cellStyle name="Note 4 21 8 2 2" xfId="31544" xr:uid="{00000000-0005-0000-0000-000020690000}"/>
    <cellStyle name="Note 4 21 8 2 3" xfId="45997" xr:uid="{00000000-0005-0000-0000-000021690000}"/>
    <cellStyle name="Note 4 21 8 3" xfId="16570" xr:uid="{00000000-0005-0000-0000-000022690000}"/>
    <cellStyle name="Note 4 21 8 3 2" xfId="34005" xr:uid="{00000000-0005-0000-0000-000023690000}"/>
    <cellStyle name="Note 4 21 8 3 3" xfId="48458" xr:uid="{00000000-0005-0000-0000-000024690000}"/>
    <cellStyle name="Note 4 21 8 4" xfId="22081" xr:uid="{00000000-0005-0000-0000-000025690000}"/>
    <cellStyle name="Note 4 21 8 5" xfId="36534" xr:uid="{00000000-0005-0000-0000-000026690000}"/>
    <cellStyle name="Note 4 21 9" xfId="7107" xr:uid="{00000000-0005-0000-0000-000027690000}"/>
    <cellStyle name="Note 4 21 9 2" xfId="24542" xr:uid="{00000000-0005-0000-0000-000028690000}"/>
    <cellStyle name="Note 4 21 9 3" xfId="38995" xr:uid="{00000000-0005-0000-0000-000029690000}"/>
    <cellStyle name="Note 4 22" xfId="2150" xr:uid="{00000000-0005-0000-0000-00002A690000}"/>
    <cellStyle name="Note 4 22 10" xfId="9564" xr:uid="{00000000-0005-0000-0000-00002B690000}"/>
    <cellStyle name="Note 4 22 10 2" xfId="26999" xr:uid="{00000000-0005-0000-0000-00002C690000}"/>
    <cellStyle name="Note 4 22 10 3" xfId="41452" xr:uid="{00000000-0005-0000-0000-00002D690000}"/>
    <cellStyle name="Note 4 22 11" xfId="11984" xr:uid="{00000000-0005-0000-0000-00002E690000}"/>
    <cellStyle name="Note 4 22 11 2" xfId="29419" xr:uid="{00000000-0005-0000-0000-00002F690000}"/>
    <cellStyle name="Note 4 22 11 3" xfId="43872" xr:uid="{00000000-0005-0000-0000-000030690000}"/>
    <cellStyle name="Note 4 22 12" xfId="18991" xr:uid="{00000000-0005-0000-0000-000031690000}"/>
    <cellStyle name="Note 4 22 2" xfId="2151" xr:uid="{00000000-0005-0000-0000-000032690000}"/>
    <cellStyle name="Note 4 22 2 2" xfId="2152" xr:uid="{00000000-0005-0000-0000-000033690000}"/>
    <cellStyle name="Note 4 22 2 2 2" xfId="4663" xr:uid="{00000000-0005-0000-0000-000034690000}"/>
    <cellStyle name="Note 4 22 2 2 2 2" xfId="14123" xr:uid="{00000000-0005-0000-0000-000035690000}"/>
    <cellStyle name="Note 4 22 2 2 2 2 2" xfId="31558" xr:uid="{00000000-0005-0000-0000-000036690000}"/>
    <cellStyle name="Note 4 22 2 2 2 2 3" xfId="46011" xr:uid="{00000000-0005-0000-0000-000037690000}"/>
    <cellStyle name="Note 4 22 2 2 2 3" xfId="16584" xr:uid="{00000000-0005-0000-0000-000038690000}"/>
    <cellStyle name="Note 4 22 2 2 2 3 2" xfId="34019" xr:uid="{00000000-0005-0000-0000-000039690000}"/>
    <cellStyle name="Note 4 22 2 2 2 3 3" xfId="48472" xr:uid="{00000000-0005-0000-0000-00003A690000}"/>
    <cellStyle name="Note 4 22 2 2 2 4" xfId="22099" xr:uid="{00000000-0005-0000-0000-00003B690000}"/>
    <cellStyle name="Note 4 22 2 2 2 5" xfId="36552" xr:uid="{00000000-0005-0000-0000-00003C690000}"/>
    <cellStyle name="Note 4 22 2 2 3" xfId="7125" xr:uid="{00000000-0005-0000-0000-00003D690000}"/>
    <cellStyle name="Note 4 22 2 2 3 2" xfId="24560" xr:uid="{00000000-0005-0000-0000-00003E690000}"/>
    <cellStyle name="Note 4 22 2 2 3 3" xfId="39013" xr:uid="{00000000-0005-0000-0000-00003F690000}"/>
    <cellStyle name="Note 4 22 2 2 4" xfId="9566" xr:uid="{00000000-0005-0000-0000-000040690000}"/>
    <cellStyle name="Note 4 22 2 2 4 2" xfId="27001" xr:uid="{00000000-0005-0000-0000-000041690000}"/>
    <cellStyle name="Note 4 22 2 2 4 3" xfId="41454" xr:uid="{00000000-0005-0000-0000-000042690000}"/>
    <cellStyle name="Note 4 22 2 2 5" xfId="11986" xr:uid="{00000000-0005-0000-0000-000043690000}"/>
    <cellStyle name="Note 4 22 2 2 5 2" xfId="29421" xr:uid="{00000000-0005-0000-0000-000044690000}"/>
    <cellStyle name="Note 4 22 2 2 5 3" xfId="43874" xr:uid="{00000000-0005-0000-0000-000045690000}"/>
    <cellStyle name="Note 4 22 2 2 6" xfId="18993" xr:uid="{00000000-0005-0000-0000-000046690000}"/>
    <cellStyle name="Note 4 22 2 3" xfId="2153" xr:uid="{00000000-0005-0000-0000-000047690000}"/>
    <cellStyle name="Note 4 22 2 3 2" xfId="4664" xr:uid="{00000000-0005-0000-0000-000048690000}"/>
    <cellStyle name="Note 4 22 2 3 2 2" xfId="14124" xr:uid="{00000000-0005-0000-0000-000049690000}"/>
    <cellStyle name="Note 4 22 2 3 2 2 2" xfId="31559" xr:uid="{00000000-0005-0000-0000-00004A690000}"/>
    <cellStyle name="Note 4 22 2 3 2 2 3" xfId="46012" xr:uid="{00000000-0005-0000-0000-00004B690000}"/>
    <cellStyle name="Note 4 22 2 3 2 3" xfId="16585" xr:uid="{00000000-0005-0000-0000-00004C690000}"/>
    <cellStyle name="Note 4 22 2 3 2 3 2" xfId="34020" xr:uid="{00000000-0005-0000-0000-00004D690000}"/>
    <cellStyle name="Note 4 22 2 3 2 3 3" xfId="48473" xr:uid="{00000000-0005-0000-0000-00004E690000}"/>
    <cellStyle name="Note 4 22 2 3 2 4" xfId="22100" xr:uid="{00000000-0005-0000-0000-00004F690000}"/>
    <cellStyle name="Note 4 22 2 3 2 5" xfId="36553" xr:uid="{00000000-0005-0000-0000-000050690000}"/>
    <cellStyle name="Note 4 22 2 3 3" xfId="7126" xr:uid="{00000000-0005-0000-0000-000051690000}"/>
    <cellStyle name="Note 4 22 2 3 3 2" xfId="24561" xr:uid="{00000000-0005-0000-0000-000052690000}"/>
    <cellStyle name="Note 4 22 2 3 3 3" xfId="39014" xr:uid="{00000000-0005-0000-0000-000053690000}"/>
    <cellStyle name="Note 4 22 2 3 4" xfId="9567" xr:uid="{00000000-0005-0000-0000-000054690000}"/>
    <cellStyle name="Note 4 22 2 3 4 2" xfId="27002" xr:uid="{00000000-0005-0000-0000-000055690000}"/>
    <cellStyle name="Note 4 22 2 3 4 3" xfId="41455" xr:uid="{00000000-0005-0000-0000-000056690000}"/>
    <cellStyle name="Note 4 22 2 3 5" xfId="11987" xr:uid="{00000000-0005-0000-0000-000057690000}"/>
    <cellStyle name="Note 4 22 2 3 5 2" xfId="29422" xr:uid="{00000000-0005-0000-0000-000058690000}"/>
    <cellStyle name="Note 4 22 2 3 5 3" xfId="43875" xr:uid="{00000000-0005-0000-0000-000059690000}"/>
    <cellStyle name="Note 4 22 2 3 6" xfId="18994" xr:uid="{00000000-0005-0000-0000-00005A690000}"/>
    <cellStyle name="Note 4 22 2 4" xfId="2154" xr:uid="{00000000-0005-0000-0000-00005B690000}"/>
    <cellStyle name="Note 4 22 2 4 2" xfId="4665" xr:uid="{00000000-0005-0000-0000-00005C690000}"/>
    <cellStyle name="Note 4 22 2 4 2 2" xfId="22101" xr:uid="{00000000-0005-0000-0000-00005D690000}"/>
    <cellStyle name="Note 4 22 2 4 2 3" xfId="36554" xr:uid="{00000000-0005-0000-0000-00005E690000}"/>
    <cellStyle name="Note 4 22 2 4 3" xfId="7127" xr:uid="{00000000-0005-0000-0000-00005F690000}"/>
    <cellStyle name="Note 4 22 2 4 3 2" xfId="24562" xr:uid="{00000000-0005-0000-0000-000060690000}"/>
    <cellStyle name="Note 4 22 2 4 3 3" xfId="39015" xr:uid="{00000000-0005-0000-0000-000061690000}"/>
    <cellStyle name="Note 4 22 2 4 4" xfId="9568" xr:uid="{00000000-0005-0000-0000-000062690000}"/>
    <cellStyle name="Note 4 22 2 4 4 2" xfId="27003" xr:uid="{00000000-0005-0000-0000-000063690000}"/>
    <cellStyle name="Note 4 22 2 4 4 3" xfId="41456" xr:uid="{00000000-0005-0000-0000-000064690000}"/>
    <cellStyle name="Note 4 22 2 4 5" xfId="11988" xr:uid="{00000000-0005-0000-0000-000065690000}"/>
    <cellStyle name="Note 4 22 2 4 5 2" xfId="29423" xr:uid="{00000000-0005-0000-0000-000066690000}"/>
    <cellStyle name="Note 4 22 2 4 5 3" xfId="43876" xr:uid="{00000000-0005-0000-0000-000067690000}"/>
    <cellStyle name="Note 4 22 2 4 6" xfId="15308" xr:uid="{00000000-0005-0000-0000-000068690000}"/>
    <cellStyle name="Note 4 22 2 4 6 2" xfId="32743" xr:uid="{00000000-0005-0000-0000-000069690000}"/>
    <cellStyle name="Note 4 22 2 4 6 3" xfId="47196" xr:uid="{00000000-0005-0000-0000-00006A690000}"/>
    <cellStyle name="Note 4 22 2 4 7" xfId="18995" xr:uid="{00000000-0005-0000-0000-00006B690000}"/>
    <cellStyle name="Note 4 22 2 4 8" xfId="20470" xr:uid="{00000000-0005-0000-0000-00006C690000}"/>
    <cellStyle name="Note 4 22 2 5" xfId="4662" xr:uid="{00000000-0005-0000-0000-00006D690000}"/>
    <cellStyle name="Note 4 22 2 5 2" xfId="14122" xr:uid="{00000000-0005-0000-0000-00006E690000}"/>
    <cellStyle name="Note 4 22 2 5 2 2" xfId="31557" xr:uid="{00000000-0005-0000-0000-00006F690000}"/>
    <cellStyle name="Note 4 22 2 5 2 3" xfId="46010" xr:uid="{00000000-0005-0000-0000-000070690000}"/>
    <cellStyle name="Note 4 22 2 5 3" xfId="16583" xr:uid="{00000000-0005-0000-0000-000071690000}"/>
    <cellStyle name="Note 4 22 2 5 3 2" xfId="34018" xr:uid="{00000000-0005-0000-0000-000072690000}"/>
    <cellStyle name="Note 4 22 2 5 3 3" xfId="48471" xr:uid="{00000000-0005-0000-0000-000073690000}"/>
    <cellStyle name="Note 4 22 2 5 4" xfId="22098" xr:uid="{00000000-0005-0000-0000-000074690000}"/>
    <cellStyle name="Note 4 22 2 5 5" xfId="36551" xr:uid="{00000000-0005-0000-0000-000075690000}"/>
    <cellStyle name="Note 4 22 2 6" xfId="7124" xr:uid="{00000000-0005-0000-0000-000076690000}"/>
    <cellStyle name="Note 4 22 2 6 2" xfId="24559" xr:uid="{00000000-0005-0000-0000-000077690000}"/>
    <cellStyle name="Note 4 22 2 6 3" xfId="39012" xr:uid="{00000000-0005-0000-0000-000078690000}"/>
    <cellStyle name="Note 4 22 2 7" xfId="9565" xr:uid="{00000000-0005-0000-0000-000079690000}"/>
    <cellStyle name="Note 4 22 2 7 2" xfId="27000" xr:uid="{00000000-0005-0000-0000-00007A690000}"/>
    <cellStyle name="Note 4 22 2 7 3" xfId="41453" xr:uid="{00000000-0005-0000-0000-00007B690000}"/>
    <cellStyle name="Note 4 22 2 8" xfId="11985" xr:uid="{00000000-0005-0000-0000-00007C690000}"/>
    <cellStyle name="Note 4 22 2 8 2" xfId="29420" xr:uid="{00000000-0005-0000-0000-00007D690000}"/>
    <cellStyle name="Note 4 22 2 8 3" xfId="43873" xr:uid="{00000000-0005-0000-0000-00007E690000}"/>
    <cellStyle name="Note 4 22 2 9" xfId="18992" xr:uid="{00000000-0005-0000-0000-00007F690000}"/>
    <cellStyle name="Note 4 22 3" xfId="2155" xr:uid="{00000000-0005-0000-0000-000080690000}"/>
    <cellStyle name="Note 4 22 3 2" xfId="2156" xr:uid="{00000000-0005-0000-0000-000081690000}"/>
    <cellStyle name="Note 4 22 3 2 2" xfId="4667" xr:uid="{00000000-0005-0000-0000-000082690000}"/>
    <cellStyle name="Note 4 22 3 2 2 2" xfId="14126" xr:uid="{00000000-0005-0000-0000-000083690000}"/>
    <cellStyle name="Note 4 22 3 2 2 2 2" xfId="31561" xr:uid="{00000000-0005-0000-0000-000084690000}"/>
    <cellStyle name="Note 4 22 3 2 2 2 3" xfId="46014" xr:uid="{00000000-0005-0000-0000-000085690000}"/>
    <cellStyle name="Note 4 22 3 2 2 3" xfId="16587" xr:uid="{00000000-0005-0000-0000-000086690000}"/>
    <cellStyle name="Note 4 22 3 2 2 3 2" xfId="34022" xr:uid="{00000000-0005-0000-0000-000087690000}"/>
    <cellStyle name="Note 4 22 3 2 2 3 3" xfId="48475" xr:uid="{00000000-0005-0000-0000-000088690000}"/>
    <cellStyle name="Note 4 22 3 2 2 4" xfId="22103" xr:uid="{00000000-0005-0000-0000-000089690000}"/>
    <cellStyle name="Note 4 22 3 2 2 5" xfId="36556" xr:uid="{00000000-0005-0000-0000-00008A690000}"/>
    <cellStyle name="Note 4 22 3 2 3" xfId="7129" xr:uid="{00000000-0005-0000-0000-00008B690000}"/>
    <cellStyle name="Note 4 22 3 2 3 2" xfId="24564" xr:uid="{00000000-0005-0000-0000-00008C690000}"/>
    <cellStyle name="Note 4 22 3 2 3 3" xfId="39017" xr:uid="{00000000-0005-0000-0000-00008D690000}"/>
    <cellStyle name="Note 4 22 3 2 4" xfId="9570" xr:uid="{00000000-0005-0000-0000-00008E690000}"/>
    <cellStyle name="Note 4 22 3 2 4 2" xfId="27005" xr:uid="{00000000-0005-0000-0000-00008F690000}"/>
    <cellStyle name="Note 4 22 3 2 4 3" xfId="41458" xr:uid="{00000000-0005-0000-0000-000090690000}"/>
    <cellStyle name="Note 4 22 3 2 5" xfId="11990" xr:uid="{00000000-0005-0000-0000-000091690000}"/>
    <cellStyle name="Note 4 22 3 2 5 2" xfId="29425" xr:uid="{00000000-0005-0000-0000-000092690000}"/>
    <cellStyle name="Note 4 22 3 2 5 3" xfId="43878" xr:uid="{00000000-0005-0000-0000-000093690000}"/>
    <cellStyle name="Note 4 22 3 2 6" xfId="18997" xr:uid="{00000000-0005-0000-0000-000094690000}"/>
    <cellStyle name="Note 4 22 3 3" xfId="2157" xr:uid="{00000000-0005-0000-0000-000095690000}"/>
    <cellStyle name="Note 4 22 3 3 2" xfId="4668" xr:uid="{00000000-0005-0000-0000-000096690000}"/>
    <cellStyle name="Note 4 22 3 3 2 2" xfId="14127" xr:uid="{00000000-0005-0000-0000-000097690000}"/>
    <cellStyle name="Note 4 22 3 3 2 2 2" xfId="31562" xr:uid="{00000000-0005-0000-0000-000098690000}"/>
    <cellStyle name="Note 4 22 3 3 2 2 3" xfId="46015" xr:uid="{00000000-0005-0000-0000-000099690000}"/>
    <cellStyle name="Note 4 22 3 3 2 3" xfId="16588" xr:uid="{00000000-0005-0000-0000-00009A690000}"/>
    <cellStyle name="Note 4 22 3 3 2 3 2" xfId="34023" xr:uid="{00000000-0005-0000-0000-00009B690000}"/>
    <cellStyle name="Note 4 22 3 3 2 3 3" xfId="48476" xr:uid="{00000000-0005-0000-0000-00009C690000}"/>
    <cellStyle name="Note 4 22 3 3 2 4" xfId="22104" xr:uid="{00000000-0005-0000-0000-00009D690000}"/>
    <cellStyle name="Note 4 22 3 3 2 5" xfId="36557" xr:uid="{00000000-0005-0000-0000-00009E690000}"/>
    <cellStyle name="Note 4 22 3 3 3" xfId="7130" xr:uid="{00000000-0005-0000-0000-00009F690000}"/>
    <cellStyle name="Note 4 22 3 3 3 2" xfId="24565" xr:uid="{00000000-0005-0000-0000-0000A0690000}"/>
    <cellStyle name="Note 4 22 3 3 3 3" xfId="39018" xr:uid="{00000000-0005-0000-0000-0000A1690000}"/>
    <cellStyle name="Note 4 22 3 3 4" xfId="9571" xr:uid="{00000000-0005-0000-0000-0000A2690000}"/>
    <cellStyle name="Note 4 22 3 3 4 2" xfId="27006" xr:uid="{00000000-0005-0000-0000-0000A3690000}"/>
    <cellStyle name="Note 4 22 3 3 4 3" xfId="41459" xr:uid="{00000000-0005-0000-0000-0000A4690000}"/>
    <cellStyle name="Note 4 22 3 3 5" xfId="11991" xr:uid="{00000000-0005-0000-0000-0000A5690000}"/>
    <cellStyle name="Note 4 22 3 3 5 2" xfId="29426" xr:uid="{00000000-0005-0000-0000-0000A6690000}"/>
    <cellStyle name="Note 4 22 3 3 5 3" xfId="43879" xr:uid="{00000000-0005-0000-0000-0000A7690000}"/>
    <cellStyle name="Note 4 22 3 3 6" xfId="18998" xr:uid="{00000000-0005-0000-0000-0000A8690000}"/>
    <cellStyle name="Note 4 22 3 4" xfId="2158" xr:uid="{00000000-0005-0000-0000-0000A9690000}"/>
    <cellStyle name="Note 4 22 3 4 2" xfId="4669" xr:uid="{00000000-0005-0000-0000-0000AA690000}"/>
    <cellStyle name="Note 4 22 3 4 2 2" xfId="22105" xr:uid="{00000000-0005-0000-0000-0000AB690000}"/>
    <cellStyle name="Note 4 22 3 4 2 3" xfId="36558" xr:uid="{00000000-0005-0000-0000-0000AC690000}"/>
    <cellStyle name="Note 4 22 3 4 3" xfId="7131" xr:uid="{00000000-0005-0000-0000-0000AD690000}"/>
    <cellStyle name="Note 4 22 3 4 3 2" xfId="24566" xr:uid="{00000000-0005-0000-0000-0000AE690000}"/>
    <cellStyle name="Note 4 22 3 4 3 3" xfId="39019" xr:uid="{00000000-0005-0000-0000-0000AF690000}"/>
    <cellStyle name="Note 4 22 3 4 4" xfId="9572" xr:uid="{00000000-0005-0000-0000-0000B0690000}"/>
    <cellStyle name="Note 4 22 3 4 4 2" xfId="27007" xr:uid="{00000000-0005-0000-0000-0000B1690000}"/>
    <cellStyle name="Note 4 22 3 4 4 3" xfId="41460" xr:uid="{00000000-0005-0000-0000-0000B2690000}"/>
    <cellStyle name="Note 4 22 3 4 5" xfId="11992" xr:uid="{00000000-0005-0000-0000-0000B3690000}"/>
    <cellStyle name="Note 4 22 3 4 5 2" xfId="29427" xr:uid="{00000000-0005-0000-0000-0000B4690000}"/>
    <cellStyle name="Note 4 22 3 4 5 3" xfId="43880" xr:uid="{00000000-0005-0000-0000-0000B5690000}"/>
    <cellStyle name="Note 4 22 3 4 6" xfId="15309" xr:uid="{00000000-0005-0000-0000-0000B6690000}"/>
    <cellStyle name="Note 4 22 3 4 6 2" xfId="32744" xr:uid="{00000000-0005-0000-0000-0000B7690000}"/>
    <cellStyle name="Note 4 22 3 4 6 3" xfId="47197" xr:uid="{00000000-0005-0000-0000-0000B8690000}"/>
    <cellStyle name="Note 4 22 3 4 7" xfId="18999" xr:uid="{00000000-0005-0000-0000-0000B9690000}"/>
    <cellStyle name="Note 4 22 3 4 8" xfId="20471" xr:uid="{00000000-0005-0000-0000-0000BA690000}"/>
    <cellStyle name="Note 4 22 3 5" xfId="4666" xr:uid="{00000000-0005-0000-0000-0000BB690000}"/>
    <cellStyle name="Note 4 22 3 5 2" xfId="14125" xr:uid="{00000000-0005-0000-0000-0000BC690000}"/>
    <cellStyle name="Note 4 22 3 5 2 2" xfId="31560" xr:uid="{00000000-0005-0000-0000-0000BD690000}"/>
    <cellStyle name="Note 4 22 3 5 2 3" xfId="46013" xr:uid="{00000000-0005-0000-0000-0000BE690000}"/>
    <cellStyle name="Note 4 22 3 5 3" xfId="16586" xr:uid="{00000000-0005-0000-0000-0000BF690000}"/>
    <cellStyle name="Note 4 22 3 5 3 2" xfId="34021" xr:uid="{00000000-0005-0000-0000-0000C0690000}"/>
    <cellStyle name="Note 4 22 3 5 3 3" xfId="48474" xr:uid="{00000000-0005-0000-0000-0000C1690000}"/>
    <cellStyle name="Note 4 22 3 5 4" xfId="22102" xr:uid="{00000000-0005-0000-0000-0000C2690000}"/>
    <cellStyle name="Note 4 22 3 5 5" xfId="36555" xr:uid="{00000000-0005-0000-0000-0000C3690000}"/>
    <cellStyle name="Note 4 22 3 6" xfId="7128" xr:uid="{00000000-0005-0000-0000-0000C4690000}"/>
    <cellStyle name="Note 4 22 3 6 2" xfId="24563" xr:uid="{00000000-0005-0000-0000-0000C5690000}"/>
    <cellStyle name="Note 4 22 3 6 3" xfId="39016" xr:uid="{00000000-0005-0000-0000-0000C6690000}"/>
    <cellStyle name="Note 4 22 3 7" xfId="9569" xr:uid="{00000000-0005-0000-0000-0000C7690000}"/>
    <cellStyle name="Note 4 22 3 7 2" xfId="27004" xr:uid="{00000000-0005-0000-0000-0000C8690000}"/>
    <cellStyle name="Note 4 22 3 7 3" xfId="41457" xr:uid="{00000000-0005-0000-0000-0000C9690000}"/>
    <cellStyle name="Note 4 22 3 8" xfId="11989" xr:uid="{00000000-0005-0000-0000-0000CA690000}"/>
    <cellStyle name="Note 4 22 3 8 2" xfId="29424" xr:uid="{00000000-0005-0000-0000-0000CB690000}"/>
    <cellStyle name="Note 4 22 3 8 3" xfId="43877" xr:uid="{00000000-0005-0000-0000-0000CC690000}"/>
    <cellStyle name="Note 4 22 3 9" xfId="18996" xr:uid="{00000000-0005-0000-0000-0000CD690000}"/>
    <cellStyle name="Note 4 22 4" xfId="2159" xr:uid="{00000000-0005-0000-0000-0000CE690000}"/>
    <cellStyle name="Note 4 22 4 2" xfId="2160" xr:uid="{00000000-0005-0000-0000-0000CF690000}"/>
    <cellStyle name="Note 4 22 4 2 2" xfId="4671" xr:uid="{00000000-0005-0000-0000-0000D0690000}"/>
    <cellStyle name="Note 4 22 4 2 2 2" xfId="14129" xr:uid="{00000000-0005-0000-0000-0000D1690000}"/>
    <cellStyle name="Note 4 22 4 2 2 2 2" xfId="31564" xr:uid="{00000000-0005-0000-0000-0000D2690000}"/>
    <cellStyle name="Note 4 22 4 2 2 2 3" xfId="46017" xr:uid="{00000000-0005-0000-0000-0000D3690000}"/>
    <cellStyle name="Note 4 22 4 2 2 3" xfId="16590" xr:uid="{00000000-0005-0000-0000-0000D4690000}"/>
    <cellStyle name="Note 4 22 4 2 2 3 2" xfId="34025" xr:uid="{00000000-0005-0000-0000-0000D5690000}"/>
    <cellStyle name="Note 4 22 4 2 2 3 3" xfId="48478" xr:uid="{00000000-0005-0000-0000-0000D6690000}"/>
    <cellStyle name="Note 4 22 4 2 2 4" xfId="22107" xr:uid="{00000000-0005-0000-0000-0000D7690000}"/>
    <cellStyle name="Note 4 22 4 2 2 5" xfId="36560" xr:uid="{00000000-0005-0000-0000-0000D8690000}"/>
    <cellStyle name="Note 4 22 4 2 3" xfId="7133" xr:uid="{00000000-0005-0000-0000-0000D9690000}"/>
    <cellStyle name="Note 4 22 4 2 3 2" xfId="24568" xr:uid="{00000000-0005-0000-0000-0000DA690000}"/>
    <cellStyle name="Note 4 22 4 2 3 3" xfId="39021" xr:uid="{00000000-0005-0000-0000-0000DB690000}"/>
    <cellStyle name="Note 4 22 4 2 4" xfId="9574" xr:uid="{00000000-0005-0000-0000-0000DC690000}"/>
    <cellStyle name="Note 4 22 4 2 4 2" xfId="27009" xr:uid="{00000000-0005-0000-0000-0000DD690000}"/>
    <cellStyle name="Note 4 22 4 2 4 3" xfId="41462" xr:uid="{00000000-0005-0000-0000-0000DE690000}"/>
    <cellStyle name="Note 4 22 4 2 5" xfId="11994" xr:uid="{00000000-0005-0000-0000-0000DF690000}"/>
    <cellStyle name="Note 4 22 4 2 5 2" xfId="29429" xr:uid="{00000000-0005-0000-0000-0000E0690000}"/>
    <cellStyle name="Note 4 22 4 2 5 3" xfId="43882" xr:uid="{00000000-0005-0000-0000-0000E1690000}"/>
    <cellStyle name="Note 4 22 4 2 6" xfId="19001" xr:uid="{00000000-0005-0000-0000-0000E2690000}"/>
    <cellStyle name="Note 4 22 4 3" xfId="2161" xr:uid="{00000000-0005-0000-0000-0000E3690000}"/>
    <cellStyle name="Note 4 22 4 3 2" xfId="4672" xr:uid="{00000000-0005-0000-0000-0000E4690000}"/>
    <cellStyle name="Note 4 22 4 3 2 2" xfId="14130" xr:uid="{00000000-0005-0000-0000-0000E5690000}"/>
    <cellStyle name="Note 4 22 4 3 2 2 2" xfId="31565" xr:uid="{00000000-0005-0000-0000-0000E6690000}"/>
    <cellStyle name="Note 4 22 4 3 2 2 3" xfId="46018" xr:uid="{00000000-0005-0000-0000-0000E7690000}"/>
    <cellStyle name="Note 4 22 4 3 2 3" xfId="16591" xr:uid="{00000000-0005-0000-0000-0000E8690000}"/>
    <cellStyle name="Note 4 22 4 3 2 3 2" xfId="34026" xr:uid="{00000000-0005-0000-0000-0000E9690000}"/>
    <cellStyle name="Note 4 22 4 3 2 3 3" xfId="48479" xr:uid="{00000000-0005-0000-0000-0000EA690000}"/>
    <cellStyle name="Note 4 22 4 3 2 4" xfId="22108" xr:uid="{00000000-0005-0000-0000-0000EB690000}"/>
    <cellStyle name="Note 4 22 4 3 2 5" xfId="36561" xr:uid="{00000000-0005-0000-0000-0000EC690000}"/>
    <cellStyle name="Note 4 22 4 3 3" xfId="7134" xr:uid="{00000000-0005-0000-0000-0000ED690000}"/>
    <cellStyle name="Note 4 22 4 3 3 2" xfId="24569" xr:uid="{00000000-0005-0000-0000-0000EE690000}"/>
    <cellStyle name="Note 4 22 4 3 3 3" xfId="39022" xr:uid="{00000000-0005-0000-0000-0000EF690000}"/>
    <cellStyle name="Note 4 22 4 3 4" xfId="9575" xr:uid="{00000000-0005-0000-0000-0000F0690000}"/>
    <cellStyle name="Note 4 22 4 3 4 2" xfId="27010" xr:uid="{00000000-0005-0000-0000-0000F1690000}"/>
    <cellStyle name="Note 4 22 4 3 4 3" xfId="41463" xr:uid="{00000000-0005-0000-0000-0000F2690000}"/>
    <cellStyle name="Note 4 22 4 3 5" xfId="11995" xr:uid="{00000000-0005-0000-0000-0000F3690000}"/>
    <cellStyle name="Note 4 22 4 3 5 2" xfId="29430" xr:uid="{00000000-0005-0000-0000-0000F4690000}"/>
    <cellStyle name="Note 4 22 4 3 5 3" xfId="43883" xr:uid="{00000000-0005-0000-0000-0000F5690000}"/>
    <cellStyle name="Note 4 22 4 3 6" xfId="19002" xr:uid="{00000000-0005-0000-0000-0000F6690000}"/>
    <cellStyle name="Note 4 22 4 4" xfId="2162" xr:uid="{00000000-0005-0000-0000-0000F7690000}"/>
    <cellStyle name="Note 4 22 4 4 2" xfId="4673" xr:uid="{00000000-0005-0000-0000-0000F8690000}"/>
    <cellStyle name="Note 4 22 4 4 2 2" xfId="22109" xr:uid="{00000000-0005-0000-0000-0000F9690000}"/>
    <cellStyle name="Note 4 22 4 4 2 3" xfId="36562" xr:uid="{00000000-0005-0000-0000-0000FA690000}"/>
    <cellStyle name="Note 4 22 4 4 3" xfId="7135" xr:uid="{00000000-0005-0000-0000-0000FB690000}"/>
    <cellStyle name="Note 4 22 4 4 3 2" xfId="24570" xr:uid="{00000000-0005-0000-0000-0000FC690000}"/>
    <cellStyle name="Note 4 22 4 4 3 3" xfId="39023" xr:uid="{00000000-0005-0000-0000-0000FD690000}"/>
    <cellStyle name="Note 4 22 4 4 4" xfId="9576" xr:uid="{00000000-0005-0000-0000-0000FE690000}"/>
    <cellStyle name="Note 4 22 4 4 4 2" xfId="27011" xr:uid="{00000000-0005-0000-0000-0000FF690000}"/>
    <cellStyle name="Note 4 22 4 4 4 3" xfId="41464" xr:uid="{00000000-0005-0000-0000-0000006A0000}"/>
    <cellStyle name="Note 4 22 4 4 5" xfId="11996" xr:uid="{00000000-0005-0000-0000-0000016A0000}"/>
    <cellStyle name="Note 4 22 4 4 5 2" xfId="29431" xr:uid="{00000000-0005-0000-0000-0000026A0000}"/>
    <cellStyle name="Note 4 22 4 4 5 3" xfId="43884" xr:uid="{00000000-0005-0000-0000-0000036A0000}"/>
    <cellStyle name="Note 4 22 4 4 6" xfId="15310" xr:uid="{00000000-0005-0000-0000-0000046A0000}"/>
    <cellStyle name="Note 4 22 4 4 6 2" xfId="32745" xr:uid="{00000000-0005-0000-0000-0000056A0000}"/>
    <cellStyle name="Note 4 22 4 4 6 3" xfId="47198" xr:uid="{00000000-0005-0000-0000-0000066A0000}"/>
    <cellStyle name="Note 4 22 4 4 7" xfId="19003" xr:uid="{00000000-0005-0000-0000-0000076A0000}"/>
    <cellStyle name="Note 4 22 4 4 8" xfId="20472" xr:uid="{00000000-0005-0000-0000-0000086A0000}"/>
    <cellStyle name="Note 4 22 4 5" xfId="4670" xr:uid="{00000000-0005-0000-0000-0000096A0000}"/>
    <cellStyle name="Note 4 22 4 5 2" xfId="14128" xr:uid="{00000000-0005-0000-0000-00000A6A0000}"/>
    <cellStyle name="Note 4 22 4 5 2 2" xfId="31563" xr:uid="{00000000-0005-0000-0000-00000B6A0000}"/>
    <cellStyle name="Note 4 22 4 5 2 3" xfId="46016" xr:uid="{00000000-0005-0000-0000-00000C6A0000}"/>
    <cellStyle name="Note 4 22 4 5 3" xfId="16589" xr:uid="{00000000-0005-0000-0000-00000D6A0000}"/>
    <cellStyle name="Note 4 22 4 5 3 2" xfId="34024" xr:uid="{00000000-0005-0000-0000-00000E6A0000}"/>
    <cellStyle name="Note 4 22 4 5 3 3" xfId="48477" xr:uid="{00000000-0005-0000-0000-00000F6A0000}"/>
    <cellStyle name="Note 4 22 4 5 4" xfId="22106" xr:uid="{00000000-0005-0000-0000-0000106A0000}"/>
    <cellStyle name="Note 4 22 4 5 5" xfId="36559" xr:uid="{00000000-0005-0000-0000-0000116A0000}"/>
    <cellStyle name="Note 4 22 4 6" xfId="7132" xr:uid="{00000000-0005-0000-0000-0000126A0000}"/>
    <cellStyle name="Note 4 22 4 6 2" xfId="24567" xr:uid="{00000000-0005-0000-0000-0000136A0000}"/>
    <cellStyle name="Note 4 22 4 6 3" xfId="39020" xr:uid="{00000000-0005-0000-0000-0000146A0000}"/>
    <cellStyle name="Note 4 22 4 7" xfId="9573" xr:uid="{00000000-0005-0000-0000-0000156A0000}"/>
    <cellStyle name="Note 4 22 4 7 2" xfId="27008" xr:uid="{00000000-0005-0000-0000-0000166A0000}"/>
    <cellStyle name="Note 4 22 4 7 3" xfId="41461" xr:uid="{00000000-0005-0000-0000-0000176A0000}"/>
    <cellStyle name="Note 4 22 4 8" xfId="11993" xr:uid="{00000000-0005-0000-0000-0000186A0000}"/>
    <cellStyle name="Note 4 22 4 8 2" xfId="29428" xr:uid="{00000000-0005-0000-0000-0000196A0000}"/>
    <cellStyle name="Note 4 22 4 8 3" xfId="43881" xr:uid="{00000000-0005-0000-0000-00001A6A0000}"/>
    <cellStyle name="Note 4 22 4 9" xfId="19000" xr:uid="{00000000-0005-0000-0000-00001B6A0000}"/>
    <cellStyle name="Note 4 22 5" xfId="2163" xr:uid="{00000000-0005-0000-0000-00001C6A0000}"/>
    <cellStyle name="Note 4 22 5 2" xfId="4674" xr:uid="{00000000-0005-0000-0000-00001D6A0000}"/>
    <cellStyle name="Note 4 22 5 2 2" xfId="14131" xr:uid="{00000000-0005-0000-0000-00001E6A0000}"/>
    <cellStyle name="Note 4 22 5 2 2 2" xfId="31566" xr:uid="{00000000-0005-0000-0000-00001F6A0000}"/>
    <cellStyle name="Note 4 22 5 2 2 3" xfId="46019" xr:uid="{00000000-0005-0000-0000-0000206A0000}"/>
    <cellStyle name="Note 4 22 5 2 3" xfId="16592" xr:uid="{00000000-0005-0000-0000-0000216A0000}"/>
    <cellStyle name="Note 4 22 5 2 3 2" xfId="34027" xr:uid="{00000000-0005-0000-0000-0000226A0000}"/>
    <cellStyle name="Note 4 22 5 2 3 3" xfId="48480" xr:uid="{00000000-0005-0000-0000-0000236A0000}"/>
    <cellStyle name="Note 4 22 5 2 4" xfId="22110" xr:uid="{00000000-0005-0000-0000-0000246A0000}"/>
    <cellStyle name="Note 4 22 5 2 5" xfId="36563" xr:uid="{00000000-0005-0000-0000-0000256A0000}"/>
    <cellStyle name="Note 4 22 5 3" xfId="7136" xr:uid="{00000000-0005-0000-0000-0000266A0000}"/>
    <cellStyle name="Note 4 22 5 3 2" xfId="24571" xr:uid="{00000000-0005-0000-0000-0000276A0000}"/>
    <cellStyle name="Note 4 22 5 3 3" xfId="39024" xr:uid="{00000000-0005-0000-0000-0000286A0000}"/>
    <cellStyle name="Note 4 22 5 4" xfId="9577" xr:uid="{00000000-0005-0000-0000-0000296A0000}"/>
    <cellStyle name="Note 4 22 5 4 2" xfId="27012" xr:uid="{00000000-0005-0000-0000-00002A6A0000}"/>
    <cellStyle name="Note 4 22 5 4 3" xfId="41465" xr:uid="{00000000-0005-0000-0000-00002B6A0000}"/>
    <cellStyle name="Note 4 22 5 5" xfId="11997" xr:uid="{00000000-0005-0000-0000-00002C6A0000}"/>
    <cellStyle name="Note 4 22 5 5 2" xfId="29432" xr:uid="{00000000-0005-0000-0000-00002D6A0000}"/>
    <cellStyle name="Note 4 22 5 5 3" xfId="43885" xr:uid="{00000000-0005-0000-0000-00002E6A0000}"/>
    <cellStyle name="Note 4 22 5 6" xfId="19004" xr:uid="{00000000-0005-0000-0000-00002F6A0000}"/>
    <cellStyle name="Note 4 22 6" xfId="2164" xr:uid="{00000000-0005-0000-0000-0000306A0000}"/>
    <cellStyle name="Note 4 22 6 2" xfId="4675" xr:uid="{00000000-0005-0000-0000-0000316A0000}"/>
    <cellStyle name="Note 4 22 6 2 2" xfId="14132" xr:uid="{00000000-0005-0000-0000-0000326A0000}"/>
    <cellStyle name="Note 4 22 6 2 2 2" xfId="31567" xr:uid="{00000000-0005-0000-0000-0000336A0000}"/>
    <cellStyle name="Note 4 22 6 2 2 3" xfId="46020" xr:uid="{00000000-0005-0000-0000-0000346A0000}"/>
    <cellStyle name="Note 4 22 6 2 3" xfId="16593" xr:uid="{00000000-0005-0000-0000-0000356A0000}"/>
    <cellStyle name="Note 4 22 6 2 3 2" xfId="34028" xr:uid="{00000000-0005-0000-0000-0000366A0000}"/>
    <cellStyle name="Note 4 22 6 2 3 3" xfId="48481" xr:uid="{00000000-0005-0000-0000-0000376A0000}"/>
    <cellStyle name="Note 4 22 6 2 4" xfId="22111" xr:uid="{00000000-0005-0000-0000-0000386A0000}"/>
    <cellStyle name="Note 4 22 6 2 5" xfId="36564" xr:uid="{00000000-0005-0000-0000-0000396A0000}"/>
    <cellStyle name="Note 4 22 6 3" xfId="7137" xr:uid="{00000000-0005-0000-0000-00003A6A0000}"/>
    <cellStyle name="Note 4 22 6 3 2" xfId="24572" xr:uid="{00000000-0005-0000-0000-00003B6A0000}"/>
    <cellStyle name="Note 4 22 6 3 3" xfId="39025" xr:uid="{00000000-0005-0000-0000-00003C6A0000}"/>
    <cellStyle name="Note 4 22 6 4" xfId="9578" xr:uid="{00000000-0005-0000-0000-00003D6A0000}"/>
    <cellStyle name="Note 4 22 6 4 2" xfId="27013" xr:uid="{00000000-0005-0000-0000-00003E6A0000}"/>
    <cellStyle name="Note 4 22 6 4 3" xfId="41466" xr:uid="{00000000-0005-0000-0000-00003F6A0000}"/>
    <cellStyle name="Note 4 22 6 5" xfId="11998" xr:uid="{00000000-0005-0000-0000-0000406A0000}"/>
    <cellStyle name="Note 4 22 6 5 2" xfId="29433" xr:uid="{00000000-0005-0000-0000-0000416A0000}"/>
    <cellStyle name="Note 4 22 6 5 3" xfId="43886" xr:uid="{00000000-0005-0000-0000-0000426A0000}"/>
    <cellStyle name="Note 4 22 6 6" xfId="19005" xr:uid="{00000000-0005-0000-0000-0000436A0000}"/>
    <cellStyle name="Note 4 22 7" xfId="2165" xr:uid="{00000000-0005-0000-0000-0000446A0000}"/>
    <cellStyle name="Note 4 22 7 2" xfId="4676" xr:uid="{00000000-0005-0000-0000-0000456A0000}"/>
    <cellStyle name="Note 4 22 7 2 2" xfId="22112" xr:uid="{00000000-0005-0000-0000-0000466A0000}"/>
    <cellStyle name="Note 4 22 7 2 3" xfId="36565" xr:uid="{00000000-0005-0000-0000-0000476A0000}"/>
    <cellStyle name="Note 4 22 7 3" xfId="7138" xr:uid="{00000000-0005-0000-0000-0000486A0000}"/>
    <cellStyle name="Note 4 22 7 3 2" xfId="24573" xr:uid="{00000000-0005-0000-0000-0000496A0000}"/>
    <cellStyle name="Note 4 22 7 3 3" xfId="39026" xr:uid="{00000000-0005-0000-0000-00004A6A0000}"/>
    <cellStyle name="Note 4 22 7 4" xfId="9579" xr:uid="{00000000-0005-0000-0000-00004B6A0000}"/>
    <cellStyle name="Note 4 22 7 4 2" xfId="27014" xr:uid="{00000000-0005-0000-0000-00004C6A0000}"/>
    <cellStyle name="Note 4 22 7 4 3" xfId="41467" xr:uid="{00000000-0005-0000-0000-00004D6A0000}"/>
    <cellStyle name="Note 4 22 7 5" xfId="11999" xr:uid="{00000000-0005-0000-0000-00004E6A0000}"/>
    <cellStyle name="Note 4 22 7 5 2" xfId="29434" xr:uid="{00000000-0005-0000-0000-00004F6A0000}"/>
    <cellStyle name="Note 4 22 7 5 3" xfId="43887" xr:uid="{00000000-0005-0000-0000-0000506A0000}"/>
    <cellStyle name="Note 4 22 7 6" xfId="15311" xr:uid="{00000000-0005-0000-0000-0000516A0000}"/>
    <cellStyle name="Note 4 22 7 6 2" xfId="32746" xr:uid="{00000000-0005-0000-0000-0000526A0000}"/>
    <cellStyle name="Note 4 22 7 6 3" xfId="47199" xr:uid="{00000000-0005-0000-0000-0000536A0000}"/>
    <cellStyle name="Note 4 22 7 7" xfId="19006" xr:uid="{00000000-0005-0000-0000-0000546A0000}"/>
    <cellStyle name="Note 4 22 7 8" xfId="20473" xr:uid="{00000000-0005-0000-0000-0000556A0000}"/>
    <cellStyle name="Note 4 22 8" xfId="4661" xr:uid="{00000000-0005-0000-0000-0000566A0000}"/>
    <cellStyle name="Note 4 22 8 2" xfId="14121" xr:uid="{00000000-0005-0000-0000-0000576A0000}"/>
    <cellStyle name="Note 4 22 8 2 2" xfId="31556" xr:uid="{00000000-0005-0000-0000-0000586A0000}"/>
    <cellStyle name="Note 4 22 8 2 3" xfId="46009" xr:uid="{00000000-0005-0000-0000-0000596A0000}"/>
    <cellStyle name="Note 4 22 8 3" xfId="16582" xr:uid="{00000000-0005-0000-0000-00005A6A0000}"/>
    <cellStyle name="Note 4 22 8 3 2" xfId="34017" xr:uid="{00000000-0005-0000-0000-00005B6A0000}"/>
    <cellStyle name="Note 4 22 8 3 3" xfId="48470" xr:uid="{00000000-0005-0000-0000-00005C6A0000}"/>
    <cellStyle name="Note 4 22 8 4" xfId="22097" xr:uid="{00000000-0005-0000-0000-00005D6A0000}"/>
    <cellStyle name="Note 4 22 8 5" xfId="36550" xr:uid="{00000000-0005-0000-0000-00005E6A0000}"/>
    <cellStyle name="Note 4 22 9" xfId="7123" xr:uid="{00000000-0005-0000-0000-00005F6A0000}"/>
    <cellStyle name="Note 4 22 9 2" xfId="24558" xr:uid="{00000000-0005-0000-0000-0000606A0000}"/>
    <cellStyle name="Note 4 22 9 3" xfId="39011" xr:uid="{00000000-0005-0000-0000-0000616A0000}"/>
    <cellStyle name="Note 4 23" xfId="2166" xr:uid="{00000000-0005-0000-0000-0000626A0000}"/>
    <cellStyle name="Note 4 23 10" xfId="9580" xr:uid="{00000000-0005-0000-0000-0000636A0000}"/>
    <cellStyle name="Note 4 23 10 2" xfId="27015" xr:uid="{00000000-0005-0000-0000-0000646A0000}"/>
    <cellStyle name="Note 4 23 10 3" xfId="41468" xr:uid="{00000000-0005-0000-0000-0000656A0000}"/>
    <cellStyle name="Note 4 23 11" xfId="12000" xr:uid="{00000000-0005-0000-0000-0000666A0000}"/>
    <cellStyle name="Note 4 23 11 2" xfId="29435" xr:uid="{00000000-0005-0000-0000-0000676A0000}"/>
    <cellStyle name="Note 4 23 11 3" xfId="43888" xr:uid="{00000000-0005-0000-0000-0000686A0000}"/>
    <cellStyle name="Note 4 23 12" xfId="19007" xr:uid="{00000000-0005-0000-0000-0000696A0000}"/>
    <cellStyle name="Note 4 23 2" xfId="2167" xr:uid="{00000000-0005-0000-0000-00006A6A0000}"/>
    <cellStyle name="Note 4 23 2 2" xfId="2168" xr:uid="{00000000-0005-0000-0000-00006B6A0000}"/>
    <cellStyle name="Note 4 23 2 2 2" xfId="4679" xr:uid="{00000000-0005-0000-0000-00006C6A0000}"/>
    <cellStyle name="Note 4 23 2 2 2 2" xfId="14135" xr:uid="{00000000-0005-0000-0000-00006D6A0000}"/>
    <cellStyle name="Note 4 23 2 2 2 2 2" xfId="31570" xr:uid="{00000000-0005-0000-0000-00006E6A0000}"/>
    <cellStyle name="Note 4 23 2 2 2 2 3" xfId="46023" xr:uid="{00000000-0005-0000-0000-00006F6A0000}"/>
    <cellStyle name="Note 4 23 2 2 2 3" xfId="16596" xr:uid="{00000000-0005-0000-0000-0000706A0000}"/>
    <cellStyle name="Note 4 23 2 2 2 3 2" xfId="34031" xr:uid="{00000000-0005-0000-0000-0000716A0000}"/>
    <cellStyle name="Note 4 23 2 2 2 3 3" xfId="48484" xr:uid="{00000000-0005-0000-0000-0000726A0000}"/>
    <cellStyle name="Note 4 23 2 2 2 4" xfId="22115" xr:uid="{00000000-0005-0000-0000-0000736A0000}"/>
    <cellStyle name="Note 4 23 2 2 2 5" xfId="36568" xr:uid="{00000000-0005-0000-0000-0000746A0000}"/>
    <cellStyle name="Note 4 23 2 2 3" xfId="7141" xr:uid="{00000000-0005-0000-0000-0000756A0000}"/>
    <cellStyle name="Note 4 23 2 2 3 2" xfId="24576" xr:uid="{00000000-0005-0000-0000-0000766A0000}"/>
    <cellStyle name="Note 4 23 2 2 3 3" xfId="39029" xr:uid="{00000000-0005-0000-0000-0000776A0000}"/>
    <cellStyle name="Note 4 23 2 2 4" xfId="9582" xr:uid="{00000000-0005-0000-0000-0000786A0000}"/>
    <cellStyle name="Note 4 23 2 2 4 2" xfId="27017" xr:uid="{00000000-0005-0000-0000-0000796A0000}"/>
    <cellStyle name="Note 4 23 2 2 4 3" xfId="41470" xr:uid="{00000000-0005-0000-0000-00007A6A0000}"/>
    <cellStyle name="Note 4 23 2 2 5" xfId="12002" xr:uid="{00000000-0005-0000-0000-00007B6A0000}"/>
    <cellStyle name="Note 4 23 2 2 5 2" xfId="29437" xr:uid="{00000000-0005-0000-0000-00007C6A0000}"/>
    <cellStyle name="Note 4 23 2 2 5 3" xfId="43890" xr:uid="{00000000-0005-0000-0000-00007D6A0000}"/>
    <cellStyle name="Note 4 23 2 2 6" xfId="19009" xr:uid="{00000000-0005-0000-0000-00007E6A0000}"/>
    <cellStyle name="Note 4 23 2 3" xfId="2169" xr:uid="{00000000-0005-0000-0000-00007F6A0000}"/>
    <cellStyle name="Note 4 23 2 3 2" xfId="4680" xr:uid="{00000000-0005-0000-0000-0000806A0000}"/>
    <cellStyle name="Note 4 23 2 3 2 2" xfId="14136" xr:uid="{00000000-0005-0000-0000-0000816A0000}"/>
    <cellStyle name="Note 4 23 2 3 2 2 2" xfId="31571" xr:uid="{00000000-0005-0000-0000-0000826A0000}"/>
    <cellStyle name="Note 4 23 2 3 2 2 3" xfId="46024" xr:uid="{00000000-0005-0000-0000-0000836A0000}"/>
    <cellStyle name="Note 4 23 2 3 2 3" xfId="16597" xr:uid="{00000000-0005-0000-0000-0000846A0000}"/>
    <cellStyle name="Note 4 23 2 3 2 3 2" xfId="34032" xr:uid="{00000000-0005-0000-0000-0000856A0000}"/>
    <cellStyle name="Note 4 23 2 3 2 3 3" xfId="48485" xr:uid="{00000000-0005-0000-0000-0000866A0000}"/>
    <cellStyle name="Note 4 23 2 3 2 4" xfId="22116" xr:uid="{00000000-0005-0000-0000-0000876A0000}"/>
    <cellStyle name="Note 4 23 2 3 2 5" xfId="36569" xr:uid="{00000000-0005-0000-0000-0000886A0000}"/>
    <cellStyle name="Note 4 23 2 3 3" xfId="7142" xr:uid="{00000000-0005-0000-0000-0000896A0000}"/>
    <cellStyle name="Note 4 23 2 3 3 2" xfId="24577" xr:uid="{00000000-0005-0000-0000-00008A6A0000}"/>
    <cellStyle name="Note 4 23 2 3 3 3" xfId="39030" xr:uid="{00000000-0005-0000-0000-00008B6A0000}"/>
    <cellStyle name="Note 4 23 2 3 4" xfId="9583" xr:uid="{00000000-0005-0000-0000-00008C6A0000}"/>
    <cellStyle name="Note 4 23 2 3 4 2" xfId="27018" xr:uid="{00000000-0005-0000-0000-00008D6A0000}"/>
    <cellStyle name="Note 4 23 2 3 4 3" xfId="41471" xr:uid="{00000000-0005-0000-0000-00008E6A0000}"/>
    <cellStyle name="Note 4 23 2 3 5" xfId="12003" xr:uid="{00000000-0005-0000-0000-00008F6A0000}"/>
    <cellStyle name="Note 4 23 2 3 5 2" xfId="29438" xr:uid="{00000000-0005-0000-0000-0000906A0000}"/>
    <cellStyle name="Note 4 23 2 3 5 3" xfId="43891" xr:uid="{00000000-0005-0000-0000-0000916A0000}"/>
    <cellStyle name="Note 4 23 2 3 6" xfId="19010" xr:uid="{00000000-0005-0000-0000-0000926A0000}"/>
    <cellStyle name="Note 4 23 2 4" xfId="2170" xr:uid="{00000000-0005-0000-0000-0000936A0000}"/>
    <cellStyle name="Note 4 23 2 4 2" xfId="4681" xr:uid="{00000000-0005-0000-0000-0000946A0000}"/>
    <cellStyle name="Note 4 23 2 4 2 2" xfId="22117" xr:uid="{00000000-0005-0000-0000-0000956A0000}"/>
    <cellStyle name="Note 4 23 2 4 2 3" xfId="36570" xr:uid="{00000000-0005-0000-0000-0000966A0000}"/>
    <cellStyle name="Note 4 23 2 4 3" xfId="7143" xr:uid="{00000000-0005-0000-0000-0000976A0000}"/>
    <cellStyle name="Note 4 23 2 4 3 2" xfId="24578" xr:uid="{00000000-0005-0000-0000-0000986A0000}"/>
    <cellStyle name="Note 4 23 2 4 3 3" xfId="39031" xr:uid="{00000000-0005-0000-0000-0000996A0000}"/>
    <cellStyle name="Note 4 23 2 4 4" xfId="9584" xr:uid="{00000000-0005-0000-0000-00009A6A0000}"/>
    <cellStyle name="Note 4 23 2 4 4 2" xfId="27019" xr:uid="{00000000-0005-0000-0000-00009B6A0000}"/>
    <cellStyle name="Note 4 23 2 4 4 3" xfId="41472" xr:uid="{00000000-0005-0000-0000-00009C6A0000}"/>
    <cellStyle name="Note 4 23 2 4 5" xfId="12004" xr:uid="{00000000-0005-0000-0000-00009D6A0000}"/>
    <cellStyle name="Note 4 23 2 4 5 2" xfId="29439" xr:uid="{00000000-0005-0000-0000-00009E6A0000}"/>
    <cellStyle name="Note 4 23 2 4 5 3" xfId="43892" xr:uid="{00000000-0005-0000-0000-00009F6A0000}"/>
    <cellStyle name="Note 4 23 2 4 6" xfId="15312" xr:uid="{00000000-0005-0000-0000-0000A06A0000}"/>
    <cellStyle name="Note 4 23 2 4 6 2" xfId="32747" xr:uid="{00000000-0005-0000-0000-0000A16A0000}"/>
    <cellStyle name="Note 4 23 2 4 6 3" xfId="47200" xr:uid="{00000000-0005-0000-0000-0000A26A0000}"/>
    <cellStyle name="Note 4 23 2 4 7" xfId="19011" xr:uid="{00000000-0005-0000-0000-0000A36A0000}"/>
    <cellStyle name="Note 4 23 2 4 8" xfId="20474" xr:uid="{00000000-0005-0000-0000-0000A46A0000}"/>
    <cellStyle name="Note 4 23 2 5" xfId="4678" xr:uid="{00000000-0005-0000-0000-0000A56A0000}"/>
    <cellStyle name="Note 4 23 2 5 2" xfId="14134" xr:uid="{00000000-0005-0000-0000-0000A66A0000}"/>
    <cellStyle name="Note 4 23 2 5 2 2" xfId="31569" xr:uid="{00000000-0005-0000-0000-0000A76A0000}"/>
    <cellStyle name="Note 4 23 2 5 2 3" xfId="46022" xr:uid="{00000000-0005-0000-0000-0000A86A0000}"/>
    <cellStyle name="Note 4 23 2 5 3" xfId="16595" xr:uid="{00000000-0005-0000-0000-0000A96A0000}"/>
    <cellStyle name="Note 4 23 2 5 3 2" xfId="34030" xr:uid="{00000000-0005-0000-0000-0000AA6A0000}"/>
    <cellStyle name="Note 4 23 2 5 3 3" xfId="48483" xr:uid="{00000000-0005-0000-0000-0000AB6A0000}"/>
    <cellStyle name="Note 4 23 2 5 4" xfId="22114" xr:uid="{00000000-0005-0000-0000-0000AC6A0000}"/>
    <cellStyle name="Note 4 23 2 5 5" xfId="36567" xr:uid="{00000000-0005-0000-0000-0000AD6A0000}"/>
    <cellStyle name="Note 4 23 2 6" xfId="7140" xr:uid="{00000000-0005-0000-0000-0000AE6A0000}"/>
    <cellStyle name="Note 4 23 2 6 2" xfId="24575" xr:uid="{00000000-0005-0000-0000-0000AF6A0000}"/>
    <cellStyle name="Note 4 23 2 6 3" xfId="39028" xr:uid="{00000000-0005-0000-0000-0000B06A0000}"/>
    <cellStyle name="Note 4 23 2 7" xfId="9581" xr:uid="{00000000-0005-0000-0000-0000B16A0000}"/>
    <cellStyle name="Note 4 23 2 7 2" xfId="27016" xr:uid="{00000000-0005-0000-0000-0000B26A0000}"/>
    <cellStyle name="Note 4 23 2 7 3" xfId="41469" xr:uid="{00000000-0005-0000-0000-0000B36A0000}"/>
    <cellStyle name="Note 4 23 2 8" xfId="12001" xr:uid="{00000000-0005-0000-0000-0000B46A0000}"/>
    <cellStyle name="Note 4 23 2 8 2" xfId="29436" xr:uid="{00000000-0005-0000-0000-0000B56A0000}"/>
    <cellStyle name="Note 4 23 2 8 3" xfId="43889" xr:uid="{00000000-0005-0000-0000-0000B66A0000}"/>
    <cellStyle name="Note 4 23 2 9" xfId="19008" xr:uid="{00000000-0005-0000-0000-0000B76A0000}"/>
    <cellStyle name="Note 4 23 3" xfId="2171" xr:uid="{00000000-0005-0000-0000-0000B86A0000}"/>
    <cellStyle name="Note 4 23 3 2" xfId="2172" xr:uid="{00000000-0005-0000-0000-0000B96A0000}"/>
    <cellStyle name="Note 4 23 3 2 2" xfId="4683" xr:uid="{00000000-0005-0000-0000-0000BA6A0000}"/>
    <cellStyle name="Note 4 23 3 2 2 2" xfId="14138" xr:uid="{00000000-0005-0000-0000-0000BB6A0000}"/>
    <cellStyle name="Note 4 23 3 2 2 2 2" xfId="31573" xr:uid="{00000000-0005-0000-0000-0000BC6A0000}"/>
    <cellStyle name="Note 4 23 3 2 2 2 3" xfId="46026" xr:uid="{00000000-0005-0000-0000-0000BD6A0000}"/>
    <cellStyle name="Note 4 23 3 2 2 3" xfId="16599" xr:uid="{00000000-0005-0000-0000-0000BE6A0000}"/>
    <cellStyle name="Note 4 23 3 2 2 3 2" xfId="34034" xr:uid="{00000000-0005-0000-0000-0000BF6A0000}"/>
    <cellStyle name="Note 4 23 3 2 2 3 3" xfId="48487" xr:uid="{00000000-0005-0000-0000-0000C06A0000}"/>
    <cellStyle name="Note 4 23 3 2 2 4" xfId="22119" xr:uid="{00000000-0005-0000-0000-0000C16A0000}"/>
    <cellStyle name="Note 4 23 3 2 2 5" xfId="36572" xr:uid="{00000000-0005-0000-0000-0000C26A0000}"/>
    <cellStyle name="Note 4 23 3 2 3" xfId="7145" xr:uid="{00000000-0005-0000-0000-0000C36A0000}"/>
    <cellStyle name="Note 4 23 3 2 3 2" xfId="24580" xr:uid="{00000000-0005-0000-0000-0000C46A0000}"/>
    <cellStyle name="Note 4 23 3 2 3 3" xfId="39033" xr:uid="{00000000-0005-0000-0000-0000C56A0000}"/>
    <cellStyle name="Note 4 23 3 2 4" xfId="9586" xr:uid="{00000000-0005-0000-0000-0000C66A0000}"/>
    <cellStyle name="Note 4 23 3 2 4 2" xfId="27021" xr:uid="{00000000-0005-0000-0000-0000C76A0000}"/>
    <cellStyle name="Note 4 23 3 2 4 3" xfId="41474" xr:uid="{00000000-0005-0000-0000-0000C86A0000}"/>
    <cellStyle name="Note 4 23 3 2 5" xfId="12006" xr:uid="{00000000-0005-0000-0000-0000C96A0000}"/>
    <cellStyle name="Note 4 23 3 2 5 2" xfId="29441" xr:uid="{00000000-0005-0000-0000-0000CA6A0000}"/>
    <cellStyle name="Note 4 23 3 2 5 3" xfId="43894" xr:uid="{00000000-0005-0000-0000-0000CB6A0000}"/>
    <cellStyle name="Note 4 23 3 2 6" xfId="19013" xr:uid="{00000000-0005-0000-0000-0000CC6A0000}"/>
    <cellStyle name="Note 4 23 3 3" xfId="2173" xr:uid="{00000000-0005-0000-0000-0000CD6A0000}"/>
    <cellStyle name="Note 4 23 3 3 2" xfId="4684" xr:uid="{00000000-0005-0000-0000-0000CE6A0000}"/>
    <cellStyle name="Note 4 23 3 3 2 2" xfId="14139" xr:uid="{00000000-0005-0000-0000-0000CF6A0000}"/>
    <cellStyle name="Note 4 23 3 3 2 2 2" xfId="31574" xr:uid="{00000000-0005-0000-0000-0000D06A0000}"/>
    <cellStyle name="Note 4 23 3 3 2 2 3" xfId="46027" xr:uid="{00000000-0005-0000-0000-0000D16A0000}"/>
    <cellStyle name="Note 4 23 3 3 2 3" xfId="16600" xr:uid="{00000000-0005-0000-0000-0000D26A0000}"/>
    <cellStyle name="Note 4 23 3 3 2 3 2" xfId="34035" xr:uid="{00000000-0005-0000-0000-0000D36A0000}"/>
    <cellStyle name="Note 4 23 3 3 2 3 3" xfId="48488" xr:uid="{00000000-0005-0000-0000-0000D46A0000}"/>
    <cellStyle name="Note 4 23 3 3 2 4" xfId="22120" xr:uid="{00000000-0005-0000-0000-0000D56A0000}"/>
    <cellStyle name="Note 4 23 3 3 2 5" xfId="36573" xr:uid="{00000000-0005-0000-0000-0000D66A0000}"/>
    <cellStyle name="Note 4 23 3 3 3" xfId="7146" xr:uid="{00000000-0005-0000-0000-0000D76A0000}"/>
    <cellStyle name="Note 4 23 3 3 3 2" xfId="24581" xr:uid="{00000000-0005-0000-0000-0000D86A0000}"/>
    <cellStyle name="Note 4 23 3 3 3 3" xfId="39034" xr:uid="{00000000-0005-0000-0000-0000D96A0000}"/>
    <cellStyle name="Note 4 23 3 3 4" xfId="9587" xr:uid="{00000000-0005-0000-0000-0000DA6A0000}"/>
    <cellStyle name="Note 4 23 3 3 4 2" xfId="27022" xr:uid="{00000000-0005-0000-0000-0000DB6A0000}"/>
    <cellStyle name="Note 4 23 3 3 4 3" xfId="41475" xr:uid="{00000000-0005-0000-0000-0000DC6A0000}"/>
    <cellStyle name="Note 4 23 3 3 5" xfId="12007" xr:uid="{00000000-0005-0000-0000-0000DD6A0000}"/>
    <cellStyle name="Note 4 23 3 3 5 2" xfId="29442" xr:uid="{00000000-0005-0000-0000-0000DE6A0000}"/>
    <cellStyle name="Note 4 23 3 3 5 3" xfId="43895" xr:uid="{00000000-0005-0000-0000-0000DF6A0000}"/>
    <cellStyle name="Note 4 23 3 3 6" xfId="19014" xr:uid="{00000000-0005-0000-0000-0000E06A0000}"/>
    <cellStyle name="Note 4 23 3 4" xfId="2174" xr:uid="{00000000-0005-0000-0000-0000E16A0000}"/>
    <cellStyle name="Note 4 23 3 4 2" xfId="4685" xr:uid="{00000000-0005-0000-0000-0000E26A0000}"/>
    <cellStyle name="Note 4 23 3 4 2 2" xfId="22121" xr:uid="{00000000-0005-0000-0000-0000E36A0000}"/>
    <cellStyle name="Note 4 23 3 4 2 3" xfId="36574" xr:uid="{00000000-0005-0000-0000-0000E46A0000}"/>
    <cellStyle name="Note 4 23 3 4 3" xfId="7147" xr:uid="{00000000-0005-0000-0000-0000E56A0000}"/>
    <cellStyle name="Note 4 23 3 4 3 2" xfId="24582" xr:uid="{00000000-0005-0000-0000-0000E66A0000}"/>
    <cellStyle name="Note 4 23 3 4 3 3" xfId="39035" xr:uid="{00000000-0005-0000-0000-0000E76A0000}"/>
    <cellStyle name="Note 4 23 3 4 4" xfId="9588" xr:uid="{00000000-0005-0000-0000-0000E86A0000}"/>
    <cellStyle name="Note 4 23 3 4 4 2" xfId="27023" xr:uid="{00000000-0005-0000-0000-0000E96A0000}"/>
    <cellStyle name="Note 4 23 3 4 4 3" xfId="41476" xr:uid="{00000000-0005-0000-0000-0000EA6A0000}"/>
    <cellStyle name="Note 4 23 3 4 5" xfId="12008" xr:uid="{00000000-0005-0000-0000-0000EB6A0000}"/>
    <cellStyle name="Note 4 23 3 4 5 2" xfId="29443" xr:uid="{00000000-0005-0000-0000-0000EC6A0000}"/>
    <cellStyle name="Note 4 23 3 4 5 3" xfId="43896" xr:uid="{00000000-0005-0000-0000-0000ED6A0000}"/>
    <cellStyle name="Note 4 23 3 4 6" xfId="15313" xr:uid="{00000000-0005-0000-0000-0000EE6A0000}"/>
    <cellStyle name="Note 4 23 3 4 6 2" xfId="32748" xr:uid="{00000000-0005-0000-0000-0000EF6A0000}"/>
    <cellStyle name="Note 4 23 3 4 6 3" xfId="47201" xr:uid="{00000000-0005-0000-0000-0000F06A0000}"/>
    <cellStyle name="Note 4 23 3 4 7" xfId="19015" xr:uid="{00000000-0005-0000-0000-0000F16A0000}"/>
    <cellStyle name="Note 4 23 3 4 8" xfId="20475" xr:uid="{00000000-0005-0000-0000-0000F26A0000}"/>
    <cellStyle name="Note 4 23 3 5" xfId="4682" xr:uid="{00000000-0005-0000-0000-0000F36A0000}"/>
    <cellStyle name="Note 4 23 3 5 2" xfId="14137" xr:uid="{00000000-0005-0000-0000-0000F46A0000}"/>
    <cellStyle name="Note 4 23 3 5 2 2" xfId="31572" xr:uid="{00000000-0005-0000-0000-0000F56A0000}"/>
    <cellStyle name="Note 4 23 3 5 2 3" xfId="46025" xr:uid="{00000000-0005-0000-0000-0000F66A0000}"/>
    <cellStyle name="Note 4 23 3 5 3" xfId="16598" xr:uid="{00000000-0005-0000-0000-0000F76A0000}"/>
    <cellStyle name="Note 4 23 3 5 3 2" xfId="34033" xr:uid="{00000000-0005-0000-0000-0000F86A0000}"/>
    <cellStyle name="Note 4 23 3 5 3 3" xfId="48486" xr:uid="{00000000-0005-0000-0000-0000F96A0000}"/>
    <cellStyle name="Note 4 23 3 5 4" xfId="22118" xr:uid="{00000000-0005-0000-0000-0000FA6A0000}"/>
    <cellStyle name="Note 4 23 3 5 5" xfId="36571" xr:uid="{00000000-0005-0000-0000-0000FB6A0000}"/>
    <cellStyle name="Note 4 23 3 6" xfId="7144" xr:uid="{00000000-0005-0000-0000-0000FC6A0000}"/>
    <cellStyle name="Note 4 23 3 6 2" xfId="24579" xr:uid="{00000000-0005-0000-0000-0000FD6A0000}"/>
    <cellStyle name="Note 4 23 3 6 3" xfId="39032" xr:uid="{00000000-0005-0000-0000-0000FE6A0000}"/>
    <cellStyle name="Note 4 23 3 7" xfId="9585" xr:uid="{00000000-0005-0000-0000-0000FF6A0000}"/>
    <cellStyle name="Note 4 23 3 7 2" xfId="27020" xr:uid="{00000000-0005-0000-0000-0000006B0000}"/>
    <cellStyle name="Note 4 23 3 7 3" xfId="41473" xr:uid="{00000000-0005-0000-0000-0000016B0000}"/>
    <cellStyle name="Note 4 23 3 8" xfId="12005" xr:uid="{00000000-0005-0000-0000-0000026B0000}"/>
    <cellStyle name="Note 4 23 3 8 2" xfId="29440" xr:uid="{00000000-0005-0000-0000-0000036B0000}"/>
    <cellStyle name="Note 4 23 3 8 3" xfId="43893" xr:uid="{00000000-0005-0000-0000-0000046B0000}"/>
    <cellStyle name="Note 4 23 3 9" xfId="19012" xr:uid="{00000000-0005-0000-0000-0000056B0000}"/>
    <cellStyle name="Note 4 23 4" xfId="2175" xr:uid="{00000000-0005-0000-0000-0000066B0000}"/>
    <cellStyle name="Note 4 23 4 2" xfId="2176" xr:uid="{00000000-0005-0000-0000-0000076B0000}"/>
    <cellStyle name="Note 4 23 4 2 2" xfId="4687" xr:uid="{00000000-0005-0000-0000-0000086B0000}"/>
    <cellStyle name="Note 4 23 4 2 2 2" xfId="14141" xr:uid="{00000000-0005-0000-0000-0000096B0000}"/>
    <cellStyle name="Note 4 23 4 2 2 2 2" xfId="31576" xr:uid="{00000000-0005-0000-0000-00000A6B0000}"/>
    <cellStyle name="Note 4 23 4 2 2 2 3" xfId="46029" xr:uid="{00000000-0005-0000-0000-00000B6B0000}"/>
    <cellStyle name="Note 4 23 4 2 2 3" xfId="16602" xr:uid="{00000000-0005-0000-0000-00000C6B0000}"/>
    <cellStyle name="Note 4 23 4 2 2 3 2" xfId="34037" xr:uid="{00000000-0005-0000-0000-00000D6B0000}"/>
    <cellStyle name="Note 4 23 4 2 2 3 3" xfId="48490" xr:uid="{00000000-0005-0000-0000-00000E6B0000}"/>
    <cellStyle name="Note 4 23 4 2 2 4" xfId="22123" xr:uid="{00000000-0005-0000-0000-00000F6B0000}"/>
    <cellStyle name="Note 4 23 4 2 2 5" xfId="36576" xr:uid="{00000000-0005-0000-0000-0000106B0000}"/>
    <cellStyle name="Note 4 23 4 2 3" xfId="7149" xr:uid="{00000000-0005-0000-0000-0000116B0000}"/>
    <cellStyle name="Note 4 23 4 2 3 2" xfId="24584" xr:uid="{00000000-0005-0000-0000-0000126B0000}"/>
    <cellStyle name="Note 4 23 4 2 3 3" xfId="39037" xr:uid="{00000000-0005-0000-0000-0000136B0000}"/>
    <cellStyle name="Note 4 23 4 2 4" xfId="9590" xr:uid="{00000000-0005-0000-0000-0000146B0000}"/>
    <cellStyle name="Note 4 23 4 2 4 2" xfId="27025" xr:uid="{00000000-0005-0000-0000-0000156B0000}"/>
    <cellStyle name="Note 4 23 4 2 4 3" xfId="41478" xr:uid="{00000000-0005-0000-0000-0000166B0000}"/>
    <cellStyle name="Note 4 23 4 2 5" xfId="12010" xr:uid="{00000000-0005-0000-0000-0000176B0000}"/>
    <cellStyle name="Note 4 23 4 2 5 2" xfId="29445" xr:uid="{00000000-0005-0000-0000-0000186B0000}"/>
    <cellStyle name="Note 4 23 4 2 5 3" xfId="43898" xr:uid="{00000000-0005-0000-0000-0000196B0000}"/>
    <cellStyle name="Note 4 23 4 2 6" xfId="19017" xr:uid="{00000000-0005-0000-0000-00001A6B0000}"/>
    <cellStyle name="Note 4 23 4 3" xfId="2177" xr:uid="{00000000-0005-0000-0000-00001B6B0000}"/>
    <cellStyle name="Note 4 23 4 3 2" xfId="4688" xr:uid="{00000000-0005-0000-0000-00001C6B0000}"/>
    <cellStyle name="Note 4 23 4 3 2 2" xfId="14142" xr:uid="{00000000-0005-0000-0000-00001D6B0000}"/>
    <cellStyle name="Note 4 23 4 3 2 2 2" xfId="31577" xr:uid="{00000000-0005-0000-0000-00001E6B0000}"/>
    <cellStyle name="Note 4 23 4 3 2 2 3" xfId="46030" xr:uid="{00000000-0005-0000-0000-00001F6B0000}"/>
    <cellStyle name="Note 4 23 4 3 2 3" xfId="16603" xr:uid="{00000000-0005-0000-0000-0000206B0000}"/>
    <cellStyle name="Note 4 23 4 3 2 3 2" xfId="34038" xr:uid="{00000000-0005-0000-0000-0000216B0000}"/>
    <cellStyle name="Note 4 23 4 3 2 3 3" xfId="48491" xr:uid="{00000000-0005-0000-0000-0000226B0000}"/>
    <cellStyle name="Note 4 23 4 3 2 4" xfId="22124" xr:uid="{00000000-0005-0000-0000-0000236B0000}"/>
    <cellStyle name="Note 4 23 4 3 2 5" xfId="36577" xr:uid="{00000000-0005-0000-0000-0000246B0000}"/>
    <cellStyle name="Note 4 23 4 3 3" xfId="7150" xr:uid="{00000000-0005-0000-0000-0000256B0000}"/>
    <cellStyle name="Note 4 23 4 3 3 2" xfId="24585" xr:uid="{00000000-0005-0000-0000-0000266B0000}"/>
    <cellStyle name="Note 4 23 4 3 3 3" xfId="39038" xr:uid="{00000000-0005-0000-0000-0000276B0000}"/>
    <cellStyle name="Note 4 23 4 3 4" xfId="9591" xr:uid="{00000000-0005-0000-0000-0000286B0000}"/>
    <cellStyle name="Note 4 23 4 3 4 2" xfId="27026" xr:uid="{00000000-0005-0000-0000-0000296B0000}"/>
    <cellStyle name="Note 4 23 4 3 4 3" xfId="41479" xr:uid="{00000000-0005-0000-0000-00002A6B0000}"/>
    <cellStyle name="Note 4 23 4 3 5" xfId="12011" xr:uid="{00000000-0005-0000-0000-00002B6B0000}"/>
    <cellStyle name="Note 4 23 4 3 5 2" xfId="29446" xr:uid="{00000000-0005-0000-0000-00002C6B0000}"/>
    <cellStyle name="Note 4 23 4 3 5 3" xfId="43899" xr:uid="{00000000-0005-0000-0000-00002D6B0000}"/>
    <cellStyle name="Note 4 23 4 3 6" xfId="19018" xr:uid="{00000000-0005-0000-0000-00002E6B0000}"/>
    <cellStyle name="Note 4 23 4 4" xfId="2178" xr:uid="{00000000-0005-0000-0000-00002F6B0000}"/>
    <cellStyle name="Note 4 23 4 4 2" xfId="4689" xr:uid="{00000000-0005-0000-0000-0000306B0000}"/>
    <cellStyle name="Note 4 23 4 4 2 2" xfId="22125" xr:uid="{00000000-0005-0000-0000-0000316B0000}"/>
    <cellStyle name="Note 4 23 4 4 2 3" xfId="36578" xr:uid="{00000000-0005-0000-0000-0000326B0000}"/>
    <cellStyle name="Note 4 23 4 4 3" xfId="7151" xr:uid="{00000000-0005-0000-0000-0000336B0000}"/>
    <cellStyle name="Note 4 23 4 4 3 2" xfId="24586" xr:uid="{00000000-0005-0000-0000-0000346B0000}"/>
    <cellStyle name="Note 4 23 4 4 3 3" xfId="39039" xr:uid="{00000000-0005-0000-0000-0000356B0000}"/>
    <cellStyle name="Note 4 23 4 4 4" xfId="9592" xr:uid="{00000000-0005-0000-0000-0000366B0000}"/>
    <cellStyle name="Note 4 23 4 4 4 2" xfId="27027" xr:uid="{00000000-0005-0000-0000-0000376B0000}"/>
    <cellStyle name="Note 4 23 4 4 4 3" xfId="41480" xr:uid="{00000000-0005-0000-0000-0000386B0000}"/>
    <cellStyle name="Note 4 23 4 4 5" xfId="12012" xr:uid="{00000000-0005-0000-0000-0000396B0000}"/>
    <cellStyle name="Note 4 23 4 4 5 2" xfId="29447" xr:uid="{00000000-0005-0000-0000-00003A6B0000}"/>
    <cellStyle name="Note 4 23 4 4 5 3" xfId="43900" xr:uid="{00000000-0005-0000-0000-00003B6B0000}"/>
    <cellStyle name="Note 4 23 4 4 6" xfId="15314" xr:uid="{00000000-0005-0000-0000-00003C6B0000}"/>
    <cellStyle name="Note 4 23 4 4 6 2" xfId="32749" xr:uid="{00000000-0005-0000-0000-00003D6B0000}"/>
    <cellStyle name="Note 4 23 4 4 6 3" xfId="47202" xr:uid="{00000000-0005-0000-0000-00003E6B0000}"/>
    <cellStyle name="Note 4 23 4 4 7" xfId="19019" xr:uid="{00000000-0005-0000-0000-00003F6B0000}"/>
    <cellStyle name="Note 4 23 4 4 8" xfId="20476" xr:uid="{00000000-0005-0000-0000-0000406B0000}"/>
    <cellStyle name="Note 4 23 4 5" xfId="4686" xr:uid="{00000000-0005-0000-0000-0000416B0000}"/>
    <cellStyle name="Note 4 23 4 5 2" xfId="14140" xr:uid="{00000000-0005-0000-0000-0000426B0000}"/>
    <cellStyle name="Note 4 23 4 5 2 2" xfId="31575" xr:uid="{00000000-0005-0000-0000-0000436B0000}"/>
    <cellStyle name="Note 4 23 4 5 2 3" xfId="46028" xr:uid="{00000000-0005-0000-0000-0000446B0000}"/>
    <cellStyle name="Note 4 23 4 5 3" xfId="16601" xr:uid="{00000000-0005-0000-0000-0000456B0000}"/>
    <cellStyle name="Note 4 23 4 5 3 2" xfId="34036" xr:uid="{00000000-0005-0000-0000-0000466B0000}"/>
    <cellStyle name="Note 4 23 4 5 3 3" xfId="48489" xr:uid="{00000000-0005-0000-0000-0000476B0000}"/>
    <cellStyle name="Note 4 23 4 5 4" xfId="22122" xr:uid="{00000000-0005-0000-0000-0000486B0000}"/>
    <cellStyle name="Note 4 23 4 5 5" xfId="36575" xr:uid="{00000000-0005-0000-0000-0000496B0000}"/>
    <cellStyle name="Note 4 23 4 6" xfId="7148" xr:uid="{00000000-0005-0000-0000-00004A6B0000}"/>
    <cellStyle name="Note 4 23 4 6 2" xfId="24583" xr:uid="{00000000-0005-0000-0000-00004B6B0000}"/>
    <cellStyle name="Note 4 23 4 6 3" xfId="39036" xr:uid="{00000000-0005-0000-0000-00004C6B0000}"/>
    <cellStyle name="Note 4 23 4 7" xfId="9589" xr:uid="{00000000-0005-0000-0000-00004D6B0000}"/>
    <cellStyle name="Note 4 23 4 7 2" xfId="27024" xr:uid="{00000000-0005-0000-0000-00004E6B0000}"/>
    <cellStyle name="Note 4 23 4 7 3" xfId="41477" xr:uid="{00000000-0005-0000-0000-00004F6B0000}"/>
    <cellStyle name="Note 4 23 4 8" xfId="12009" xr:uid="{00000000-0005-0000-0000-0000506B0000}"/>
    <cellStyle name="Note 4 23 4 8 2" xfId="29444" xr:uid="{00000000-0005-0000-0000-0000516B0000}"/>
    <cellStyle name="Note 4 23 4 8 3" xfId="43897" xr:uid="{00000000-0005-0000-0000-0000526B0000}"/>
    <cellStyle name="Note 4 23 4 9" xfId="19016" xr:uid="{00000000-0005-0000-0000-0000536B0000}"/>
    <cellStyle name="Note 4 23 5" xfId="2179" xr:uid="{00000000-0005-0000-0000-0000546B0000}"/>
    <cellStyle name="Note 4 23 5 2" xfId="4690" xr:uid="{00000000-0005-0000-0000-0000556B0000}"/>
    <cellStyle name="Note 4 23 5 2 2" xfId="14143" xr:uid="{00000000-0005-0000-0000-0000566B0000}"/>
    <cellStyle name="Note 4 23 5 2 2 2" xfId="31578" xr:uid="{00000000-0005-0000-0000-0000576B0000}"/>
    <cellStyle name="Note 4 23 5 2 2 3" xfId="46031" xr:uid="{00000000-0005-0000-0000-0000586B0000}"/>
    <cellStyle name="Note 4 23 5 2 3" xfId="16604" xr:uid="{00000000-0005-0000-0000-0000596B0000}"/>
    <cellStyle name="Note 4 23 5 2 3 2" xfId="34039" xr:uid="{00000000-0005-0000-0000-00005A6B0000}"/>
    <cellStyle name="Note 4 23 5 2 3 3" xfId="48492" xr:uid="{00000000-0005-0000-0000-00005B6B0000}"/>
    <cellStyle name="Note 4 23 5 2 4" xfId="22126" xr:uid="{00000000-0005-0000-0000-00005C6B0000}"/>
    <cellStyle name="Note 4 23 5 2 5" xfId="36579" xr:uid="{00000000-0005-0000-0000-00005D6B0000}"/>
    <cellStyle name="Note 4 23 5 3" xfId="7152" xr:uid="{00000000-0005-0000-0000-00005E6B0000}"/>
    <cellStyle name="Note 4 23 5 3 2" xfId="24587" xr:uid="{00000000-0005-0000-0000-00005F6B0000}"/>
    <cellStyle name="Note 4 23 5 3 3" xfId="39040" xr:uid="{00000000-0005-0000-0000-0000606B0000}"/>
    <cellStyle name="Note 4 23 5 4" xfId="9593" xr:uid="{00000000-0005-0000-0000-0000616B0000}"/>
    <cellStyle name="Note 4 23 5 4 2" xfId="27028" xr:uid="{00000000-0005-0000-0000-0000626B0000}"/>
    <cellStyle name="Note 4 23 5 4 3" xfId="41481" xr:uid="{00000000-0005-0000-0000-0000636B0000}"/>
    <cellStyle name="Note 4 23 5 5" xfId="12013" xr:uid="{00000000-0005-0000-0000-0000646B0000}"/>
    <cellStyle name="Note 4 23 5 5 2" xfId="29448" xr:uid="{00000000-0005-0000-0000-0000656B0000}"/>
    <cellStyle name="Note 4 23 5 5 3" xfId="43901" xr:uid="{00000000-0005-0000-0000-0000666B0000}"/>
    <cellStyle name="Note 4 23 5 6" xfId="19020" xr:uid="{00000000-0005-0000-0000-0000676B0000}"/>
    <cellStyle name="Note 4 23 6" xfId="2180" xr:uid="{00000000-0005-0000-0000-0000686B0000}"/>
    <cellStyle name="Note 4 23 6 2" xfId="4691" xr:uid="{00000000-0005-0000-0000-0000696B0000}"/>
    <cellStyle name="Note 4 23 6 2 2" xfId="14144" xr:uid="{00000000-0005-0000-0000-00006A6B0000}"/>
    <cellStyle name="Note 4 23 6 2 2 2" xfId="31579" xr:uid="{00000000-0005-0000-0000-00006B6B0000}"/>
    <cellStyle name="Note 4 23 6 2 2 3" xfId="46032" xr:uid="{00000000-0005-0000-0000-00006C6B0000}"/>
    <cellStyle name="Note 4 23 6 2 3" xfId="16605" xr:uid="{00000000-0005-0000-0000-00006D6B0000}"/>
    <cellStyle name="Note 4 23 6 2 3 2" xfId="34040" xr:uid="{00000000-0005-0000-0000-00006E6B0000}"/>
    <cellStyle name="Note 4 23 6 2 3 3" xfId="48493" xr:uid="{00000000-0005-0000-0000-00006F6B0000}"/>
    <cellStyle name="Note 4 23 6 2 4" xfId="22127" xr:uid="{00000000-0005-0000-0000-0000706B0000}"/>
    <cellStyle name="Note 4 23 6 2 5" xfId="36580" xr:uid="{00000000-0005-0000-0000-0000716B0000}"/>
    <cellStyle name="Note 4 23 6 3" xfId="7153" xr:uid="{00000000-0005-0000-0000-0000726B0000}"/>
    <cellStyle name="Note 4 23 6 3 2" xfId="24588" xr:uid="{00000000-0005-0000-0000-0000736B0000}"/>
    <cellStyle name="Note 4 23 6 3 3" xfId="39041" xr:uid="{00000000-0005-0000-0000-0000746B0000}"/>
    <cellStyle name="Note 4 23 6 4" xfId="9594" xr:uid="{00000000-0005-0000-0000-0000756B0000}"/>
    <cellStyle name="Note 4 23 6 4 2" xfId="27029" xr:uid="{00000000-0005-0000-0000-0000766B0000}"/>
    <cellStyle name="Note 4 23 6 4 3" xfId="41482" xr:uid="{00000000-0005-0000-0000-0000776B0000}"/>
    <cellStyle name="Note 4 23 6 5" xfId="12014" xr:uid="{00000000-0005-0000-0000-0000786B0000}"/>
    <cellStyle name="Note 4 23 6 5 2" xfId="29449" xr:uid="{00000000-0005-0000-0000-0000796B0000}"/>
    <cellStyle name="Note 4 23 6 5 3" xfId="43902" xr:uid="{00000000-0005-0000-0000-00007A6B0000}"/>
    <cellStyle name="Note 4 23 6 6" xfId="19021" xr:uid="{00000000-0005-0000-0000-00007B6B0000}"/>
    <cellStyle name="Note 4 23 7" xfId="2181" xr:uid="{00000000-0005-0000-0000-00007C6B0000}"/>
    <cellStyle name="Note 4 23 7 2" xfId="4692" xr:uid="{00000000-0005-0000-0000-00007D6B0000}"/>
    <cellStyle name="Note 4 23 7 2 2" xfId="22128" xr:uid="{00000000-0005-0000-0000-00007E6B0000}"/>
    <cellStyle name="Note 4 23 7 2 3" xfId="36581" xr:uid="{00000000-0005-0000-0000-00007F6B0000}"/>
    <cellStyle name="Note 4 23 7 3" xfId="7154" xr:uid="{00000000-0005-0000-0000-0000806B0000}"/>
    <cellStyle name="Note 4 23 7 3 2" xfId="24589" xr:uid="{00000000-0005-0000-0000-0000816B0000}"/>
    <cellStyle name="Note 4 23 7 3 3" xfId="39042" xr:uid="{00000000-0005-0000-0000-0000826B0000}"/>
    <cellStyle name="Note 4 23 7 4" xfId="9595" xr:uid="{00000000-0005-0000-0000-0000836B0000}"/>
    <cellStyle name="Note 4 23 7 4 2" xfId="27030" xr:uid="{00000000-0005-0000-0000-0000846B0000}"/>
    <cellStyle name="Note 4 23 7 4 3" xfId="41483" xr:uid="{00000000-0005-0000-0000-0000856B0000}"/>
    <cellStyle name="Note 4 23 7 5" xfId="12015" xr:uid="{00000000-0005-0000-0000-0000866B0000}"/>
    <cellStyle name="Note 4 23 7 5 2" xfId="29450" xr:uid="{00000000-0005-0000-0000-0000876B0000}"/>
    <cellStyle name="Note 4 23 7 5 3" xfId="43903" xr:uid="{00000000-0005-0000-0000-0000886B0000}"/>
    <cellStyle name="Note 4 23 7 6" xfId="15315" xr:uid="{00000000-0005-0000-0000-0000896B0000}"/>
    <cellStyle name="Note 4 23 7 6 2" xfId="32750" xr:uid="{00000000-0005-0000-0000-00008A6B0000}"/>
    <cellStyle name="Note 4 23 7 6 3" xfId="47203" xr:uid="{00000000-0005-0000-0000-00008B6B0000}"/>
    <cellStyle name="Note 4 23 7 7" xfId="19022" xr:uid="{00000000-0005-0000-0000-00008C6B0000}"/>
    <cellStyle name="Note 4 23 7 8" xfId="20477" xr:uid="{00000000-0005-0000-0000-00008D6B0000}"/>
    <cellStyle name="Note 4 23 8" xfId="4677" xr:uid="{00000000-0005-0000-0000-00008E6B0000}"/>
    <cellStyle name="Note 4 23 8 2" xfId="14133" xr:uid="{00000000-0005-0000-0000-00008F6B0000}"/>
    <cellStyle name="Note 4 23 8 2 2" xfId="31568" xr:uid="{00000000-0005-0000-0000-0000906B0000}"/>
    <cellStyle name="Note 4 23 8 2 3" xfId="46021" xr:uid="{00000000-0005-0000-0000-0000916B0000}"/>
    <cellStyle name="Note 4 23 8 3" xfId="16594" xr:uid="{00000000-0005-0000-0000-0000926B0000}"/>
    <cellStyle name="Note 4 23 8 3 2" xfId="34029" xr:uid="{00000000-0005-0000-0000-0000936B0000}"/>
    <cellStyle name="Note 4 23 8 3 3" xfId="48482" xr:uid="{00000000-0005-0000-0000-0000946B0000}"/>
    <cellStyle name="Note 4 23 8 4" xfId="22113" xr:uid="{00000000-0005-0000-0000-0000956B0000}"/>
    <cellStyle name="Note 4 23 8 5" xfId="36566" xr:uid="{00000000-0005-0000-0000-0000966B0000}"/>
    <cellStyle name="Note 4 23 9" xfId="7139" xr:uid="{00000000-0005-0000-0000-0000976B0000}"/>
    <cellStyle name="Note 4 23 9 2" xfId="24574" xr:uid="{00000000-0005-0000-0000-0000986B0000}"/>
    <cellStyle name="Note 4 23 9 3" xfId="39027" xr:uid="{00000000-0005-0000-0000-0000996B0000}"/>
    <cellStyle name="Note 4 24" xfId="2182" xr:uid="{00000000-0005-0000-0000-00009A6B0000}"/>
    <cellStyle name="Note 4 24 10" xfId="9596" xr:uid="{00000000-0005-0000-0000-00009B6B0000}"/>
    <cellStyle name="Note 4 24 10 2" xfId="27031" xr:uid="{00000000-0005-0000-0000-00009C6B0000}"/>
    <cellStyle name="Note 4 24 10 3" xfId="41484" xr:uid="{00000000-0005-0000-0000-00009D6B0000}"/>
    <cellStyle name="Note 4 24 11" xfId="12016" xr:uid="{00000000-0005-0000-0000-00009E6B0000}"/>
    <cellStyle name="Note 4 24 11 2" xfId="29451" xr:uid="{00000000-0005-0000-0000-00009F6B0000}"/>
    <cellStyle name="Note 4 24 11 3" xfId="43904" xr:uid="{00000000-0005-0000-0000-0000A06B0000}"/>
    <cellStyle name="Note 4 24 12" xfId="19023" xr:uid="{00000000-0005-0000-0000-0000A16B0000}"/>
    <cellStyle name="Note 4 24 2" xfId="2183" xr:uid="{00000000-0005-0000-0000-0000A26B0000}"/>
    <cellStyle name="Note 4 24 2 2" xfId="2184" xr:uid="{00000000-0005-0000-0000-0000A36B0000}"/>
    <cellStyle name="Note 4 24 2 2 2" xfId="4695" xr:uid="{00000000-0005-0000-0000-0000A46B0000}"/>
    <cellStyle name="Note 4 24 2 2 2 2" xfId="14147" xr:uid="{00000000-0005-0000-0000-0000A56B0000}"/>
    <cellStyle name="Note 4 24 2 2 2 2 2" xfId="31582" xr:uid="{00000000-0005-0000-0000-0000A66B0000}"/>
    <cellStyle name="Note 4 24 2 2 2 2 3" xfId="46035" xr:uid="{00000000-0005-0000-0000-0000A76B0000}"/>
    <cellStyle name="Note 4 24 2 2 2 3" xfId="16608" xr:uid="{00000000-0005-0000-0000-0000A86B0000}"/>
    <cellStyle name="Note 4 24 2 2 2 3 2" xfId="34043" xr:uid="{00000000-0005-0000-0000-0000A96B0000}"/>
    <cellStyle name="Note 4 24 2 2 2 3 3" xfId="48496" xr:uid="{00000000-0005-0000-0000-0000AA6B0000}"/>
    <cellStyle name="Note 4 24 2 2 2 4" xfId="22131" xr:uid="{00000000-0005-0000-0000-0000AB6B0000}"/>
    <cellStyle name="Note 4 24 2 2 2 5" xfId="36584" xr:uid="{00000000-0005-0000-0000-0000AC6B0000}"/>
    <cellStyle name="Note 4 24 2 2 3" xfId="7157" xr:uid="{00000000-0005-0000-0000-0000AD6B0000}"/>
    <cellStyle name="Note 4 24 2 2 3 2" xfId="24592" xr:uid="{00000000-0005-0000-0000-0000AE6B0000}"/>
    <cellStyle name="Note 4 24 2 2 3 3" xfId="39045" xr:uid="{00000000-0005-0000-0000-0000AF6B0000}"/>
    <cellStyle name="Note 4 24 2 2 4" xfId="9598" xr:uid="{00000000-0005-0000-0000-0000B06B0000}"/>
    <cellStyle name="Note 4 24 2 2 4 2" xfId="27033" xr:uid="{00000000-0005-0000-0000-0000B16B0000}"/>
    <cellStyle name="Note 4 24 2 2 4 3" xfId="41486" xr:uid="{00000000-0005-0000-0000-0000B26B0000}"/>
    <cellStyle name="Note 4 24 2 2 5" xfId="12018" xr:uid="{00000000-0005-0000-0000-0000B36B0000}"/>
    <cellStyle name="Note 4 24 2 2 5 2" xfId="29453" xr:uid="{00000000-0005-0000-0000-0000B46B0000}"/>
    <cellStyle name="Note 4 24 2 2 5 3" xfId="43906" xr:uid="{00000000-0005-0000-0000-0000B56B0000}"/>
    <cellStyle name="Note 4 24 2 2 6" xfId="19025" xr:uid="{00000000-0005-0000-0000-0000B66B0000}"/>
    <cellStyle name="Note 4 24 2 3" xfId="2185" xr:uid="{00000000-0005-0000-0000-0000B76B0000}"/>
    <cellStyle name="Note 4 24 2 3 2" xfId="4696" xr:uid="{00000000-0005-0000-0000-0000B86B0000}"/>
    <cellStyle name="Note 4 24 2 3 2 2" xfId="14148" xr:uid="{00000000-0005-0000-0000-0000B96B0000}"/>
    <cellStyle name="Note 4 24 2 3 2 2 2" xfId="31583" xr:uid="{00000000-0005-0000-0000-0000BA6B0000}"/>
    <cellStyle name="Note 4 24 2 3 2 2 3" xfId="46036" xr:uid="{00000000-0005-0000-0000-0000BB6B0000}"/>
    <cellStyle name="Note 4 24 2 3 2 3" xfId="16609" xr:uid="{00000000-0005-0000-0000-0000BC6B0000}"/>
    <cellStyle name="Note 4 24 2 3 2 3 2" xfId="34044" xr:uid="{00000000-0005-0000-0000-0000BD6B0000}"/>
    <cellStyle name="Note 4 24 2 3 2 3 3" xfId="48497" xr:uid="{00000000-0005-0000-0000-0000BE6B0000}"/>
    <cellStyle name="Note 4 24 2 3 2 4" xfId="22132" xr:uid="{00000000-0005-0000-0000-0000BF6B0000}"/>
    <cellStyle name="Note 4 24 2 3 2 5" xfId="36585" xr:uid="{00000000-0005-0000-0000-0000C06B0000}"/>
    <cellStyle name="Note 4 24 2 3 3" xfId="7158" xr:uid="{00000000-0005-0000-0000-0000C16B0000}"/>
    <cellStyle name="Note 4 24 2 3 3 2" xfId="24593" xr:uid="{00000000-0005-0000-0000-0000C26B0000}"/>
    <cellStyle name="Note 4 24 2 3 3 3" xfId="39046" xr:uid="{00000000-0005-0000-0000-0000C36B0000}"/>
    <cellStyle name="Note 4 24 2 3 4" xfId="9599" xr:uid="{00000000-0005-0000-0000-0000C46B0000}"/>
    <cellStyle name="Note 4 24 2 3 4 2" xfId="27034" xr:uid="{00000000-0005-0000-0000-0000C56B0000}"/>
    <cellStyle name="Note 4 24 2 3 4 3" xfId="41487" xr:uid="{00000000-0005-0000-0000-0000C66B0000}"/>
    <cellStyle name="Note 4 24 2 3 5" xfId="12019" xr:uid="{00000000-0005-0000-0000-0000C76B0000}"/>
    <cellStyle name="Note 4 24 2 3 5 2" xfId="29454" xr:uid="{00000000-0005-0000-0000-0000C86B0000}"/>
    <cellStyle name="Note 4 24 2 3 5 3" xfId="43907" xr:uid="{00000000-0005-0000-0000-0000C96B0000}"/>
    <cellStyle name="Note 4 24 2 3 6" xfId="19026" xr:uid="{00000000-0005-0000-0000-0000CA6B0000}"/>
    <cellStyle name="Note 4 24 2 4" xfId="2186" xr:uid="{00000000-0005-0000-0000-0000CB6B0000}"/>
    <cellStyle name="Note 4 24 2 4 2" xfId="4697" xr:uid="{00000000-0005-0000-0000-0000CC6B0000}"/>
    <cellStyle name="Note 4 24 2 4 2 2" xfId="22133" xr:uid="{00000000-0005-0000-0000-0000CD6B0000}"/>
    <cellStyle name="Note 4 24 2 4 2 3" xfId="36586" xr:uid="{00000000-0005-0000-0000-0000CE6B0000}"/>
    <cellStyle name="Note 4 24 2 4 3" xfId="7159" xr:uid="{00000000-0005-0000-0000-0000CF6B0000}"/>
    <cellStyle name="Note 4 24 2 4 3 2" xfId="24594" xr:uid="{00000000-0005-0000-0000-0000D06B0000}"/>
    <cellStyle name="Note 4 24 2 4 3 3" xfId="39047" xr:uid="{00000000-0005-0000-0000-0000D16B0000}"/>
    <cellStyle name="Note 4 24 2 4 4" xfId="9600" xr:uid="{00000000-0005-0000-0000-0000D26B0000}"/>
    <cellStyle name="Note 4 24 2 4 4 2" xfId="27035" xr:uid="{00000000-0005-0000-0000-0000D36B0000}"/>
    <cellStyle name="Note 4 24 2 4 4 3" xfId="41488" xr:uid="{00000000-0005-0000-0000-0000D46B0000}"/>
    <cellStyle name="Note 4 24 2 4 5" xfId="12020" xr:uid="{00000000-0005-0000-0000-0000D56B0000}"/>
    <cellStyle name="Note 4 24 2 4 5 2" xfId="29455" xr:uid="{00000000-0005-0000-0000-0000D66B0000}"/>
    <cellStyle name="Note 4 24 2 4 5 3" xfId="43908" xr:uid="{00000000-0005-0000-0000-0000D76B0000}"/>
    <cellStyle name="Note 4 24 2 4 6" xfId="15316" xr:uid="{00000000-0005-0000-0000-0000D86B0000}"/>
    <cellStyle name="Note 4 24 2 4 6 2" xfId="32751" xr:uid="{00000000-0005-0000-0000-0000D96B0000}"/>
    <cellStyle name="Note 4 24 2 4 6 3" xfId="47204" xr:uid="{00000000-0005-0000-0000-0000DA6B0000}"/>
    <cellStyle name="Note 4 24 2 4 7" xfId="19027" xr:uid="{00000000-0005-0000-0000-0000DB6B0000}"/>
    <cellStyle name="Note 4 24 2 4 8" xfId="20478" xr:uid="{00000000-0005-0000-0000-0000DC6B0000}"/>
    <cellStyle name="Note 4 24 2 5" xfId="4694" xr:uid="{00000000-0005-0000-0000-0000DD6B0000}"/>
    <cellStyle name="Note 4 24 2 5 2" xfId="14146" xr:uid="{00000000-0005-0000-0000-0000DE6B0000}"/>
    <cellStyle name="Note 4 24 2 5 2 2" xfId="31581" xr:uid="{00000000-0005-0000-0000-0000DF6B0000}"/>
    <cellStyle name="Note 4 24 2 5 2 3" xfId="46034" xr:uid="{00000000-0005-0000-0000-0000E06B0000}"/>
    <cellStyle name="Note 4 24 2 5 3" xfId="16607" xr:uid="{00000000-0005-0000-0000-0000E16B0000}"/>
    <cellStyle name="Note 4 24 2 5 3 2" xfId="34042" xr:uid="{00000000-0005-0000-0000-0000E26B0000}"/>
    <cellStyle name="Note 4 24 2 5 3 3" xfId="48495" xr:uid="{00000000-0005-0000-0000-0000E36B0000}"/>
    <cellStyle name="Note 4 24 2 5 4" xfId="22130" xr:uid="{00000000-0005-0000-0000-0000E46B0000}"/>
    <cellStyle name="Note 4 24 2 5 5" xfId="36583" xr:uid="{00000000-0005-0000-0000-0000E56B0000}"/>
    <cellStyle name="Note 4 24 2 6" xfId="7156" xr:uid="{00000000-0005-0000-0000-0000E66B0000}"/>
    <cellStyle name="Note 4 24 2 6 2" xfId="24591" xr:uid="{00000000-0005-0000-0000-0000E76B0000}"/>
    <cellStyle name="Note 4 24 2 6 3" xfId="39044" xr:uid="{00000000-0005-0000-0000-0000E86B0000}"/>
    <cellStyle name="Note 4 24 2 7" xfId="9597" xr:uid="{00000000-0005-0000-0000-0000E96B0000}"/>
    <cellStyle name="Note 4 24 2 7 2" xfId="27032" xr:uid="{00000000-0005-0000-0000-0000EA6B0000}"/>
    <cellStyle name="Note 4 24 2 7 3" xfId="41485" xr:uid="{00000000-0005-0000-0000-0000EB6B0000}"/>
    <cellStyle name="Note 4 24 2 8" xfId="12017" xr:uid="{00000000-0005-0000-0000-0000EC6B0000}"/>
    <cellStyle name="Note 4 24 2 8 2" xfId="29452" xr:uid="{00000000-0005-0000-0000-0000ED6B0000}"/>
    <cellStyle name="Note 4 24 2 8 3" xfId="43905" xr:uid="{00000000-0005-0000-0000-0000EE6B0000}"/>
    <cellStyle name="Note 4 24 2 9" xfId="19024" xr:uid="{00000000-0005-0000-0000-0000EF6B0000}"/>
    <cellStyle name="Note 4 24 3" xfId="2187" xr:uid="{00000000-0005-0000-0000-0000F06B0000}"/>
    <cellStyle name="Note 4 24 3 2" xfId="2188" xr:uid="{00000000-0005-0000-0000-0000F16B0000}"/>
    <cellStyle name="Note 4 24 3 2 2" xfId="4699" xr:uid="{00000000-0005-0000-0000-0000F26B0000}"/>
    <cellStyle name="Note 4 24 3 2 2 2" xfId="14150" xr:uid="{00000000-0005-0000-0000-0000F36B0000}"/>
    <cellStyle name="Note 4 24 3 2 2 2 2" xfId="31585" xr:uid="{00000000-0005-0000-0000-0000F46B0000}"/>
    <cellStyle name="Note 4 24 3 2 2 2 3" xfId="46038" xr:uid="{00000000-0005-0000-0000-0000F56B0000}"/>
    <cellStyle name="Note 4 24 3 2 2 3" xfId="16611" xr:uid="{00000000-0005-0000-0000-0000F66B0000}"/>
    <cellStyle name="Note 4 24 3 2 2 3 2" xfId="34046" xr:uid="{00000000-0005-0000-0000-0000F76B0000}"/>
    <cellStyle name="Note 4 24 3 2 2 3 3" xfId="48499" xr:uid="{00000000-0005-0000-0000-0000F86B0000}"/>
    <cellStyle name="Note 4 24 3 2 2 4" xfId="22135" xr:uid="{00000000-0005-0000-0000-0000F96B0000}"/>
    <cellStyle name="Note 4 24 3 2 2 5" xfId="36588" xr:uid="{00000000-0005-0000-0000-0000FA6B0000}"/>
    <cellStyle name="Note 4 24 3 2 3" xfId="7161" xr:uid="{00000000-0005-0000-0000-0000FB6B0000}"/>
    <cellStyle name="Note 4 24 3 2 3 2" xfId="24596" xr:uid="{00000000-0005-0000-0000-0000FC6B0000}"/>
    <cellStyle name="Note 4 24 3 2 3 3" xfId="39049" xr:uid="{00000000-0005-0000-0000-0000FD6B0000}"/>
    <cellStyle name="Note 4 24 3 2 4" xfId="9602" xr:uid="{00000000-0005-0000-0000-0000FE6B0000}"/>
    <cellStyle name="Note 4 24 3 2 4 2" xfId="27037" xr:uid="{00000000-0005-0000-0000-0000FF6B0000}"/>
    <cellStyle name="Note 4 24 3 2 4 3" xfId="41490" xr:uid="{00000000-0005-0000-0000-0000006C0000}"/>
    <cellStyle name="Note 4 24 3 2 5" xfId="12022" xr:uid="{00000000-0005-0000-0000-0000016C0000}"/>
    <cellStyle name="Note 4 24 3 2 5 2" xfId="29457" xr:uid="{00000000-0005-0000-0000-0000026C0000}"/>
    <cellStyle name="Note 4 24 3 2 5 3" xfId="43910" xr:uid="{00000000-0005-0000-0000-0000036C0000}"/>
    <cellStyle name="Note 4 24 3 2 6" xfId="19029" xr:uid="{00000000-0005-0000-0000-0000046C0000}"/>
    <cellStyle name="Note 4 24 3 3" xfId="2189" xr:uid="{00000000-0005-0000-0000-0000056C0000}"/>
    <cellStyle name="Note 4 24 3 3 2" xfId="4700" xr:uid="{00000000-0005-0000-0000-0000066C0000}"/>
    <cellStyle name="Note 4 24 3 3 2 2" xfId="14151" xr:uid="{00000000-0005-0000-0000-0000076C0000}"/>
    <cellStyle name="Note 4 24 3 3 2 2 2" xfId="31586" xr:uid="{00000000-0005-0000-0000-0000086C0000}"/>
    <cellStyle name="Note 4 24 3 3 2 2 3" xfId="46039" xr:uid="{00000000-0005-0000-0000-0000096C0000}"/>
    <cellStyle name="Note 4 24 3 3 2 3" xfId="16612" xr:uid="{00000000-0005-0000-0000-00000A6C0000}"/>
    <cellStyle name="Note 4 24 3 3 2 3 2" xfId="34047" xr:uid="{00000000-0005-0000-0000-00000B6C0000}"/>
    <cellStyle name="Note 4 24 3 3 2 3 3" xfId="48500" xr:uid="{00000000-0005-0000-0000-00000C6C0000}"/>
    <cellStyle name="Note 4 24 3 3 2 4" xfId="22136" xr:uid="{00000000-0005-0000-0000-00000D6C0000}"/>
    <cellStyle name="Note 4 24 3 3 2 5" xfId="36589" xr:uid="{00000000-0005-0000-0000-00000E6C0000}"/>
    <cellStyle name="Note 4 24 3 3 3" xfId="7162" xr:uid="{00000000-0005-0000-0000-00000F6C0000}"/>
    <cellStyle name="Note 4 24 3 3 3 2" xfId="24597" xr:uid="{00000000-0005-0000-0000-0000106C0000}"/>
    <cellStyle name="Note 4 24 3 3 3 3" xfId="39050" xr:uid="{00000000-0005-0000-0000-0000116C0000}"/>
    <cellStyle name="Note 4 24 3 3 4" xfId="9603" xr:uid="{00000000-0005-0000-0000-0000126C0000}"/>
    <cellStyle name="Note 4 24 3 3 4 2" xfId="27038" xr:uid="{00000000-0005-0000-0000-0000136C0000}"/>
    <cellStyle name="Note 4 24 3 3 4 3" xfId="41491" xr:uid="{00000000-0005-0000-0000-0000146C0000}"/>
    <cellStyle name="Note 4 24 3 3 5" xfId="12023" xr:uid="{00000000-0005-0000-0000-0000156C0000}"/>
    <cellStyle name="Note 4 24 3 3 5 2" xfId="29458" xr:uid="{00000000-0005-0000-0000-0000166C0000}"/>
    <cellStyle name="Note 4 24 3 3 5 3" xfId="43911" xr:uid="{00000000-0005-0000-0000-0000176C0000}"/>
    <cellStyle name="Note 4 24 3 3 6" xfId="19030" xr:uid="{00000000-0005-0000-0000-0000186C0000}"/>
    <cellStyle name="Note 4 24 3 4" xfId="2190" xr:uid="{00000000-0005-0000-0000-0000196C0000}"/>
    <cellStyle name="Note 4 24 3 4 2" xfId="4701" xr:uid="{00000000-0005-0000-0000-00001A6C0000}"/>
    <cellStyle name="Note 4 24 3 4 2 2" xfId="22137" xr:uid="{00000000-0005-0000-0000-00001B6C0000}"/>
    <cellStyle name="Note 4 24 3 4 2 3" xfId="36590" xr:uid="{00000000-0005-0000-0000-00001C6C0000}"/>
    <cellStyle name="Note 4 24 3 4 3" xfId="7163" xr:uid="{00000000-0005-0000-0000-00001D6C0000}"/>
    <cellStyle name="Note 4 24 3 4 3 2" xfId="24598" xr:uid="{00000000-0005-0000-0000-00001E6C0000}"/>
    <cellStyle name="Note 4 24 3 4 3 3" xfId="39051" xr:uid="{00000000-0005-0000-0000-00001F6C0000}"/>
    <cellStyle name="Note 4 24 3 4 4" xfId="9604" xr:uid="{00000000-0005-0000-0000-0000206C0000}"/>
    <cellStyle name="Note 4 24 3 4 4 2" xfId="27039" xr:uid="{00000000-0005-0000-0000-0000216C0000}"/>
    <cellStyle name="Note 4 24 3 4 4 3" xfId="41492" xr:uid="{00000000-0005-0000-0000-0000226C0000}"/>
    <cellStyle name="Note 4 24 3 4 5" xfId="12024" xr:uid="{00000000-0005-0000-0000-0000236C0000}"/>
    <cellStyle name="Note 4 24 3 4 5 2" xfId="29459" xr:uid="{00000000-0005-0000-0000-0000246C0000}"/>
    <cellStyle name="Note 4 24 3 4 5 3" xfId="43912" xr:uid="{00000000-0005-0000-0000-0000256C0000}"/>
    <cellStyle name="Note 4 24 3 4 6" xfId="15317" xr:uid="{00000000-0005-0000-0000-0000266C0000}"/>
    <cellStyle name="Note 4 24 3 4 6 2" xfId="32752" xr:uid="{00000000-0005-0000-0000-0000276C0000}"/>
    <cellStyle name="Note 4 24 3 4 6 3" xfId="47205" xr:uid="{00000000-0005-0000-0000-0000286C0000}"/>
    <cellStyle name="Note 4 24 3 4 7" xfId="19031" xr:uid="{00000000-0005-0000-0000-0000296C0000}"/>
    <cellStyle name="Note 4 24 3 4 8" xfId="20479" xr:uid="{00000000-0005-0000-0000-00002A6C0000}"/>
    <cellStyle name="Note 4 24 3 5" xfId="4698" xr:uid="{00000000-0005-0000-0000-00002B6C0000}"/>
    <cellStyle name="Note 4 24 3 5 2" xfId="14149" xr:uid="{00000000-0005-0000-0000-00002C6C0000}"/>
    <cellStyle name="Note 4 24 3 5 2 2" xfId="31584" xr:uid="{00000000-0005-0000-0000-00002D6C0000}"/>
    <cellStyle name="Note 4 24 3 5 2 3" xfId="46037" xr:uid="{00000000-0005-0000-0000-00002E6C0000}"/>
    <cellStyle name="Note 4 24 3 5 3" xfId="16610" xr:uid="{00000000-0005-0000-0000-00002F6C0000}"/>
    <cellStyle name="Note 4 24 3 5 3 2" xfId="34045" xr:uid="{00000000-0005-0000-0000-0000306C0000}"/>
    <cellStyle name="Note 4 24 3 5 3 3" xfId="48498" xr:uid="{00000000-0005-0000-0000-0000316C0000}"/>
    <cellStyle name="Note 4 24 3 5 4" xfId="22134" xr:uid="{00000000-0005-0000-0000-0000326C0000}"/>
    <cellStyle name="Note 4 24 3 5 5" xfId="36587" xr:uid="{00000000-0005-0000-0000-0000336C0000}"/>
    <cellStyle name="Note 4 24 3 6" xfId="7160" xr:uid="{00000000-0005-0000-0000-0000346C0000}"/>
    <cellStyle name="Note 4 24 3 6 2" xfId="24595" xr:uid="{00000000-0005-0000-0000-0000356C0000}"/>
    <cellStyle name="Note 4 24 3 6 3" xfId="39048" xr:uid="{00000000-0005-0000-0000-0000366C0000}"/>
    <cellStyle name="Note 4 24 3 7" xfId="9601" xr:uid="{00000000-0005-0000-0000-0000376C0000}"/>
    <cellStyle name="Note 4 24 3 7 2" xfId="27036" xr:uid="{00000000-0005-0000-0000-0000386C0000}"/>
    <cellStyle name="Note 4 24 3 7 3" xfId="41489" xr:uid="{00000000-0005-0000-0000-0000396C0000}"/>
    <cellStyle name="Note 4 24 3 8" xfId="12021" xr:uid="{00000000-0005-0000-0000-00003A6C0000}"/>
    <cellStyle name="Note 4 24 3 8 2" xfId="29456" xr:uid="{00000000-0005-0000-0000-00003B6C0000}"/>
    <cellStyle name="Note 4 24 3 8 3" xfId="43909" xr:uid="{00000000-0005-0000-0000-00003C6C0000}"/>
    <cellStyle name="Note 4 24 3 9" xfId="19028" xr:uid="{00000000-0005-0000-0000-00003D6C0000}"/>
    <cellStyle name="Note 4 24 4" xfId="2191" xr:uid="{00000000-0005-0000-0000-00003E6C0000}"/>
    <cellStyle name="Note 4 24 4 2" xfId="2192" xr:uid="{00000000-0005-0000-0000-00003F6C0000}"/>
    <cellStyle name="Note 4 24 4 2 2" xfId="4703" xr:uid="{00000000-0005-0000-0000-0000406C0000}"/>
    <cellStyle name="Note 4 24 4 2 2 2" xfId="14153" xr:uid="{00000000-0005-0000-0000-0000416C0000}"/>
    <cellStyle name="Note 4 24 4 2 2 2 2" xfId="31588" xr:uid="{00000000-0005-0000-0000-0000426C0000}"/>
    <cellStyle name="Note 4 24 4 2 2 2 3" xfId="46041" xr:uid="{00000000-0005-0000-0000-0000436C0000}"/>
    <cellStyle name="Note 4 24 4 2 2 3" xfId="16614" xr:uid="{00000000-0005-0000-0000-0000446C0000}"/>
    <cellStyle name="Note 4 24 4 2 2 3 2" xfId="34049" xr:uid="{00000000-0005-0000-0000-0000456C0000}"/>
    <cellStyle name="Note 4 24 4 2 2 3 3" xfId="48502" xr:uid="{00000000-0005-0000-0000-0000466C0000}"/>
    <cellStyle name="Note 4 24 4 2 2 4" xfId="22139" xr:uid="{00000000-0005-0000-0000-0000476C0000}"/>
    <cellStyle name="Note 4 24 4 2 2 5" xfId="36592" xr:uid="{00000000-0005-0000-0000-0000486C0000}"/>
    <cellStyle name="Note 4 24 4 2 3" xfId="7165" xr:uid="{00000000-0005-0000-0000-0000496C0000}"/>
    <cellStyle name="Note 4 24 4 2 3 2" xfId="24600" xr:uid="{00000000-0005-0000-0000-00004A6C0000}"/>
    <cellStyle name="Note 4 24 4 2 3 3" xfId="39053" xr:uid="{00000000-0005-0000-0000-00004B6C0000}"/>
    <cellStyle name="Note 4 24 4 2 4" xfId="9606" xr:uid="{00000000-0005-0000-0000-00004C6C0000}"/>
    <cellStyle name="Note 4 24 4 2 4 2" xfId="27041" xr:uid="{00000000-0005-0000-0000-00004D6C0000}"/>
    <cellStyle name="Note 4 24 4 2 4 3" xfId="41494" xr:uid="{00000000-0005-0000-0000-00004E6C0000}"/>
    <cellStyle name="Note 4 24 4 2 5" xfId="12026" xr:uid="{00000000-0005-0000-0000-00004F6C0000}"/>
    <cellStyle name="Note 4 24 4 2 5 2" xfId="29461" xr:uid="{00000000-0005-0000-0000-0000506C0000}"/>
    <cellStyle name="Note 4 24 4 2 5 3" xfId="43914" xr:uid="{00000000-0005-0000-0000-0000516C0000}"/>
    <cellStyle name="Note 4 24 4 2 6" xfId="19033" xr:uid="{00000000-0005-0000-0000-0000526C0000}"/>
    <cellStyle name="Note 4 24 4 3" xfId="2193" xr:uid="{00000000-0005-0000-0000-0000536C0000}"/>
    <cellStyle name="Note 4 24 4 3 2" xfId="4704" xr:uid="{00000000-0005-0000-0000-0000546C0000}"/>
    <cellStyle name="Note 4 24 4 3 2 2" xfId="14154" xr:uid="{00000000-0005-0000-0000-0000556C0000}"/>
    <cellStyle name="Note 4 24 4 3 2 2 2" xfId="31589" xr:uid="{00000000-0005-0000-0000-0000566C0000}"/>
    <cellStyle name="Note 4 24 4 3 2 2 3" xfId="46042" xr:uid="{00000000-0005-0000-0000-0000576C0000}"/>
    <cellStyle name="Note 4 24 4 3 2 3" xfId="16615" xr:uid="{00000000-0005-0000-0000-0000586C0000}"/>
    <cellStyle name="Note 4 24 4 3 2 3 2" xfId="34050" xr:uid="{00000000-0005-0000-0000-0000596C0000}"/>
    <cellStyle name="Note 4 24 4 3 2 3 3" xfId="48503" xr:uid="{00000000-0005-0000-0000-00005A6C0000}"/>
    <cellStyle name="Note 4 24 4 3 2 4" xfId="22140" xr:uid="{00000000-0005-0000-0000-00005B6C0000}"/>
    <cellStyle name="Note 4 24 4 3 2 5" xfId="36593" xr:uid="{00000000-0005-0000-0000-00005C6C0000}"/>
    <cellStyle name="Note 4 24 4 3 3" xfId="7166" xr:uid="{00000000-0005-0000-0000-00005D6C0000}"/>
    <cellStyle name="Note 4 24 4 3 3 2" xfId="24601" xr:uid="{00000000-0005-0000-0000-00005E6C0000}"/>
    <cellStyle name="Note 4 24 4 3 3 3" xfId="39054" xr:uid="{00000000-0005-0000-0000-00005F6C0000}"/>
    <cellStyle name="Note 4 24 4 3 4" xfId="9607" xr:uid="{00000000-0005-0000-0000-0000606C0000}"/>
    <cellStyle name="Note 4 24 4 3 4 2" xfId="27042" xr:uid="{00000000-0005-0000-0000-0000616C0000}"/>
    <cellStyle name="Note 4 24 4 3 4 3" xfId="41495" xr:uid="{00000000-0005-0000-0000-0000626C0000}"/>
    <cellStyle name="Note 4 24 4 3 5" xfId="12027" xr:uid="{00000000-0005-0000-0000-0000636C0000}"/>
    <cellStyle name="Note 4 24 4 3 5 2" xfId="29462" xr:uid="{00000000-0005-0000-0000-0000646C0000}"/>
    <cellStyle name="Note 4 24 4 3 5 3" xfId="43915" xr:uid="{00000000-0005-0000-0000-0000656C0000}"/>
    <cellStyle name="Note 4 24 4 3 6" xfId="19034" xr:uid="{00000000-0005-0000-0000-0000666C0000}"/>
    <cellStyle name="Note 4 24 4 4" xfId="2194" xr:uid="{00000000-0005-0000-0000-0000676C0000}"/>
    <cellStyle name="Note 4 24 4 4 2" xfId="4705" xr:uid="{00000000-0005-0000-0000-0000686C0000}"/>
    <cellStyle name="Note 4 24 4 4 2 2" xfId="22141" xr:uid="{00000000-0005-0000-0000-0000696C0000}"/>
    <cellStyle name="Note 4 24 4 4 2 3" xfId="36594" xr:uid="{00000000-0005-0000-0000-00006A6C0000}"/>
    <cellStyle name="Note 4 24 4 4 3" xfId="7167" xr:uid="{00000000-0005-0000-0000-00006B6C0000}"/>
    <cellStyle name="Note 4 24 4 4 3 2" xfId="24602" xr:uid="{00000000-0005-0000-0000-00006C6C0000}"/>
    <cellStyle name="Note 4 24 4 4 3 3" xfId="39055" xr:uid="{00000000-0005-0000-0000-00006D6C0000}"/>
    <cellStyle name="Note 4 24 4 4 4" xfId="9608" xr:uid="{00000000-0005-0000-0000-00006E6C0000}"/>
    <cellStyle name="Note 4 24 4 4 4 2" xfId="27043" xr:uid="{00000000-0005-0000-0000-00006F6C0000}"/>
    <cellStyle name="Note 4 24 4 4 4 3" xfId="41496" xr:uid="{00000000-0005-0000-0000-0000706C0000}"/>
    <cellStyle name="Note 4 24 4 4 5" xfId="12028" xr:uid="{00000000-0005-0000-0000-0000716C0000}"/>
    <cellStyle name="Note 4 24 4 4 5 2" xfId="29463" xr:uid="{00000000-0005-0000-0000-0000726C0000}"/>
    <cellStyle name="Note 4 24 4 4 5 3" xfId="43916" xr:uid="{00000000-0005-0000-0000-0000736C0000}"/>
    <cellStyle name="Note 4 24 4 4 6" xfId="15318" xr:uid="{00000000-0005-0000-0000-0000746C0000}"/>
    <cellStyle name="Note 4 24 4 4 6 2" xfId="32753" xr:uid="{00000000-0005-0000-0000-0000756C0000}"/>
    <cellStyle name="Note 4 24 4 4 6 3" xfId="47206" xr:uid="{00000000-0005-0000-0000-0000766C0000}"/>
    <cellStyle name="Note 4 24 4 4 7" xfId="19035" xr:uid="{00000000-0005-0000-0000-0000776C0000}"/>
    <cellStyle name="Note 4 24 4 4 8" xfId="20480" xr:uid="{00000000-0005-0000-0000-0000786C0000}"/>
    <cellStyle name="Note 4 24 4 5" xfId="4702" xr:uid="{00000000-0005-0000-0000-0000796C0000}"/>
    <cellStyle name="Note 4 24 4 5 2" xfId="14152" xr:uid="{00000000-0005-0000-0000-00007A6C0000}"/>
    <cellStyle name="Note 4 24 4 5 2 2" xfId="31587" xr:uid="{00000000-0005-0000-0000-00007B6C0000}"/>
    <cellStyle name="Note 4 24 4 5 2 3" xfId="46040" xr:uid="{00000000-0005-0000-0000-00007C6C0000}"/>
    <cellStyle name="Note 4 24 4 5 3" xfId="16613" xr:uid="{00000000-0005-0000-0000-00007D6C0000}"/>
    <cellStyle name="Note 4 24 4 5 3 2" xfId="34048" xr:uid="{00000000-0005-0000-0000-00007E6C0000}"/>
    <cellStyle name="Note 4 24 4 5 3 3" xfId="48501" xr:uid="{00000000-0005-0000-0000-00007F6C0000}"/>
    <cellStyle name="Note 4 24 4 5 4" xfId="22138" xr:uid="{00000000-0005-0000-0000-0000806C0000}"/>
    <cellStyle name="Note 4 24 4 5 5" xfId="36591" xr:uid="{00000000-0005-0000-0000-0000816C0000}"/>
    <cellStyle name="Note 4 24 4 6" xfId="7164" xr:uid="{00000000-0005-0000-0000-0000826C0000}"/>
    <cellStyle name="Note 4 24 4 6 2" xfId="24599" xr:uid="{00000000-0005-0000-0000-0000836C0000}"/>
    <cellStyle name="Note 4 24 4 6 3" xfId="39052" xr:uid="{00000000-0005-0000-0000-0000846C0000}"/>
    <cellStyle name="Note 4 24 4 7" xfId="9605" xr:uid="{00000000-0005-0000-0000-0000856C0000}"/>
    <cellStyle name="Note 4 24 4 7 2" xfId="27040" xr:uid="{00000000-0005-0000-0000-0000866C0000}"/>
    <cellStyle name="Note 4 24 4 7 3" xfId="41493" xr:uid="{00000000-0005-0000-0000-0000876C0000}"/>
    <cellStyle name="Note 4 24 4 8" xfId="12025" xr:uid="{00000000-0005-0000-0000-0000886C0000}"/>
    <cellStyle name="Note 4 24 4 8 2" xfId="29460" xr:uid="{00000000-0005-0000-0000-0000896C0000}"/>
    <cellStyle name="Note 4 24 4 8 3" xfId="43913" xr:uid="{00000000-0005-0000-0000-00008A6C0000}"/>
    <cellStyle name="Note 4 24 4 9" xfId="19032" xr:uid="{00000000-0005-0000-0000-00008B6C0000}"/>
    <cellStyle name="Note 4 24 5" xfId="2195" xr:uid="{00000000-0005-0000-0000-00008C6C0000}"/>
    <cellStyle name="Note 4 24 5 2" xfId="4706" xr:uid="{00000000-0005-0000-0000-00008D6C0000}"/>
    <cellStyle name="Note 4 24 5 2 2" xfId="14155" xr:uid="{00000000-0005-0000-0000-00008E6C0000}"/>
    <cellStyle name="Note 4 24 5 2 2 2" xfId="31590" xr:uid="{00000000-0005-0000-0000-00008F6C0000}"/>
    <cellStyle name="Note 4 24 5 2 2 3" xfId="46043" xr:uid="{00000000-0005-0000-0000-0000906C0000}"/>
    <cellStyle name="Note 4 24 5 2 3" xfId="16616" xr:uid="{00000000-0005-0000-0000-0000916C0000}"/>
    <cellStyle name="Note 4 24 5 2 3 2" xfId="34051" xr:uid="{00000000-0005-0000-0000-0000926C0000}"/>
    <cellStyle name="Note 4 24 5 2 3 3" xfId="48504" xr:uid="{00000000-0005-0000-0000-0000936C0000}"/>
    <cellStyle name="Note 4 24 5 2 4" xfId="22142" xr:uid="{00000000-0005-0000-0000-0000946C0000}"/>
    <cellStyle name="Note 4 24 5 2 5" xfId="36595" xr:uid="{00000000-0005-0000-0000-0000956C0000}"/>
    <cellStyle name="Note 4 24 5 3" xfId="7168" xr:uid="{00000000-0005-0000-0000-0000966C0000}"/>
    <cellStyle name="Note 4 24 5 3 2" xfId="24603" xr:uid="{00000000-0005-0000-0000-0000976C0000}"/>
    <cellStyle name="Note 4 24 5 3 3" xfId="39056" xr:uid="{00000000-0005-0000-0000-0000986C0000}"/>
    <cellStyle name="Note 4 24 5 4" xfId="9609" xr:uid="{00000000-0005-0000-0000-0000996C0000}"/>
    <cellStyle name="Note 4 24 5 4 2" xfId="27044" xr:uid="{00000000-0005-0000-0000-00009A6C0000}"/>
    <cellStyle name="Note 4 24 5 4 3" xfId="41497" xr:uid="{00000000-0005-0000-0000-00009B6C0000}"/>
    <cellStyle name="Note 4 24 5 5" xfId="12029" xr:uid="{00000000-0005-0000-0000-00009C6C0000}"/>
    <cellStyle name="Note 4 24 5 5 2" xfId="29464" xr:uid="{00000000-0005-0000-0000-00009D6C0000}"/>
    <cellStyle name="Note 4 24 5 5 3" xfId="43917" xr:uid="{00000000-0005-0000-0000-00009E6C0000}"/>
    <cellStyle name="Note 4 24 5 6" xfId="19036" xr:uid="{00000000-0005-0000-0000-00009F6C0000}"/>
    <cellStyle name="Note 4 24 6" xfId="2196" xr:uid="{00000000-0005-0000-0000-0000A06C0000}"/>
    <cellStyle name="Note 4 24 6 2" xfId="4707" xr:uid="{00000000-0005-0000-0000-0000A16C0000}"/>
    <cellStyle name="Note 4 24 6 2 2" xfId="14156" xr:uid="{00000000-0005-0000-0000-0000A26C0000}"/>
    <cellStyle name="Note 4 24 6 2 2 2" xfId="31591" xr:uid="{00000000-0005-0000-0000-0000A36C0000}"/>
    <cellStyle name="Note 4 24 6 2 2 3" xfId="46044" xr:uid="{00000000-0005-0000-0000-0000A46C0000}"/>
    <cellStyle name="Note 4 24 6 2 3" xfId="16617" xr:uid="{00000000-0005-0000-0000-0000A56C0000}"/>
    <cellStyle name="Note 4 24 6 2 3 2" xfId="34052" xr:uid="{00000000-0005-0000-0000-0000A66C0000}"/>
    <cellStyle name="Note 4 24 6 2 3 3" xfId="48505" xr:uid="{00000000-0005-0000-0000-0000A76C0000}"/>
    <cellStyle name="Note 4 24 6 2 4" xfId="22143" xr:uid="{00000000-0005-0000-0000-0000A86C0000}"/>
    <cellStyle name="Note 4 24 6 2 5" xfId="36596" xr:uid="{00000000-0005-0000-0000-0000A96C0000}"/>
    <cellStyle name="Note 4 24 6 3" xfId="7169" xr:uid="{00000000-0005-0000-0000-0000AA6C0000}"/>
    <cellStyle name="Note 4 24 6 3 2" xfId="24604" xr:uid="{00000000-0005-0000-0000-0000AB6C0000}"/>
    <cellStyle name="Note 4 24 6 3 3" xfId="39057" xr:uid="{00000000-0005-0000-0000-0000AC6C0000}"/>
    <cellStyle name="Note 4 24 6 4" xfId="9610" xr:uid="{00000000-0005-0000-0000-0000AD6C0000}"/>
    <cellStyle name="Note 4 24 6 4 2" xfId="27045" xr:uid="{00000000-0005-0000-0000-0000AE6C0000}"/>
    <cellStyle name="Note 4 24 6 4 3" xfId="41498" xr:uid="{00000000-0005-0000-0000-0000AF6C0000}"/>
    <cellStyle name="Note 4 24 6 5" xfId="12030" xr:uid="{00000000-0005-0000-0000-0000B06C0000}"/>
    <cellStyle name="Note 4 24 6 5 2" xfId="29465" xr:uid="{00000000-0005-0000-0000-0000B16C0000}"/>
    <cellStyle name="Note 4 24 6 5 3" xfId="43918" xr:uid="{00000000-0005-0000-0000-0000B26C0000}"/>
    <cellStyle name="Note 4 24 6 6" xfId="19037" xr:uid="{00000000-0005-0000-0000-0000B36C0000}"/>
    <cellStyle name="Note 4 24 7" xfId="2197" xr:uid="{00000000-0005-0000-0000-0000B46C0000}"/>
    <cellStyle name="Note 4 24 7 2" xfId="4708" xr:uid="{00000000-0005-0000-0000-0000B56C0000}"/>
    <cellStyle name="Note 4 24 7 2 2" xfId="22144" xr:uid="{00000000-0005-0000-0000-0000B66C0000}"/>
    <cellStyle name="Note 4 24 7 2 3" xfId="36597" xr:uid="{00000000-0005-0000-0000-0000B76C0000}"/>
    <cellStyle name="Note 4 24 7 3" xfId="7170" xr:uid="{00000000-0005-0000-0000-0000B86C0000}"/>
    <cellStyle name="Note 4 24 7 3 2" xfId="24605" xr:uid="{00000000-0005-0000-0000-0000B96C0000}"/>
    <cellStyle name="Note 4 24 7 3 3" xfId="39058" xr:uid="{00000000-0005-0000-0000-0000BA6C0000}"/>
    <cellStyle name="Note 4 24 7 4" xfId="9611" xr:uid="{00000000-0005-0000-0000-0000BB6C0000}"/>
    <cellStyle name="Note 4 24 7 4 2" xfId="27046" xr:uid="{00000000-0005-0000-0000-0000BC6C0000}"/>
    <cellStyle name="Note 4 24 7 4 3" xfId="41499" xr:uid="{00000000-0005-0000-0000-0000BD6C0000}"/>
    <cellStyle name="Note 4 24 7 5" xfId="12031" xr:uid="{00000000-0005-0000-0000-0000BE6C0000}"/>
    <cellStyle name="Note 4 24 7 5 2" xfId="29466" xr:uid="{00000000-0005-0000-0000-0000BF6C0000}"/>
    <cellStyle name="Note 4 24 7 5 3" xfId="43919" xr:uid="{00000000-0005-0000-0000-0000C06C0000}"/>
    <cellStyle name="Note 4 24 7 6" xfId="15319" xr:uid="{00000000-0005-0000-0000-0000C16C0000}"/>
    <cellStyle name="Note 4 24 7 6 2" xfId="32754" xr:uid="{00000000-0005-0000-0000-0000C26C0000}"/>
    <cellStyle name="Note 4 24 7 6 3" xfId="47207" xr:uid="{00000000-0005-0000-0000-0000C36C0000}"/>
    <cellStyle name="Note 4 24 7 7" xfId="19038" xr:uid="{00000000-0005-0000-0000-0000C46C0000}"/>
    <cellStyle name="Note 4 24 7 8" xfId="20481" xr:uid="{00000000-0005-0000-0000-0000C56C0000}"/>
    <cellStyle name="Note 4 24 8" xfId="4693" xr:uid="{00000000-0005-0000-0000-0000C66C0000}"/>
    <cellStyle name="Note 4 24 8 2" xfId="14145" xr:uid="{00000000-0005-0000-0000-0000C76C0000}"/>
    <cellStyle name="Note 4 24 8 2 2" xfId="31580" xr:uid="{00000000-0005-0000-0000-0000C86C0000}"/>
    <cellStyle name="Note 4 24 8 2 3" xfId="46033" xr:uid="{00000000-0005-0000-0000-0000C96C0000}"/>
    <cellStyle name="Note 4 24 8 3" xfId="16606" xr:uid="{00000000-0005-0000-0000-0000CA6C0000}"/>
    <cellStyle name="Note 4 24 8 3 2" xfId="34041" xr:uid="{00000000-0005-0000-0000-0000CB6C0000}"/>
    <cellStyle name="Note 4 24 8 3 3" xfId="48494" xr:uid="{00000000-0005-0000-0000-0000CC6C0000}"/>
    <cellStyle name="Note 4 24 8 4" xfId="22129" xr:uid="{00000000-0005-0000-0000-0000CD6C0000}"/>
    <cellStyle name="Note 4 24 8 5" xfId="36582" xr:uid="{00000000-0005-0000-0000-0000CE6C0000}"/>
    <cellStyle name="Note 4 24 9" xfId="7155" xr:uid="{00000000-0005-0000-0000-0000CF6C0000}"/>
    <cellStyle name="Note 4 24 9 2" xfId="24590" xr:uid="{00000000-0005-0000-0000-0000D06C0000}"/>
    <cellStyle name="Note 4 24 9 3" xfId="39043" xr:uid="{00000000-0005-0000-0000-0000D16C0000}"/>
    <cellStyle name="Note 4 25" xfId="2198" xr:uid="{00000000-0005-0000-0000-0000D26C0000}"/>
    <cellStyle name="Note 4 25 2" xfId="2199" xr:uid="{00000000-0005-0000-0000-0000D36C0000}"/>
    <cellStyle name="Note 4 25 2 2" xfId="4710" xr:uid="{00000000-0005-0000-0000-0000D46C0000}"/>
    <cellStyle name="Note 4 25 2 2 2" xfId="14158" xr:uid="{00000000-0005-0000-0000-0000D56C0000}"/>
    <cellStyle name="Note 4 25 2 2 2 2" xfId="31593" xr:uid="{00000000-0005-0000-0000-0000D66C0000}"/>
    <cellStyle name="Note 4 25 2 2 2 3" xfId="46046" xr:uid="{00000000-0005-0000-0000-0000D76C0000}"/>
    <cellStyle name="Note 4 25 2 2 3" xfId="16619" xr:uid="{00000000-0005-0000-0000-0000D86C0000}"/>
    <cellStyle name="Note 4 25 2 2 3 2" xfId="34054" xr:uid="{00000000-0005-0000-0000-0000D96C0000}"/>
    <cellStyle name="Note 4 25 2 2 3 3" xfId="48507" xr:uid="{00000000-0005-0000-0000-0000DA6C0000}"/>
    <cellStyle name="Note 4 25 2 2 4" xfId="22146" xr:uid="{00000000-0005-0000-0000-0000DB6C0000}"/>
    <cellStyle name="Note 4 25 2 2 5" xfId="36599" xr:uid="{00000000-0005-0000-0000-0000DC6C0000}"/>
    <cellStyle name="Note 4 25 2 3" xfId="7172" xr:uid="{00000000-0005-0000-0000-0000DD6C0000}"/>
    <cellStyle name="Note 4 25 2 3 2" xfId="24607" xr:uid="{00000000-0005-0000-0000-0000DE6C0000}"/>
    <cellStyle name="Note 4 25 2 3 3" xfId="39060" xr:uid="{00000000-0005-0000-0000-0000DF6C0000}"/>
    <cellStyle name="Note 4 25 2 4" xfId="9613" xr:uid="{00000000-0005-0000-0000-0000E06C0000}"/>
    <cellStyle name="Note 4 25 2 4 2" xfId="27048" xr:uid="{00000000-0005-0000-0000-0000E16C0000}"/>
    <cellStyle name="Note 4 25 2 4 3" xfId="41501" xr:uid="{00000000-0005-0000-0000-0000E26C0000}"/>
    <cellStyle name="Note 4 25 2 5" xfId="12033" xr:uid="{00000000-0005-0000-0000-0000E36C0000}"/>
    <cellStyle name="Note 4 25 2 5 2" xfId="29468" xr:uid="{00000000-0005-0000-0000-0000E46C0000}"/>
    <cellStyle name="Note 4 25 2 5 3" xfId="43921" xr:uid="{00000000-0005-0000-0000-0000E56C0000}"/>
    <cellStyle name="Note 4 25 2 6" xfId="19040" xr:uid="{00000000-0005-0000-0000-0000E66C0000}"/>
    <cellStyle name="Note 4 25 3" xfId="2200" xr:uid="{00000000-0005-0000-0000-0000E76C0000}"/>
    <cellStyle name="Note 4 25 3 2" xfId="4711" xr:uid="{00000000-0005-0000-0000-0000E86C0000}"/>
    <cellStyle name="Note 4 25 3 2 2" xfId="14159" xr:uid="{00000000-0005-0000-0000-0000E96C0000}"/>
    <cellStyle name="Note 4 25 3 2 2 2" xfId="31594" xr:uid="{00000000-0005-0000-0000-0000EA6C0000}"/>
    <cellStyle name="Note 4 25 3 2 2 3" xfId="46047" xr:uid="{00000000-0005-0000-0000-0000EB6C0000}"/>
    <cellStyle name="Note 4 25 3 2 3" xfId="16620" xr:uid="{00000000-0005-0000-0000-0000EC6C0000}"/>
    <cellStyle name="Note 4 25 3 2 3 2" xfId="34055" xr:uid="{00000000-0005-0000-0000-0000ED6C0000}"/>
    <cellStyle name="Note 4 25 3 2 3 3" xfId="48508" xr:uid="{00000000-0005-0000-0000-0000EE6C0000}"/>
    <cellStyle name="Note 4 25 3 2 4" xfId="22147" xr:uid="{00000000-0005-0000-0000-0000EF6C0000}"/>
    <cellStyle name="Note 4 25 3 2 5" xfId="36600" xr:uid="{00000000-0005-0000-0000-0000F06C0000}"/>
    <cellStyle name="Note 4 25 3 3" xfId="7173" xr:uid="{00000000-0005-0000-0000-0000F16C0000}"/>
    <cellStyle name="Note 4 25 3 3 2" xfId="24608" xr:uid="{00000000-0005-0000-0000-0000F26C0000}"/>
    <cellStyle name="Note 4 25 3 3 3" xfId="39061" xr:uid="{00000000-0005-0000-0000-0000F36C0000}"/>
    <cellStyle name="Note 4 25 3 4" xfId="9614" xr:uid="{00000000-0005-0000-0000-0000F46C0000}"/>
    <cellStyle name="Note 4 25 3 4 2" xfId="27049" xr:uid="{00000000-0005-0000-0000-0000F56C0000}"/>
    <cellStyle name="Note 4 25 3 4 3" xfId="41502" xr:uid="{00000000-0005-0000-0000-0000F66C0000}"/>
    <cellStyle name="Note 4 25 3 5" xfId="12034" xr:uid="{00000000-0005-0000-0000-0000F76C0000}"/>
    <cellStyle name="Note 4 25 3 5 2" xfId="29469" xr:uid="{00000000-0005-0000-0000-0000F86C0000}"/>
    <cellStyle name="Note 4 25 3 5 3" xfId="43922" xr:uid="{00000000-0005-0000-0000-0000F96C0000}"/>
    <cellStyle name="Note 4 25 3 6" xfId="19041" xr:uid="{00000000-0005-0000-0000-0000FA6C0000}"/>
    <cellStyle name="Note 4 25 4" xfId="2201" xr:uid="{00000000-0005-0000-0000-0000FB6C0000}"/>
    <cellStyle name="Note 4 25 4 2" xfId="4712" xr:uid="{00000000-0005-0000-0000-0000FC6C0000}"/>
    <cellStyle name="Note 4 25 4 2 2" xfId="22148" xr:uid="{00000000-0005-0000-0000-0000FD6C0000}"/>
    <cellStyle name="Note 4 25 4 2 3" xfId="36601" xr:uid="{00000000-0005-0000-0000-0000FE6C0000}"/>
    <cellStyle name="Note 4 25 4 3" xfId="7174" xr:uid="{00000000-0005-0000-0000-0000FF6C0000}"/>
    <cellStyle name="Note 4 25 4 3 2" xfId="24609" xr:uid="{00000000-0005-0000-0000-0000006D0000}"/>
    <cellStyle name="Note 4 25 4 3 3" xfId="39062" xr:uid="{00000000-0005-0000-0000-0000016D0000}"/>
    <cellStyle name="Note 4 25 4 4" xfId="9615" xr:uid="{00000000-0005-0000-0000-0000026D0000}"/>
    <cellStyle name="Note 4 25 4 4 2" xfId="27050" xr:uid="{00000000-0005-0000-0000-0000036D0000}"/>
    <cellStyle name="Note 4 25 4 4 3" xfId="41503" xr:uid="{00000000-0005-0000-0000-0000046D0000}"/>
    <cellStyle name="Note 4 25 4 5" xfId="12035" xr:uid="{00000000-0005-0000-0000-0000056D0000}"/>
    <cellStyle name="Note 4 25 4 5 2" xfId="29470" xr:uid="{00000000-0005-0000-0000-0000066D0000}"/>
    <cellStyle name="Note 4 25 4 5 3" xfId="43923" xr:uid="{00000000-0005-0000-0000-0000076D0000}"/>
    <cellStyle name="Note 4 25 4 6" xfId="15320" xr:uid="{00000000-0005-0000-0000-0000086D0000}"/>
    <cellStyle name="Note 4 25 4 6 2" xfId="32755" xr:uid="{00000000-0005-0000-0000-0000096D0000}"/>
    <cellStyle name="Note 4 25 4 6 3" xfId="47208" xr:uid="{00000000-0005-0000-0000-00000A6D0000}"/>
    <cellStyle name="Note 4 25 4 7" xfId="19042" xr:uid="{00000000-0005-0000-0000-00000B6D0000}"/>
    <cellStyle name="Note 4 25 4 8" xfId="20482" xr:uid="{00000000-0005-0000-0000-00000C6D0000}"/>
    <cellStyle name="Note 4 25 5" xfId="4709" xr:uid="{00000000-0005-0000-0000-00000D6D0000}"/>
    <cellStyle name="Note 4 25 5 2" xfId="14157" xr:uid="{00000000-0005-0000-0000-00000E6D0000}"/>
    <cellStyle name="Note 4 25 5 2 2" xfId="31592" xr:uid="{00000000-0005-0000-0000-00000F6D0000}"/>
    <cellStyle name="Note 4 25 5 2 3" xfId="46045" xr:uid="{00000000-0005-0000-0000-0000106D0000}"/>
    <cellStyle name="Note 4 25 5 3" xfId="16618" xr:uid="{00000000-0005-0000-0000-0000116D0000}"/>
    <cellStyle name="Note 4 25 5 3 2" xfId="34053" xr:uid="{00000000-0005-0000-0000-0000126D0000}"/>
    <cellStyle name="Note 4 25 5 3 3" xfId="48506" xr:uid="{00000000-0005-0000-0000-0000136D0000}"/>
    <cellStyle name="Note 4 25 5 4" xfId="22145" xr:uid="{00000000-0005-0000-0000-0000146D0000}"/>
    <cellStyle name="Note 4 25 5 5" xfId="36598" xr:uid="{00000000-0005-0000-0000-0000156D0000}"/>
    <cellStyle name="Note 4 25 6" xfId="7171" xr:uid="{00000000-0005-0000-0000-0000166D0000}"/>
    <cellStyle name="Note 4 25 6 2" xfId="24606" xr:uid="{00000000-0005-0000-0000-0000176D0000}"/>
    <cellStyle name="Note 4 25 6 3" xfId="39059" xr:uid="{00000000-0005-0000-0000-0000186D0000}"/>
    <cellStyle name="Note 4 25 7" xfId="9612" xr:uid="{00000000-0005-0000-0000-0000196D0000}"/>
    <cellStyle name="Note 4 25 7 2" xfId="27047" xr:uid="{00000000-0005-0000-0000-00001A6D0000}"/>
    <cellStyle name="Note 4 25 7 3" xfId="41500" xr:uid="{00000000-0005-0000-0000-00001B6D0000}"/>
    <cellStyle name="Note 4 25 8" xfId="12032" xr:uid="{00000000-0005-0000-0000-00001C6D0000}"/>
    <cellStyle name="Note 4 25 8 2" xfId="29467" xr:uid="{00000000-0005-0000-0000-00001D6D0000}"/>
    <cellStyle name="Note 4 25 8 3" xfId="43920" xr:uid="{00000000-0005-0000-0000-00001E6D0000}"/>
    <cellStyle name="Note 4 25 9" xfId="19039" xr:uid="{00000000-0005-0000-0000-00001F6D0000}"/>
    <cellStyle name="Note 4 26" xfId="2202" xr:uid="{00000000-0005-0000-0000-0000206D0000}"/>
    <cellStyle name="Note 4 26 2" xfId="2203" xr:uid="{00000000-0005-0000-0000-0000216D0000}"/>
    <cellStyle name="Note 4 26 2 2" xfId="4714" xr:uid="{00000000-0005-0000-0000-0000226D0000}"/>
    <cellStyle name="Note 4 26 2 2 2" xfId="14161" xr:uid="{00000000-0005-0000-0000-0000236D0000}"/>
    <cellStyle name="Note 4 26 2 2 2 2" xfId="31596" xr:uid="{00000000-0005-0000-0000-0000246D0000}"/>
    <cellStyle name="Note 4 26 2 2 2 3" xfId="46049" xr:uid="{00000000-0005-0000-0000-0000256D0000}"/>
    <cellStyle name="Note 4 26 2 2 3" xfId="16622" xr:uid="{00000000-0005-0000-0000-0000266D0000}"/>
    <cellStyle name="Note 4 26 2 2 3 2" xfId="34057" xr:uid="{00000000-0005-0000-0000-0000276D0000}"/>
    <cellStyle name="Note 4 26 2 2 3 3" xfId="48510" xr:uid="{00000000-0005-0000-0000-0000286D0000}"/>
    <cellStyle name="Note 4 26 2 2 4" xfId="22150" xr:uid="{00000000-0005-0000-0000-0000296D0000}"/>
    <cellStyle name="Note 4 26 2 2 5" xfId="36603" xr:uid="{00000000-0005-0000-0000-00002A6D0000}"/>
    <cellStyle name="Note 4 26 2 3" xfId="7176" xr:uid="{00000000-0005-0000-0000-00002B6D0000}"/>
    <cellStyle name="Note 4 26 2 3 2" xfId="24611" xr:uid="{00000000-0005-0000-0000-00002C6D0000}"/>
    <cellStyle name="Note 4 26 2 3 3" xfId="39064" xr:uid="{00000000-0005-0000-0000-00002D6D0000}"/>
    <cellStyle name="Note 4 26 2 4" xfId="9617" xr:uid="{00000000-0005-0000-0000-00002E6D0000}"/>
    <cellStyle name="Note 4 26 2 4 2" xfId="27052" xr:uid="{00000000-0005-0000-0000-00002F6D0000}"/>
    <cellStyle name="Note 4 26 2 4 3" xfId="41505" xr:uid="{00000000-0005-0000-0000-0000306D0000}"/>
    <cellStyle name="Note 4 26 2 5" xfId="12037" xr:uid="{00000000-0005-0000-0000-0000316D0000}"/>
    <cellStyle name="Note 4 26 2 5 2" xfId="29472" xr:uid="{00000000-0005-0000-0000-0000326D0000}"/>
    <cellStyle name="Note 4 26 2 5 3" xfId="43925" xr:uid="{00000000-0005-0000-0000-0000336D0000}"/>
    <cellStyle name="Note 4 26 2 6" xfId="19044" xr:uid="{00000000-0005-0000-0000-0000346D0000}"/>
    <cellStyle name="Note 4 26 3" xfId="2204" xr:uid="{00000000-0005-0000-0000-0000356D0000}"/>
    <cellStyle name="Note 4 26 3 2" xfId="4715" xr:uid="{00000000-0005-0000-0000-0000366D0000}"/>
    <cellStyle name="Note 4 26 3 2 2" xfId="14162" xr:uid="{00000000-0005-0000-0000-0000376D0000}"/>
    <cellStyle name="Note 4 26 3 2 2 2" xfId="31597" xr:uid="{00000000-0005-0000-0000-0000386D0000}"/>
    <cellStyle name="Note 4 26 3 2 2 3" xfId="46050" xr:uid="{00000000-0005-0000-0000-0000396D0000}"/>
    <cellStyle name="Note 4 26 3 2 3" xfId="16623" xr:uid="{00000000-0005-0000-0000-00003A6D0000}"/>
    <cellStyle name="Note 4 26 3 2 3 2" xfId="34058" xr:uid="{00000000-0005-0000-0000-00003B6D0000}"/>
    <cellStyle name="Note 4 26 3 2 3 3" xfId="48511" xr:uid="{00000000-0005-0000-0000-00003C6D0000}"/>
    <cellStyle name="Note 4 26 3 2 4" xfId="22151" xr:uid="{00000000-0005-0000-0000-00003D6D0000}"/>
    <cellStyle name="Note 4 26 3 2 5" xfId="36604" xr:uid="{00000000-0005-0000-0000-00003E6D0000}"/>
    <cellStyle name="Note 4 26 3 3" xfId="7177" xr:uid="{00000000-0005-0000-0000-00003F6D0000}"/>
    <cellStyle name="Note 4 26 3 3 2" xfId="24612" xr:uid="{00000000-0005-0000-0000-0000406D0000}"/>
    <cellStyle name="Note 4 26 3 3 3" xfId="39065" xr:uid="{00000000-0005-0000-0000-0000416D0000}"/>
    <cellStyle name="Note 4 26 3 4" xfId="9618" xr:uid="{00000000-0005-0000-0000-0000426D0000}"/>
    <cellStyle name="Note 4 26 3 4 2" xfId="27053" xr:uid="{00000000-0005-0000-0000-0000436D0000}"/>
    <cellStyle name="Note 4 26 3 4 3" xfId="41506" xr:uid="{00000000-0005-0000-0000-0000446D0000}"/>
    <cellStyle name="Note 4 26 3 5" xfId="12038" xr:uid="{00000000-0005-0000-0000-0000456D0000}"/>
    <cellStyle name="Note 4 26 3 5 2" xfId="29473" xr:uid="{00000000-0005-0000-0000-0000466D0000}"/>
    <cellStyle name="Note 4 26 3 5 3" xfId="43926" xr:uid="{00000000-0005-0000-0000-0000476D0000}"/>
    <cellStyle name="Note 4 26 3 6" xfId="19045" xr:uid="{00000000-0005-0000-0000-0000486D0000}"/>
    <cellStyle name="Note 4 26 4" xfId="2205" xr:uid="{00000000-0005-0000-0000-0000496D0000}"/>
    <cellStyle name="Note 4 26 4 2" xfId="4716" xr:uid="{00000000-0005-0000-0000-00004A6D0000}"/>
    <cellStyle name="Note 4 26 4 2 2" xfId="22152" xr:uid="{00000000-0005-0000-0000-00004B6D0000}"/>
    <cellStyle name="Note 4 26 4 2 3" xfId="36605" xr:uid="{00000000-0005-0000-0000-00004C6D0000}"/>
    <cellStyle name="Note 4 26 4 3" xfId="7178" xr:uid="{00000000-0005-0000-0000-00004D6D0000}"/>
    <cellStyle name="Note 4 26 4 3 2" xfId="24613" xr:uid="{00000000-0005-0000-0000-00004E6D0000}"/>
    <cellStyle name="Note 4 26 4 3 3" xfId="39066" xr:uid="{00000000-0005-0000-0000-00004F6D0000}"/>
    <cellStyle name="Note 4 26 4 4" xfId="9619" xr:uid="{00000000-0005-0000-0000-0000506D0000}"/>
    <cellStyle name="Note 4 26 4 4 2" xfId="27054" xr:uid="{00000000-0005-0000-0000-0000516D0000}"/>
    <cellStyle name="Note 4 26 4 4 3" xfId="41507" xr:uid="{00000000-0005-0000-0000-0000526D0000}"/>
    <cellStyle name="Note 4 26 4 5" xfId="12039" xr:uid="{00000000-0005-0000-0000-0000536D0000}"/>
    <cellStyle name="Note 4 26 4 5 2" xfId="29474" xr:uid="{00000000-0005-0000-0000-0000546D0000}"/>
    <cellStyle name="Note 4 26 4 5 3" xfId="43927" xr:uid="{00000000-0005-0000-0000-0000556D0000}"/>
    <cellStyle name="Note 4 26 4 6" xfId="15321" xr:uid="{00000000-0005-0000-0000-0000566D0000}"/>
    <cellStyle name="Note 4 26 4 6 2" xfId="32756" xr:uid="{00000000-0005-0000-0000-0000576D0000}"/>
    <cellStyle name="Note 4 26 4 6 3" xfId="47209" xr:uid="{00000000-0005-0000-0000-0000586D0000}"/>
    <cellStyle name="Note 4 26 4 7" xfId="19046" xr:uid="{00000000-0005-0000-0000-0000596D0000}"/>
    <cellStyle name="Note 4 26 4 8" xfId="20483" xr:uid="{00000000-0005-0000-0000-00005A6D0000}"/>
    <cellStyle name="Note 4 26 5" xfId="4713" xr:uid="{00000000-0005-0000-0000-00005B6D0000}"/>
    <cellStyle name="Note 4 26 5 2" xfId="14160" xr:uid="{00000000-0005-0000-0000-00005C6D0000}"/>
    <cellStyle name="Note 4 26 5 2 2" xfId="31595" xr:uid="{00000000-0005-0000-0000-00005D6D0000}"/>
    <cellStyle name="Note 4 26 5 2 3" xfId="46048" xr:uid="{00000000-0005-0000-0000-00005E6D0000}"/>
    <cellStyle name="Note 4 26 5 3" xfId="16621" xr:uid="{00000000-0005-0000-0000-00005F6D0000}"/>
    <cellStyle name="Note 4 26 5 3 2" xfId="34056" xr:uid="{00000000-0005-0000-0000-0000606D0000}"/>
    <cellStyle name="Note 4 26 5 3 3" xfId="48509" xr:uid="{00000000-0005-0000-0000-0000616D0000}"/>
    <cellStyle name="Note 4 26 5 4" xfId="22149" xr:uid="{00000000-0005-0000-0000-0000626D0000}"/>
    <cellStyle name="Note 4 26 5 5" xfId="36602" xr:uid="{00000000-0005-0000-0000-0000636D0000}"/>
    <cellStyle name="Note 4 26 6" xfId="7175" xr:uid="{00000000-0005-0000-0000-0000646D0000}"/>
    <cellStyle name="Note 4 26 6 2" xfId="24610" xr:uid="{00000000-0005-0000-0000-0000656D0000}"/>
    <cellStyle name="Note 4 26 6 3" xfId="39063" xr:uid="{00000000-0005-0000-0000-0000666D0000}"/>
    <cellStyle name="Note 4 26 7" xfId="9616" xr:uid="{00000000-0005-0000-0000-0000676D0000}"/>
    <cellStyle name="Note 4 26 7 2" xfId="27051" xr:uid="{00000000-0005-0000-0000-0000686D0000}"/>
    <cellStyle name="Note 4 26 7 3" xfId="41504" xr:uid="{00000000-0005-0000-0000-0000696D0000}"/>
    <cellStyle name="Note 4 26 8" xfId="12036" xr:uid="{00000000-0005-0000-0000-00006A6D0000}"/>
    <cellStyle name="Note 4 26 8 2" xfId="29471" xr:uid="{00000000-0005-0000-0000-00006B6D0000}"/>
    <cellStyle name="Note 4 26 8 3" xfId="43924" xr:uid="{00000000-0005-0000-0000-00006C6D0000}"/>
    <cellStyle name="Note 4 26 9" xfId="19043" xr:uid="{00000000-0005-0000-0000-00006D6D0000}"/>
    <cellStyle name="Note 4 27" xfId="2206" xr:uid="{00000000-0005-0000-0000-00006E6D0000}"/>
    <cellStyle name="Note 4 27 2" xfId="2207" xr:uid="{00000000-0005-0000-0000-00006F6D0000}"/>
    <cellStyle name="Note 4 27 2 2" xfId="4718" xr:uid="{00000000-0005-0000-0000-0000706D0000}"/>
    <cellStyle name="Note 4 27 2 2 2" xfId="14164" xr:uid="{00000000-0005-0000-0000-0000716D0000}"/>
    <cellStyle name="Note 4 27 2 2 2 2" xfId="31599" xr:uid="{00000000-0005-0000-0000-0000726D0000}"/>
    <cellStyle name="Note 4 27 2 2 2 3" xfId="46052" xr:uid="{00000000-0005-0000-0000-0000736D0000}"/>
    <cellStyle name="Note 4 27 2 2 3" xfId="16625" xr:uid="{00000000-0005-0000-0000-0000746D0000}"/>
    <cellStyle name="Note 4 27 2 2 3 2" xfId="34060" xr:uid="{00000000-0005-0000-0000-0000756D0000}"/>
    <cellStyle name="Note 4 27 2 2 3 3" xfId="48513" xr:uid="{00000000-0005-0000-0000-0000766D0000}"/>
    <cellStyle name="Note 4 27 2 2 4" xfId="22154" xr:uid="{00000000-0005-0000-0000-0000776D0000}"/>
    <cellStyle name="Note 4 27 2 2 5" xfId="36607" xr:uid="{00000000-0005-0000-0000-0000786D0000}"/>
    <cellStyle name="Note 4 27 2 3" xfId="7180" xr:uid="{00000000-0005-0000-0000-0000796D0000}"/>
    <cellStyle name="Note 4 27 2 3 2" xfId="24615" xr:uid="{00000000-0005-0000-0000-00007A6D0000}"/>
    <cellStyle name="Note 4 27 2 3 3" xfId="39068" xr:uid="{00000000-0005-0000-0000-00007B6D0000}"/>
    <cellStyle name="Note 4 27 2 4" xfId="9621" xr:uid="{00000000-0005-0000-0000-00007C6D0000}"/>
    <cellStyle name="Note 4 27 2 4 2" xfId="27056" xr:uid="{00000000-0005-0000-0000-00007D6D0000}"/>
    <cellStyle name="Note 4 27 2 4 3" xfId="41509" xr:uid="{00000000-0005-0000-0000-00007E6D0000}"/>
    <cellStyle name="Note 4 27 2 5" xfId="12041" xr:uid="{00000000-0005-0000-0000-00007F6D0000}"/>
    <cellStyle name="Note 4 27 2 5 2" xfId="29476" xr:uid="{00000000-0005-0000-0000-0000806D0000}"/>
    <cellStyle name="Note 4 27 2 5 3" xfId="43929" xr:uid="{00000000-0005-0000-0000-0000816D0000}"/>
    <cellStyle name="Note 4 27 2 6" xfId="19048" xr:uid="{00000000-0005-0000-0000-0000826D0000}"/>
    <cellStyle name="Note 4 27 3" xfId="2208" xr:uid="{00000000-0005-0000-0000-0000836D0000}"/>
    <cellStyle name="Note 4 27 3 2" xfId="4719" xr:uid="{00000000-0005-0000-0000-0000846D0000}"/>
    <cellStyle name="Note 4 27 3 2 2" xfId="14165" xr:uid="{00000000-0005-0000-0000-0000856D0000}"/>
    <cellStyle name="Note 4 27 3 2 2 2" xfId="31600" xr:uid="{00000000-0005-0000-0000-0000866D0000}"/>
    <cellStyle name="Note 4 27 3 2 2 3" xfId="46053" xr:uid="{00000000-0005-0000-0000-0000876D0000}"/>
    <cellStyle name="Note 4 27 3 2 3" xfId="16626" xr:uid="{00000000-0005-0000-0000-0000886D0000}"/>
    <cellStyle name="Note 4 27 3 2 3 2" xfId="34061" xr:uid="{00000000-0005-0000-0000-0000896D0000}"/>
    <cellStyle name="Note 4 27 3 2 3 3" xfId="48514" xr:uid="{00000000-0005-0000-0000-00008A6D0000}"/>
    <cellStyle name="Note 4 27 3 2 4" xfId="22155" xr:uid="{00000000-0005-0000-0000-00008B6D0000}"/>
    <cellStyle name="Note 4 27 3 2 5" xfId="36608" xr:uid="{00000000-0005-0000-0000-00008C6D0000}"/>
    <cellStyle name="Note 4 27 3 3" xfId="7181" xr:uid="{00000000-0005-0000-0000-00008D6D0000}"/>
    <cellStyle name="Note 4 27 3 3 2" xfId="24616" xr:uid="{00000000-0005-0000-0000-00008E6D0000}"/>
    <cellStyle name="Note 4 27 3 3 3" xfId="39069" xr:uid="{00000000-0005-0000-0000-00008F6D0000}"/>
    <cellStyle name="Note 4 27 3 4" xfId="9622" xr:uid="{00000000-0005-0000-0000-0000906D0000}"/>
    <cellStyle name="Note 4 27 3 4 2" xfId="27057" xr:uid="{00000000-0005-0000-0000-0000916D0000}"/>
    <cellStyle name="Note 4 27 3 4 3" xfId="41510" xr:uid="{00000000-0005-0000-0000-0000926D0000}"/>
    <cellStyle name="Note 4 27 3 5" xfId="12042" xr:uid="{00000000-0005-0000-0000-0000936D0000}"/>
    <cellStyle name="Note 4 27 3 5 2" xfId="29477" xr:uid="{00000000-0005-0000-0000-0000946D0000}"/>
    <cellStyle name="Note 4 27 3 5 3" xfId="43930" xr:uid="{00000000-0005-0000-0000-0000956D0000}"/>
    <cellStyle name="Note 4 27 3 6" xfId="19049" xr:uid="{00000000-0005-0000-0000-0000966D0000}"/>
    <cellStyle name="Note 4 27 4" xfId="2209" xr:uid="{00000000-0005-0000-0000-0000976D0000}"/>
    <cellStyle name="Note 4 27 4 2" xfId="4720" xr:uid="{00000000-0005-0000-0000-0000986D0000}"/>
    <cellStyle name="Note 4 27 4 2 2" xfId="22156" xr:uid="{00000000-0005-0000-0000-0000996D0000}"/>
    <cellStyle name="Note 4 27 4 2 3" xfId="36609" xr:uid="{00000000-0005-0000-0000-00009A6D0000}"/>
    <cellStyle name="Note 4 27 4 3" xfId="7182" xr:uid="{00000000-0005-0000-0000-00009B6D0000}"/>
    <cellStyle name="Note 4 27 4 3 2" xfId="24617" xr:uid="{00000000-0005-0000-0000-00009C6D0000}"/>
    <cellStyle name="Note 4 27 4 3 3" xfId="39070" xr:uid="{00000000-0005-0000-0000-00009D6D0000}"/>
    <cellStyle name="Note 4 27 4 4" xfId="9623" xr:uid="{00000000-0005-0000-0000-00009E6D0000}"/>
    <cellStyle name="Note 4 27 4 4 2" xfId="27058" xr:uid="{00000000-0005-0000-0000-00009F6D0000}"/>
    <cellStyle name="Note 4 27 4 4 3" xfId="41511" xr:uid="{00000000-0005-0000-0000-0000A06D0000}"/>
    <cellStyle name="Note 4 27 4 5" xfId="12043" xr:uid="{00000000-0005-0000-0000-0000A16D0000}"/>
    <cellStyle name="Note 4 27 4 5 2" xfId="29478" xr:uid="{00000000-0005-0000-0000-0000A26D0000}"/>
    <cellStyle name="Note 4 27 4 5 3" xfId="43931" xr:uid="{00000000-0005-0000-0000-0000A36D0000}"/>
    <cellStyle name="Note 4 27 4 6" xfId="15322" xr:uid="{00000000-0005-0000-0000-0000A46D0000}"/>
    <cellStyle name="Note 4 27 4 6 2" xfId="32757" xr:uid="{00000000-0005-0000-0000-0000A56D0000}"/>
    <cellStyle name="Note 4 27 4 6 3" xfId="47210" xr:uid="{00000000-0005-0000-0000-0000A66D0000}"/>
    <cellStyle name="Note 4 27 4 7" xfId="19050" xr:uid="{00000000-0005-0000-0000-0000A76D0000}"/>
    <cellStyle name="Note 4 27 4 8" xfId="20484" xr:uid="{00000000-0005-0000-0000-0000A86D0000}"/>
    <cellStyle name="Note 4 27 5" xfId="4717" xr:uid="{00000000-0005-0000-0000-0000A96D0000}"/>
    <cellStyle name="Note 4 27 5 2" xfId="14163" xr:uid="{00000000-0005-0000-0000-0000AA6D0000}"/>
    <cellStyle name="Note 4 27 5 2 2" xfId="31598" xr:uid="{00000000-0005-0000-0000-0000AB6D0000}"/>
    <cellStyle name="Note 4 27 5 2 3" xfId="46051" xr:uid="{00000000-0005-0000-0000-0000AC6D0000}"/>
    <cellStyle name="Note 4 27 5 3" xfId="16624" xr:uid="{00000000-0005-0000-0000-0000AD6D0000}"/>
    <cellStyle name="Note 4 27 5 3 2" xfId="34059" xr:uid="{00000000-0005-0000-0000-0000AE6D0000}"/>
    <cellStyle name="Note 4 27 5 3 3" xfId="48512" xr:uid="{00000000-0005-0000-0000-0000AF6D0000}"/>
    <cellStyle name="Note 4 27 5 4" xfId="22153" xr:uid="{00000000-0005-0000-0000-0000B06D0000}"/>
    <cellStyle name="Note 4 27 5 5" xfId="36606" xr:uid="{00000000-0005-0000-0000-0000B16D0000}"/>
    <cellStyle name="Note 4 27 6" xfId="7179" xr:uid="{00000000-0005-0000-0000-0000B26D0000}"/>
    <cellStyle name="Note 4 27 6 2" xfId="24614" xr:uid="{00000000-0005-0000-0000-0000B36D0000}"/>
    <cellStyle name="Note 4 27 6 3" xfId="39067" xr:uid="{00000000-0005-0000-0000-0000B46D0000}"/>
    <cellStyle name="Note 4 27 7" xfId="9620" xr:uid="{00000000-0005-0000-0000-0000B56D0000}"/>
    <cellStyle name="Note 4 27 7 2" xfId="27055" xr:uid="{00000000-0005-0000-0000-0000B66D0000}"/>
    <cellStyle name="Note 4 27 7 3" xfId="41508" xr:uid="{00000000-0005-0000-0000-0000B76D0000}"/>
    <cellStyle name="Note 4 27 8" xfId="12040" xr:uid="{00000000-0005-0000-0000-0000B86D0000}"/>
    <cellStyle name="Note 4 27 8 2" xfId="29475" xr:uid="{00000000-0005-0000-0000-0000B96D0000}"/>
    <cellStyle name="Note 4 27 8 3" xfId="43928" xr:uid="{00000000-0005-0000-0000-0000BA6D0000}"/>
    <cellStyle name="Note 4 27 9" xfId="19047" xr:uid="{00000000-0005-0000-0000-0000BB6D0000}"/>
    <cellStyle name="Note 4 28" xfId="2210" xr:uid="{00000000-0005-0000-0000-0000BC6D0000}"/>
    <cellStyle name="Note 4 28 2" xfId="4721" xr:uid="{00000000-0005-0000-0000-0000BD6D0000}"/>
    <cellStyle name="Note 4 28 2 2" xfId="14166" xr:uid="{00000000-0005-0000-0000-0000BE6D0000}"/>
    <cellStyle name="Note 4 28 2 2 2" xfId="31601" xr:uid="{00000000-0005-0000-0000-0000BF6D0000}"/>
    <cellStyle name="Note 4 28 2 2 3" xfId="46054" xr:uid="{00000000-0005-0000-0000-0000C06D0000}"/>
    <cellStyle name="Note 4 28 2 3" xfId="16627" xr:uid="{00000000-0005-0000-0000-0000C16D0000}"/>
    <cellStyle name="Note 4 28 2 3 2" xfId="34062" xr:uid="{00000000-0005-0000-0000-0000C26D0000}"/>
    <cellStyle name="Note 4 28 2 3 3" xfId="48515" xr:uid="{00000000-0005-0000-0000-0000C36D0000}"/>
    <cellStyle name="Note 4 28 2 4" xfId="22157" xr:uid="{00000000-0005-0000-0000-0000C46D0000}"/>
    <cellStyle name="Note 4 28 2 5" xfId="36610" xr:uid="{00000000-0005-0000-0000-0000C56D0000}"/>
    <cellStyle name="Note 4 28 3" xfId="7183" xr:uid="{00000000-0005-0000-0000-0000C66D0000}"/>
    <cellStyle name="Note 4 28 3 2" xfId="24618" xr:uid="{00000000-0005-0000-0000-0000C76D0000}"/>
    <cellStyle name="Note 4 28 3 3" xfId="39071" xr:uid="{00000000-0005-0000-0000-0000C86D0000}"/>
    <cellStyle name="Note 4 28 4" xfId="9624" xr:uid="{00000000-0005-0000-0000-0000C96D0000}"/>
    <cellStyle name="Note 4 28 4 2" xfId="27059" xr:uid="{00000000-0005-0000-0000-0000CA6D0000}"/>
    <cellStyle name="Note 4 28 4 3" xfId="41512" xr:uid="{00000000-0005-0000-0000-0000CB6D0000}"/>
    <cellStyle name="Note 4 28 5" xfId="12044" xr:uid="{00000000-0005-0000-0000-0000CC6D0000}"/>
    <cellStyle name="Note 4 28 5 2" xfId="29479" xr:uid="{00000000-0005-0000-0000-0000CD6D0000}"/>
    <cellStyle name="Note 4 28 5 3" xfId="43932" xr:uid="{00000000-0005-0000-0000-0000CE6D0000}"/>
    <cellStyle name="Note 4 28 6" xfId="19051" xr:uid="{00000000-0005-0000-0000-0000CF6D0000}"/>
    <cellStyle name="Note 4 29" xfId="2211" xr:uid="{00000000-0005-0000-0000-0000D06D0000}"/>
    <cellStyle name="Note 4 29 2" xfId="4722" xr:uid="{00000000-0005-0000-0000-0000D16D0000}"/>
    <cellStyle name="Note 4 29 2 2" xfId="14167" xr:uid="{00000000-0005-0000-0000-0000D26D0000}"/>
    <cellStyle name="Note 4 29 2 2 2" xfId="31602" xr:uid="{00000000-0005-0000-0000-0000D36D0000}"/>
    <cellStyle name="Note 4 29 2 2 3" xfId="46055" xr:uid="{00000000-0005-0000-0000-0000D46D0000}"/>
    <cellStyle name="Note 4 29 2 3" xfId="16628" xr:uid="{00000000-0005-0000-0000-0000D56D0000}"/>
    <cellStyle name="Note 4 29 2 3 2" xfId="34063" xr:uid="{00000000-0005-0000-0000-0000D66D0000}"/>
    <cellStyle name="Note 4 29 2 3 3" xfId="48516" xr:uid="{00000000-0005-0000-0000-0000D76D0000}"/>
    <cellStyle name="Note 4 29 2 4" xfId="22158" xr:uid="{00000000-0005-0000-0000-0000D86D0000}"/>
    <cellStyle name="Note 4 29 2 5" xfId="36611" xr:uid="{00000000-0005-0000-0000-0000D96D0000}"/>
    <cellStyle name="Note 4 29 3" xfId="7184" xr:uid="{00000000-0005-0000-0000-0000DA6D0000}"/>
    <cellStyle name="Note 4 29 3 2" xfId="24619" xr:uid="{00000000-0005-0000-0000-0000DB6D0000}"/>
    <cellStyle name="Note 4 29 3 3" xfId="39072" xr:uid="{00000000-0005-0000-0000-0000DC6D0000}"/>
    <cellStyle name="Note 4 29 4" xfId="9625" xr:uid="{00000000-0005-0000-0000-0000DD6D0000}"/>
    <cellStyle name="Note 4 29 4 2" xfId="27060" xr:uid="{00000000-0005-0000-0000-0000DE6D0000}"/>
    <cellStyle name="Note 4 29 4 3" xfId="41513" xr:uid="{00000000-0005-0000-0000-0000DF6D0000}"/>
    <cellStyle name="Note 4 29 5" xfId="12045" xr:uid="{00000000-0005-0000-0000-0000E06D0000}"/>
    <cellStyle name="Note 4 29 5 2" xfId="29480" xr:uid="{00000000-0005-0000-0000-0000E16D0000}"/>
    <cellStyle name="Note 4 29 5 3" xfId="43933" xr:uid="{00000000-0005-0000-0000-0000E26D0000}"/>
    <cellStyle name="Note 4 29 6" xfId="19052" xr:uid="{00000000-0005-0000-0000-0000E36D0000}"/>
    <cellStyle name="Note 4 3" xfId="2212" xr:uid="{00000000-0005-0000-0000-0000E46D0000}"/>
    <cellStyle name="Note 4 3 10" xfId="7185" xr:uid="{00000000-0005-0000-0000-0000E56D0000}"/>
    <cellStyle name="Note 4 3 10 2" xfId="24620" xr:uid="{00000000-0005-0000-0000-0000E66D0000}"/>
    <cellStyle name="Note 4 3 10 3" xfId="39073" xr:uid="{00000000-0005-0000-0000-0000E76D0000}"/>
    <cellStyle name="Note 4 3 11" xfId="9626" xr:uid="{00000000-0005-0000-0000-0000E86D0000}"/>
    <cellStyle name="Note 4 3 11 2" xfId="27061" xr:uid="{00000000-0005-0000-0000-0000E96D0000}"/>
    <cellStyle name="Note 4 3 11 3" xfId="41514" xr:uid="{00000000-0005-0000-0000-0000EA6D0000}"/>
    <cellStyle name="Note 4 3 12" xfId="12046" xr:uid="{00000000-0005-0000-0000-0000EB6D0000}"/>
    <cellStyle name="Note 4 3 12 2" xfId="29481" xr:uid="{00000000-0005-0000-0000-0000EC6D0000}"/>
    <cellStyle name="Note 4 3 12 3" xfId="43934" xr:uid="{00000000-0005-0000-0000-0000ED6D0000}"/>
    <cellStyle name="Note 4 3 13" xfId="19053" xr:uid="{00000000-0005-0000-0000-0000EE6D0000}"/>
    <cellStyle name="Note 4 3 2" xfId="2213" xr:uid="{00000000-0005-0000-0000-0000EF6D0000}"/>
    <cellStyle name="Note 4 3 2 2" xfId="2214" xr:uid="{00000000-0005-0000-0000-0000F06D0000}"/>
    <cellStyle name="Note 4 3 2 2 2" xfId="4725" xr:uid="{00000000-0005-0000-0000-0000F16D0000}"/>
    <cellStyle name="Note 4 3 2 2 2 2" xfId="14170" xr:uid="{00000000-0005-0000-0000-0000F26D0000}"/>
    <cellStyle name="Note 4 3 2 2 2 2 2" xfId="31605" xr:uid="{00000000-0005-0000-0000-0000F36D0000}"/>
    <cellStyle name="Note 4 3 2 2 2 2 3" xfId="46058" xr:uid="{00000000-0005-0000-0000-0000F46D0000}"/>
    <cellStyle name="Note 4 3 2 2 2 3" xfId="16631" xr:uid="{00000000-0005-0000-0000-0000F56D0000}"/>
    <cellStyle name="Note 4 3 2 2 2 3 2" xfId="34066" xr:uid="{00000000-0005-0000-0000-0000F66D0000}"/>
    <cellStyle name="Note 4 3 2 2 2 3 3" xfId="48519" xr:uid="{00000000-0005-0000-0000-0000F76D0000}"/>
    <cellStyle name="Note 4 3 2 2 2 4" xfId="22161" xr:uid="{00000000-0005-0000-0000-0000F86D0000}"/>
    <cellStyle name="Note 4 3 2 2 2 5" xfId="36614" xr:uid="{00000000-0005-0000-0000-0000F96D0000}"/>
    <cellStyle name="Note 4 3 2 2 3" xfId="7187" xr:uid="{00000000-0005-0000-0000-0000FA6D0000}"/>
    <cellStyle name="Note 4 3 2 2 3 2" xfId="24622" xr:uid="{00000000-0005-0000-0000-0000FB6D0000}"/>
    <cellStyle name="Note 4 3 2 2 3 3" xfId="39075" xr:uid="{00000000-0005-0000-0000-0000FC6D0000}"/>
    <cellStyle name="Note 4 3 2 2 4" xfId="9628" xr:uid="{00000000-0005-0000-0000-0000FD6D0000}"/>
    <cellStyle name="Note 4 3 2 2 4 2" xfId="27063" xr:uid="{00000000-0005-0000-0000-0000FE6D0000}"/>
    <cellStyle name="Note 4 3 2 2 4 3" xfId="41516" xr:uid="{00000000-0005-0000-0000-0000FF6D0000}"/>
    <cellStyle name="Note 4 3 2 2 5" xfId="12048" xr:uid="{00000000-0005-0000-0000-0000006E0000}"/>
    <cellStyle name="Note 4 3 2 2 5 2" xfId="29483" xr:uid="{00000000-0005-0000-0000-0000016E0000}"/>
    <cellStyle name="Note 4 3 2 2 5 3" xfId="43936" xr:uid="{00000000-0005-0000-0000-0000026E0000}"/>
    <cellStyle name="Note 4 3 2 2 6" xfId="19055" xr:uid="{00000000-0005-0000-0000-0000036E0000}"/>
    <cellStyle name="Note 4 3 2 3" xfId="2215" xr:uid="{00000000-0005-0000-0000-0000046E0000}"/>
    <cellStyle name="Note 4 3 2 3 2" xfId="4726" xr:uid="{00000000-0005-0000-0000-0000056E0000}"/>
    <cellStyle name="Note 4 3 2 3 2 2" xfId="14171" xr:uid="{00000000-0005-0000-0000-0000066E0000}"/>
    <cellStyle name="Note 4 3 2 3 2 2 2" xfId="31606" xr:uid="{00000000-0005-0000-0000-0000076E0000}"/>
    <cellStyle name="Note 4 3 2 3 2 2 3" xfId="46059" xr:uid="{00000000-0005-0000-0000-0000086E0000}"/>
    <cellStyle name="Note 4 3 2 3 2 3" xfId="16632" xr:uid="{00000000-0005-0000-0000-0000096E0000}"/>
    <cellStyle name="Note 4 3 2 3 2 3 2" xfId="34067" xr:uid="{00000000-0005-0000-0000-00000A6E0000}"/>
    <cellStyle name="Note 4 3 2 3 2 3 3" xfId="48520" xr:uid="{00000000-0005-0000-0000-00000B6E0000}"/>
    <cellStyle name="Note 4 3 2 3 2 4" xfId="22162" xr:uid="{00000000-0005-0000-0000-00000C6E0000}"/>
    <cellStyle name="Note 4 3 2 3 2 5" xfId="36615" xr:uid="{00000000-0005-0000-0000-00000D6E0000}"/>
    <cellStyle name="Note 4 3 2 3 3" xfId="7188" xr:uid="{00000000-0005-0000-0000-00000E6E0000}"/>
    <cellStyle name="Note 4 3 2 3 3 2" xfId="24623" xr:uid="{00000000-0005-0000-0000-00000F6E0000}"/>
    <cellStyle name="Note 4 3 2 3 3 3" xfId="39076" xr:uid="{00000000-0005-0000-0000-0000106E0000}"/>
    <cellStyle name="Note 4 3 2 3 4" xfId="9629" xr:uid="{00000000-0005-0000-0000-0000116E0000}"/>
    <cellStyle name="Note 4 3 2 3 4 2" xfId="27064" xr:uid="{00000000-0005-0000-0000-0000126E0000}"/>
    <cellStyle name="Note 4 3 2 3 4 3" xfId="41517" xr:uid="{00000000-0005-0000-0000-0000136E0000}"/>
    <cellStyle name="Note 4 3 2 3 5" xfId="12049" xr:uid="{00000000-0005-0000-0000-0000146E0000}"/>
    <cellStyle name="Note 4 3 2 3 5 2" xfId="29484" xr:uid="{00000000-0005-0000-0000-0000156E0000}"/>
    <cellStyle name="Note 4 3 2 3 5 3" xfId="43937" xr:uid="{00000000-0005-0000-0000-0000166E0000}"/>
    <cellStyle name="Note 4 3 2 3 6" xfId="19056" xr:uid="{00000000-0005-0000-0000-0000176E0000}"/>
    <cellStyle name="Note 4 3 2 4" xfId="2216" xr:uid="{00000000-0005-0000-0000-0000186E0000}"/>
    <cellStyle name="Note 4 3 2 4 2" xfId="4727" xr:uid="{00000000-0005-0000-0000-0000196E0000}"/>
    <cellStyle name="Note 4 3 2 4 2 2" xfId="22163" xr:uid="{00000000-0005-0000-0000-00001A6E0000}"/>
    <cellStyle name="Note 4 3 2 4 2 3" xfId="36616" xr:uid="{00000000-0005-0000-0000-00001B6E0000}"/>
    <cellStyle name="Note 4 3 2 4 3" xfId="7189" xr:uid="{00000000-0005-0000-0000-00001C6E0000}"/>
    <cellStyle name="Note 4 3 2 4 3 2" xfId="24624" xr:uid="{00000000-0005-0000-0000-00001D6E0000}"/>
    <cellStyle name="Note 4 3 2 4 3 3" xfId="39077" xr:uid="{00000000-0005-0000-0000-00001E6E0000}"/>
    <cellStyle name="Note 4 3 2 4 4" xfId="9630" xr:uid="{00000000-0005-0000-0000-00001F6E0000}"/>
    <cellStyle name="Note 4 3 2 4 4 2" xfId="27065" xr:uid="{00000000-0005-0000-0000-0000206E0000}"/>
    <cellStyle name="Note 4 3 2 4 4 3" xfId="41518" xr:uid="{00000000-0005-0000-0000-0000216E0000}"/>
    <cellStyle name="Note 4 3 2 4 5" xfId="12050" xr:uid="{00000000-0005-0000-0000-0000226E0000}"/>
    <cellStyle name="Note 4 3 2 4 5 2" xfId="29485" xr:uid="{00000000-0005-0000-0000-0000236E0000}"/>
    <cellStyle name="Note 4 3 2 4 5 3" xfId="43938" xr:uid="{00000000-0005-0000-0000-0000246E0000}"/>
    <cellStyle name="Note 4 3 2 4 6" xfId="15323" xr:uid="{00000000-0005-0000-0000-0000256E0000}"/>
    <cellStyle name="Note 4 3 2 4 6 2" xfId="32758" xr:uid="{00000000-0005-0000-0000-0000266E0000}"/>
    <cellStyle name="Note 4 3 2 4 6 3" xfId="47211" xr:uid="{00000000-0005-0000-0000-0000276E0000}"/>
    <cellStyle name="Note 4 3 2 4 7" xfId="19057" xr:uid="{00000000-0005-0000-0000-0000286E0000}"/>
    <cellStyle name="Note 4 3 2 4 8" xfId="20485" xr:uid="{00000000-0005-0000-0000-0000296E0000}"/>
    <cellStyle name="Note 4 3 2 5" xfId="4724" xr:uid="{00000000-0005-0000-0000-00002A6E0000}"/>
    <cellStyle name="Note 4 3 2 5 2" xfId="14169" xr:uid="{00000000-0005-0000-0000-00002B6E0000}"/>
    <cellStyle name="Note 4 3 2 5 2 2" xfId="31604" xr:uid="{00000000-0005-0000-0000-00002C6E0000}"/>
    <cellStyle name="Note 4 3 2 5 2 3" xfId="46057" xr:uid="{00000000-0005-0000-0000-00002D6E0000}"/>
    <cellStyle name="Note 4 3 2 5 3" xfId="16630" xr:uid="{00000000-0005-0000-0000-00002E6E0000}"/>
    <cellStyle name="Note 4 3 2 5 3 2" xfId="34065" xr:uid="{00000000-0005-0000-0000-00002F6E0000}"/>
    <cellStyle name="Note 4 3 2 5 3 3" xfId="48518" xr:uid="{00000000-0005-0000-0000-0000306E0000}"/>
    <cellStyle name="Note 4 3 2 5 4" xfId="22160" xr:uid="{00000000-0005-0000-0000-0000316E0000}"/>
    <cellStyle name="Note 4 3 2 5 5" xfId="36613" xr:uid="{00000000-0005-0000-0000-0000326E0000}"/>
    <cellStyle name="Note 4 3 2 6" xfId="7186" xr:uid="{00000000-0005-0000-0000-0000336E0000}"/>
    <cellStyle name="Note 4 3 2 6 2" xfId="24621" xr:uid="{00000000-0005-0000-0000-0000346E0000}"/>
    <cellStyle name="Note 4 3 2 6 3" xfId="39074" xr:uid="{00000000-0005-0000-0000-0000356E0000}"/>
    <cellStyle name="Note 4 3 2 7" xfId="9627" xr:uid="{00000000-0005-0000-0000-0000366E0000}"/>
    <cellStyle name="Note 4 3 2 7 2" xfId="27062" xr:uid="{00000000-0005-0000-0000-0000376E0000}"/>
    <cellStyle name="Note 4 3 2 7 3" xfId="41515" xr:uid="{00000000-0005-0000-0000-0000386E0000}"/>
    <cellStyle name="Note 4 3 2 8" xfId="12047" xr:uid="{00000000-0005-0000-0000-0000396E0000}"/>
    <cellStyle name="Note 4 3 2 8 2" xfId="29482" xr:uid="{00000000-0005-0000-0000-00003A6E0000}"/>
    <cellStyle name="Note 4 3 2 8 3" xfId="43935" xr:uid="{00000000-0005-0000-0000-00003B6E0000}"/>
    <cellStyle name="Note 4 3 2 9" xfId="19054" xr:uid="{00000000-0005-0000-0000-00003C6E0000}"/>
    <cellStyle name="Note 4 3 3" xfId="2217" xr:uid="{00000000-0005-0000-0000-00003D6E0000}"/>
    <cellStyle name="Note 4 3 3 2" xfId="2218" xr:uid="{00000000-0005-0000-0000-00003E6E0000}"/>
    <cellStyle name="Note 4 3 3 2 2" xfId="4729" xr:uid="{00000000-0005-0000-0000-00003F6E0000}"/>
    <cellStyle name="Note 4 3 3 2 2 2" xfId="14173" xr:uid="{00000000-0005-0000-0000-0000406E0000}"/>
    <cellStyle name="Note 4 3 3 2 2 2 2" xfId="31608" xr:uid="{00000000-0005-0000-0000-0000416E0000}"/>
    <cellStyle name="Note 4 3 3 2 2 2 3" xfId="46061" xr:uid="{00000000-0005-0000-0000-0000426E0000}"/>
    <cellStyle name="Note 4 3 3 2 2 3" xfId="16634" xr:uid="{00000000-0005-0000-0000-0000436E0000}"/>
    <cellStyle name="Note 4 3 3 2 2 3 2" xfId="34069" xr:uid="{00000000-0005-0000-0000-0000446E0000}"/>
    <cellStyle name="Note 4 3 3 2 2 3 3" xfId="48522" xr:uid="{00000000-0005-0000-0000-0000456E0000}"/>
    <cellStyle name="Note 4 3 3 2 2 4" xfId="22165" xr:uid="{00000000-0005-0000-0000-0000466E0000}"/>
    <cellStyle name="Note 4 3 3 2 2 5" xfId="36618" xr:uid="{00000000-0005-0000-0000-0000476E0000}"/>
    <cellStyle name="Note 4 3 3 2 3" xfId="7191" xr:uid="{00000000-0005-0000-0000-0000486E0000}"/>
    <cellStyle name="Note 4 3 3 2 3 2" xfId="24626" xr:uid="{00000000-0005-0000-0000-0000496E0000}"/>
    <cellStyle name="Note 4 3 3 2 3 3" xfId="39079" xr:uid="{00000000-0005-0000-0000-00004A6E0000}"/>
    <cellStyle name="Note 4 3 3 2 4" xfId="9632" xr:uid="{00000000-0005-0000-0000-00004B6E0000}"/>
    <cellStyle name="Note 4 3 3 2 4 2" xfId="27067" xr:uid="{00000000-0005-0000-0000-00004C6E0000}"/>
    <cellStyle name="Note 4 3 3 2 4 3" xfId="41520" xr:uid="{00000000-0005-0000-0000-00004D6E0000}"/>
    <cellStyle name="Note 4 3 3 2 5" xfId="12052" xr:uid="{00000000-0005-0000-0000-00004E6E0000}"/>
    <cellStyle name="Note 4 3 3 2 5 2" xfId="29487" xr:uid="{00000000-0005-0000-0000-00004F6E0000}"/>
    <cellStyle name="Note 4 3 3 2 5 3" xfId="43940" xr:uid="{00000000-0005-0000-0000-0000506E0000}"/>
    <cellStyle name="Note 4 3 3 2 6" xfId="19059" xr:uid="{00000000-0005-0000-0000-0000516E0000}"/>
    <cellStyle name="Note 4 3 3 3" xfId="2219" xr:uid="{00000000-0005-0000-0000-0000526E0000}"/>
    <cellStyle name="Note 4 3 3 3 2" xfId="4730" xr:uid="{00000000-0005-0000-0000-0000536E0000}"/>
    <cellStyle name="Note 4 3 3 3 2 2" xfId="14174" xr:uid="{00000000-0005-0000-0000-0000546E0000}"/>
    <cellStyle name="Note 4 3 3 3 2 2 2" xfId="31609" xr:uid="{00000000-0005-0000-0000-0000556E0000}"/>
    <cellStyle name="Note 4 3 3 3 2 2 3" xfId="46062" xr:uid="{00000000-0005-0000-0000-0000566E0000}"/>
    <cellStyle name="Note 4 3 3 3 2 3" xfId="16635" xr:uid="{00000000-0005-0000-0000-0000576E0000}"/>
    <cellStyle name="Note 4 3 3 3 2 3 2" xfId="34070" xr:uid="{00000000-0005-0000-0000-0000586E0000}"/>
    <cellStyle name="Note 4 3 3 3 2 3 3" xfId="48523" xr:uid="{00000000-0005-0000-0000-0000596E0000}"/>
    <cellStyle name="Note 4 3 3 3 2 4" xfId="22166" xr:uid="{00000000-0005-0000-0000-00005A6E0000}"/>
    <cellStyle name="Note 4 3 3 3 2 5" xfId="36619" xr:uid="{00000000-0005-0000-0000-00005B6E0000}"/>
    <cellStyle name="Note 4 3 3 3 3" xfId="7192" xr:uid="{00000000-0005-0000-0000-00005C6E0000}"/>
    <cellStyle name="Note 4 3 3 3 3 2" xfId="24627" xr:uid="{00000000-0005-0000-0000-00005D6E0000}"/>
    <cellStyle name="Note 4 3 3 3 3 3" xfId="39080" xr:uid="{00000000-0005-0000-0000-00005E6E0000}"/>
    <cellStyle name="Note 4 3 3 3 4" xfId="9633" xr:uid="{00000000-0005-0000-0000-00005F6E0000}"/>
    <cellStyle name="Note 4 3 3 3 4 2" xfId="27068" xr:uid="{00000000-0005-0000-0000-0000606E0000}"/>
    <cellStyle name="Note 4 3 3 3 4 3" xfId="41521" xr:uid="{00000000-0005-0000-0000-0000616E0000}"/>
    <cellStyle name="Note 4 3 3 3 5" xfId="12053" xr:uid="{00000000-0005-0000-0000-0000626E0000}"/>
    <cellStyle name="Note 4 3 3 3 5 2" xfId="29488" xr:uid="{00000000-0005-0000-0000-0000636E0000}"/>
    <cellStyle name="Note 4 3 3 3 5 3" xfId="43941" xr:uid="{00000000-0005-0000-0000-0000646E0000}"/>
    <cellStyle name="Note 4 3 3 3 6" xfId="19060" xr:uid="{00000000-0005-0000-0000-0000656E0000}"/>
    <cellStyle name="Note 4 3 3 4" xfId="2220" xr:uid="{00000000-0005-0000-0000-0000666E0000}"/>
    <cellStyle name="Note 4 3 3 4 2" xfId="4731" xr:uid="{00000000-0005-0000-0000-0000676E0000}"/>
    <cellStyle name="Note 4 3 3 4 2 2" xfId="22167" xr:uid="{00000000-0005-0000-0000-0000686E0000}"/>
    <cellStyle name="Note 4 3 3 4 2 3" xfId="36620" xr:uid="{00000000-0005-0000-0000-0000696E0000}"/>
    <cellStyle name="Note 4 3 3 4 3" xfId="7193" xr:uid="{00000000-0005-0000-0000-00006A6E0000}"/>
    <cellStyle name="Note 4 3 3 4 3 2" xfId="24628" xr:uid="{00000000-0005-0000-0000-00006B6E0000}"/>
    <cellStyle name="Note 4 3 3 4 3 3" xfId="39081" xr:uid="{00000000-0005-0000-0000-00006C6E0000}"/>
    <cellStyle name="Note 4 3 3 4 4" xfId="9634" xr:uid="{00000000-0005-0000-0000-00006D6E0000}"/>
    <cellStyle name="Note 4 3 3 4 4 2" xfId="27069" xr:uid="{00000000-0005-0000-0000-00006E6E0000}"/>
    <cellStyle name="Note 4 3 3 4 4 3" xfId="41522" xr:uid="{00000000-0005-0000-0000-00006F6E0000}"/>
    <cellStyle name="Note 4 3 3 4 5" xfId="12054" xr:uid="{00000000-0005-0000-0000-0000706E0000}"/>
    <cellStyle name="Note 4 3 3 4 5 2" xfId="29489" xr:uid="{00000000-0005-0000-0000-0000716E0000}"/>
    <cellStyle name="Note 4 3 3 4 5 3" xfId="43942" xr:uid="{00000000-0005-0000-0000-0000726E0000}"/>
    <cellStyle name="Note 4 3 3 4 6" xfId="15324" xr:uid="{00000000-0005-0000-0000-0000736E0000}"/>
    <cellStyle name="Note 4 3 3 4 6 2" xfId="32759" xr:uid="{00000000-0005-0000-0000-0000746E0000}"/>
    <cellStyle name="Note 4 3 3 4 6 3" xfId="47212" xr:uid="{00000000-0005-0000-0000-0000756E0000}"/>
    <cellStyle name="Note 4 3 3 4 7" xfId="19061" xr:uid="{00000000-0005-0000-0000-0000766E0000}"/>
    <cellStyle name="Note 4 3 3 4 8" xfId="20486" xr:uid="{00000000-0005-0000-0000-0000776E0000}"/>
    <cellStyle name="Note 4 3 3 5" xfId="4728" xr:uid="{00000000-0005-0000-0000-0000786E0000}"/>
    <cellStyle name="Note 4 3 3 5 2" xfId="14172" xr:uid="{00000000-0005-0000-0000-0000796E0000}"/>
    <cellStyle name="Note 4 3 3 5 2 2" xfId="31607" xr:uid="{00000000-0005-0000-0000-00007A6E0000}"/>
    <cellStyle name="Note 4 3 3 5 2 3" xfId="46060" xr:uid="{00000000-0005-0000-0000-00007B6E0000}"/>
    <cellStyle name="Note 4 3 3 5 3" xfId="16633" xr:uid="{00000000-0005-0000-0000-00007C6E0000}"/>
    <cellStyle name="Note 4 3 3 5 3 2" xfId="34068" xr:uid="{00000000-0005-0000-0000-00007D6E0000}"/>
    <cellStyle name="Note 4 3 3 5 3 3" xfId="48521" xr:uid="{00000000-0005-0000-0000-00007E6E0000}"/>
    <cellStyle name="Note 4 3 3 5 4" xfId="22164" xr:uid="{00000000-0005-0000-0000-00007F6E0000}"/>
    <cellStyle name="Note 4 3 3 5 5" xfId="36617" xr:uid="{00000000-0005-0000-0000-0000806E0000}"/>
    <cellStyle name="Note 4 3 3 6" xfId="7190" xr:uid="{00000000-0005-0000-0000-0000816E0000}"/>
    <cellStyle name="Note 4 3 3 6 2" xfId="24625" xr:uid="{00000000-0005-0000-0000-0000826E0000}"/>
    <cellStyle name="Note 4 3 3 6 3" xfId="39078" xr:uid="{00000000-0005-0000-0000-0000836E0000}"/>
    <cellStyle name="Note 4 3 3 7" xfId="9631" xr:uid="{00000000-0005-0000-0000-0000846E0000}"/>
    <cellStyle name="Note 4 3 3 7 2" xfId="27066" xr:uid="{00000000-0005-0000-0000-0000856E0000}"/>
    <cellStyle name="Note 4 3 3 7 3" xfId="41519" xr:uid="{00000000-0005-0000-0000-0000866E0000}"/>
    <cellStyle name="Note 4 3 3 8" xfId="12051" xr:uid="{00000000-0005-0000-0000-0000876E0000}"/>
    <cellStyle name="Note 4 3 3 8 2" xfId="29486" xr:uid="{00000000-0005-0000-0000-0000886E0000}"/>
    <cellStyle name="Note 4 3 3 8 3" xfId="43939" xr:uid="{00000000-0005-0000-0000-0000896E0000}"/>
    <cellStyle name="Note 4 3 3 9" xfId="19058" xr:uid="{00000000-0005-0000-0000-00008A6E0000}"/>
    <cellStyle name="Note 4 3 4" xfId="2221" xr:uid="{00000000-0005-0000-0000-00008B6E0000}"/>
    <cellStyle name="Note 4 3 4 2" xfId="2222" xr:uid="{00000000-0005-0000-0000-00008C6E0000}"/>
    <cellStyle name="Note 4 3 4 2 2" xfId="4733" xr:uid="{00000000-0005-0000-0000-00008D6E0000}"/>
    <cellStyle name="Note 4 3 4 2 2 2" xfId="14176" xr:uid="{00000000-0005-0000-0000-00008E6E0000}"/>
    <cellStyle name="Note 4 3 4 2 2 2 2" xfId="31611" xr:uid="{00000000-0005-0000-0000-00008F6E0000}"/>
    <cellStyle name="Note 4 3 4 2 2 2 3" xfId="46064" xr:uid="{00000000-0005-0000-0000-0000906E0000}"/>
    <cellStyle name="Note 4 3 4 2 2 3" xfId="16637" xr:uid="{00000000-0005-0000-0000-0000916E0000}"/>
    <cellStyle name="Note 4 3 4 2 2 3 2" xfId="34072" xr:uid="{00000000-0005-0000-0000-0000926E0000}"/>
    <cellStyle name="Note 4 3 4 2 2 3 3" xfId="48525" xr:uid="{00000000-0005-0000-0000-0000936E0000}"/>
    <cellStyle name="Note 4 3 4 2 2 4" xfId="22169" xr:uid="{00000000-0005-0000-0000-0000946E0000}"/>
    <cellStyle name="Note 4 3 4 2 2 5" xfId="36622" xr:uid="{00000000-0005-0000-0000-0000956E0000}"/>
    <cellStyle name="Note 4 3 4 2 3" xfId="7195" xr:uid="{00000000-0005-0000-0000-0000966E0000}"/>
    <cellStyle name="Note 4 3 4 2 3 2" xfId="24630" xr:uid="{00000000-0005-0000-0000-0000976E0000}"/>
    <cellStyle name="Note 4 3 4 2 3 3" xfId="39083" xr:uid="{00000000-0005-0000-0000-0000986E0000}"/>
    <cellStyle name="Note 4 3 4 2 4" xfId="9636" xr:uid="{00000000-0005-0000-0000-0000996E0000}"/>
    <cellStyle name="Note 4 3 4 2 4 2" xfId="27071" xr:uid="{00000000-0005-0000-0000-00009A6E0000}"/>
    <cellStyle name="Note 4 3 4 2 4 3" xfId="41524" xr:uid="{00000000-0005-0000-0000-00009B6E0000}"/>
    <cellStyle name="Note 4 3 4 2 5" xfId="12056" xr:uid="{00000000-0005-0000-0000-00009C6E0000}"/>
    <cellStyle name="Note 4 3 4 2 5 2" xfId="29491" xr:uid="{00000000-0005-0000-0000-00009D6E0000}"/>
    <cellStyle name="Note 4 3 4 2 5 3" xfId="43944" xr:uid="{00000000-0005-0000-0000-00009E6E0000}"/>
    <cellStyle name="Note 4 3 4 2 6" xfId="19063" xr:uid="{00000000-0005-0000-0000-00009F6E0000}"/>
    <cellStyle name="Note 4 3 4 3" xfId="2223" xr:uid="{00000000-0005-0000-0000-0000A06E0000}"/>
    <cellStyle name="Note 4 3 4 3 2" xfId="4734" xr:uid="{00000000-0005-0000-0000-0000A16E0000}"/>
    <cellStyle name="Note 4 3 4 3 2 2" xfId="14177" xr:uid="{00000000-0005-0000-0000-0000A26E0000}"/>
    <cellStyle name="Note 4 3 4 3 2 2 2" xfId="31612" xr:uid="{00000000-0005-0000-0000-0000A36E0000}"/>
    <cellStyle name="Note 4 3 4 3 2 2 3" xfId="46065" xr:uid="{00000000-0005-0000-0000-0000A46E0000}"/>
    <cellStyle name="Note 4 3 4 3 2 3" xfId="16638" xr:uid="{00000000-0005-0000-0000-0000A56E0000}"/>
    <cellStyle name="Note 4 3 4 3 2 3 2" xfId="34073" xr:uid="{00000000-0005-0000-0000-0000A66E0000}"/>
    <cellStyle name="Note 4 3 4 3 2 3 3" xfId="48526" xr:uid="{00000000-0005-0000-0000-0000A76E0000}"/>
    <cellStyle name="Note 4 3 4 3 2 4" xfId="22170" xr:uid="{00000000-0005-0000-0000-0000A86E0000}"/>
    <cellStyle name="Note 4 3 4 3 2 5" xfId="36623" xr:uid="{00000000-0005-0000-0000-0000A96E0000}"/>
    <cellStyle name="Note 4 3 4 3 3" xfId="7196" xr:uid="{00000000-0005-0000-0000-0000AA6E0000}"/>
    <cellStyle name="Note 4 3 4 3 3 2" xfId="24631" xr:uid="{00000000-0005-0000-0000-0000AB6E0000}"/>
    <cellStyle name="Note 4 3 4 3 3 3" xfId="39084" xr:uid="{00000000-0005-0000-0000-0000AC6E0000}"/>
    <cellStyle name="Note 4 3 4 3 4" xfId="9637" xr:uid="{00000000-0005-0000-0000-0000AD6E0000}"/>
    <cellStyle name="Note 4 3 4 3 4 2" xfId="27072" xr:uid="{00000000-0005-0000-0000-0000AE6E0000}"/>
    <cellStyle name="Note 4 3 4 3 4 3" xfId="41525" xr:uid="{00000000-0005-0000-0000-0000AF6E0000}"/>
    <cellStyle name="Note 4 3 4 3 5" xfId="12057" xr:uid="{00000000-0005-0000-0000-0000B06E0000}"/>
    <cellStyle name="Note 4 3 4 3 5 2" xfId="29492" xr:uid="{00000000-0005-0000-0000-0000B16E0000}"/>
    <cellStyle name="Note 4 3 4 3 5 3" xfId="43945" xr:uid="{00000000-0005-0000-0000-0000B26E0000}"/>
    <cellStyle name="Note 4 3 4 3 6" xfId="19064" xr:uid="{00000000-0005-0000-0000-0000B36E0000}"/>
    <cellStyle name="Note 4 3 4 4" xfId="2224" xr:uid="{00000000-0005-0000-0000-0000B46E0000}"/>
    <cellStyle name="Note 4 3 4 4 2" xfId="4735" xr:uid="{00000000-0005-0000-0000-0000B56E0000}"/>
    <cellStyle name="Note 4 3 4 4 2 2" xfId="22171" xr:uid="{00000000-0005-0000-0000-0000B66E0000}"/>
    <cellStyle name="Note 4 3 4 4 2 3" xfId="36624" xr:uid="{00000000-0005-0000-0000-0000B76E0000}"/>
    <cellStyle name="Note 4 3 4 4 3" xfId="7197" xr:uid="{00000000-0005-0000-0000-0000B86E0000}"/>
    <cellStyle name="Note 4 3 4 4 3 2" xfId="24632" xr:uid="{00000000-0005-0000-0000-0000B96E0000}"/>
    <cellStyle name="Note 4 3 4 4 3 3" xfId="39085" xr:uid="{00000000-0005-0000-0000-0000BA6E0000}"/>
    <cellStyle name="Note 4 3 4 4 4" xfId="9638" xr:uid="{00000000-0005-0000-0000-0000BB6E0000}"/>
    <cellStyle name="Note 4 3 4 4 4 2" xfId="27073" xr:uid="{00000000-0005-0000-0000-0000BC6E0000}"/>
    <cellStyle name="Note 4 3 4 4 4 3" xfId="41526" xr:uid="{00000000-0005-0000-0000-0000BD6E0000}"/>
    <cellStyle name="Note 4 3 4 4 5" xfId="12058" xr:uid="{00000000-0005-0000-0000-0000BE6E0000}"/>
    <cellStyle name="Note 4 3 4 4 5 2" xfId="29493" xr:uid="{00000000-0005-0000-0000-0000BF6E0000}"/>
    <cellStyle name="Note 4 3 4 4 5 3" xfId="43946" xr:uid="{00000000-0005-0000-0000-0000C06E0000}"/>
    <cellStyle name="Note 4 3 4 4 6" xfId="15325" xr:uid="{00000000-0005-0000-0000-0000C16E0000}"/>
    <cellStyle name="Note 4 3 4 4 6 2" xfId="32760" xr:uid="{00000000-0005-0000-0000-0000C26E0000}"/>
    <cellStyle name="Note 4 3 4 4 6 3" xfId="47213" xr:uid="{00000000-0005-0000-0000-0000C36E0000}"/>
    <cellStyle name="Note 4 3 4 4 7" xfId="19065" xr:uid="{00000000-0005-0000-0000-0000C46E0000}"/>
    <cellStyle name="Note 4 3 4 4 8" xfId="20487" xr:uid="{00000000-0005-0000-0000-0000C56E0000}"/>
    <cellStyle name="Note 4 3 4 5" xfId="4732" xr:uid="{00000000-0005-0000-0000-0000C66E0000}"/>
    <cellStyle name="Note 4 3 4 5 2" xfId="14175" xr:uid="{00000000-0005-0000-0000-0000C76E0000}"/>
    <cellStyle name="Note 4 3 4 5 2 2" xfId="31610" xr:uid="{00000000-0005-0000-0000-0000C86E0000}"/>
    <cellStyle name="Note 4 3 4 5 2 3" xfId="46063" xr:uid="{00000000-0005-0000-0000-0000C96E0000}"/>
    <cellStyle name="Note 4 3 4 5 3" xfId="16636" xr:uid="{00000000-0005-0000-0000-0000CA6E0000}"/>
    <cellStyle name="Note 4 3 4 5 3 2" xfId="34071" xr:uid="{00000000-0005-0000-0000-0000CB6E0000}"/>
    <cellStyle name="Note 4 3 4 5 3 3" xfId="48524" xr:uid="{00000000-0005-0000-0000-0000CC6E0000}"/>
    <cellStyle name="Note 4 3 4 5 4" xfId="22168" xr:uid="{00000000-0005-0000-0000-0000CD6E0000}"/>
    <cellStyle name="Note 4 3 4 5 5" xfId="36621" xr:uid="{00000000-0005-0000-0000-0000CE6E0000}"/>
    <cellStyle name="Note 4 3 4 6" xfId="7194" xr:uid="{00000000-0005-0000-0000-0000CF6E0000}"/>
    <cellStyle name="Note 4 3 4 6 2" xfId="24629" xr:uid="{00000000-0005-0000-0000-0000D06E0000}"/>
    <cellStyle name="Note 4 3 4 6 3" xfId="39082" xr:uid="{00000000-0005-0000-0000-0000D16E0000}"/>
    <cellStyle name="Note 4 3 4 7" xfId="9635" xr:uid="{00000000-0005-0000-0000-0000D26E0000}"/>
    <cellStyle name="Note 4 3 4 7 2" xfId="27070" xr:uid="{00000000-0005-0000-0000-0000D36E0000}"/>
    <cellStyle name="Note 4 3 4 7 3" xfId="41523" xr:uid="{00000000-0005-0000-0000-0000D46E0000}"/>
    <cellStyle name="Note 4 3 4 8" xfId="12055" xr:uid="{00000000-0005-0000-0000-0000D56E0000}"/>
    <cellStyle name="Note 4 3 4 8 2" xfId="29490" xr:uid="{00000000-0005-0000-0000-0000D66E0000}"/>
    <cellStyle name="Note 4 3 4 8 3" xfId="43943" xr:uid="{00000000-0005-0000-0000-0000D76E0000}"/>
    <cellStyle name="Note 4 3 4 9" xfId="19062" xr:uid="{00000000-0005-0000-0000-0000D86E0000}"/>
    <cellStyle name="Note 4 3 5" xfId="2225" xr:uid="{00000000-0005-0000-0000-0000D96E0000}"/>
    <cellStyle name="Note 4 3 5 2" xfId="2226" xr:uid="{00000000-0005-0000-0000-0000DA6E0000}"/>
    <cellStyle name="Note 4 3 5 2 2" xfId="4737" xr:uid="{00000000-0005-0000-0000-0000DB6E0000}"/>
    <cellStyle name="Note 4 3 5 2 2 2" xfId="14179" xr:uid="{00000000-0005-0000-0000-0000DC6E0000}"/>
    <cellStyle name="Note 4 3 5 2 2 2 2" xfId="31614" xr:uid="{00000000-0005-0000-0000-0000DD6E0000}"/>
    <cellStyle name="Note 4 3 5 2 2 2 3" xfId="46067" xr:uid="{00000000-0005-0000-0000-0000DE6E0000}"/>
    <cellStyle name="Note 4 3 5 2 2 3" xfId="16640" xr:uid="{00000000-0005-0000-0000-0000DF6E0000}"/>
    <cellStyle name="Note 4 3 5 2 2 3 2" xfId="34075" xr:uid="{00000000-0005-0000-0000-0000E06E0000}"/>
    <cellStyle name="Note 4 3 5 2 2 3 3" xfId="48528" xr:uid="{00000000-0005-0000-0000-0000E16E0000}"/>
    <cellStyle name="Note 4 3 5 2 2 4" xfId="22173" xr:uid="{00000000-0005-0000-0000-0000E26E0000}"/>
    <cellStyle name="Note 4 3 5 2 2 5" xfId="36626" xr:uid="{00000000-0005-0000-0000-0000E36E0000}"/>
    <cellStyle name="Note 4 3 5 2 3" xfId="7199" xr:uid="{00000000-0005-0000-0000-0000E46E0000}"/>
    <cellStyle name="Note 4 3 5 2 3 2" xfId="24634" xr:uid="{00000000-0005-0000-0000-0000E56E0000}"/>
    <cellStyle name="Note 4 3 5 2 3 3" xfId="39087" xr:uid="{00000000-0005-0000-0000-0000E66E0000}"/>
    <cellStyle name="Note 4 3 5 2 4" xfId="9640" xr:uid="{00000000-0005-0000-0000-0000E76E0000}"/>
    <cellStyle name="Note 4 3 5 2 4 2" xfId="27075" xr:uid="{00000000-0005-0000-0000-0000E86E0000}"/>
    <cellStyle name="Note 4 3 5 2 4 3" xfId="41528" xr:uid="{00000000-0005-0000-0000-0000E96E0000}"/>
    <cellStyle name="Note 4 3 5 2 5" xfId="12060" xr:uid="{00000000-0005-0000-0000-0000EA6E0000}"/>
    <cellStyle name="Note 4 3 5 2 5 2" xfId="29495" xr:uid="{00000000-0005-0000-0000-0000EB6E0000}"/>
    <cellStyle name="Note 4 3 5 2 5 3" xfId="43948" xr:uid="{00000000-0005-0000-0000-0000EC6E0000}"/>
    <cellStyle name="Note 4 3 5 2 6" xfId="19067" xr:uid="{00000000-0005-0000-0000-0000ED6E0000}"/>
    <cellStyle name="Note 4 3 5 3" xfId="2227" xr:uid="{00000000-0005-0000-0000-0000EE6E0000}"/>
    <cellStyle name="Note 4 3 5 3 2" xfId="4738" xr:uid="{00000000-0005-0000-0000-0000EF6E0000}"/>
    <cellStyle name="Note 4 3 5 3 2 2" xfId="14180" xr:uid="{00000000-0005-0000-0000-0000F06E0000}"/>
    <cellStyle name="Note 4 3 5 3 2 2 2" xfId="31615" xr:uid="{00000000-0005-0000-0000-0000F16E0000}"/>
    <cellStyle name="Note 4 3 5 3 2 2 3" xfId="46068" xr:uid="{00000000-0005-0000-0000-0000F26E0000}"/>
    <cellStyle name="Note 4 3 5 3 2 3" xfId="16641" xr:uid="{00000000-0005-0000-0000-0000F36E0000}"/>
    <cellStyle name="Note 4 3 5 3 2 3 2" xfId="34076" xr:uid="{00000000-0005-0000-0000-0000F46E0000}"/>
    <cellStyle name="Note 4 3 5 3 2 3 3" xfId="48529" xr:uid="{00000000-0005-0000-0000-0000F56E0000}"/>
    <cellStyle name="Note 4 3 5 3 2 4" xfId="22174" xr:uid="{00000000-0005-0000-0000-0000F66E0000}"/>
    <cellStyle name="Note 4 3 5 3 2 5" xfId="36627" xr:uid="{00000000-0005-0000-0000-0000F76E0000}"/>
    <cellStyle name="Note 4 3 5 3 3" xfId="7200" xr:uid="{00000000-0005-0000-0000-0000F86E0000}"/>
    <cellStyle name="Note 4 3 5 3 3 2" xfId="24635" xr:uid="{00000000-0005-0000-0000-0000F96E0000}"/>
    <cellStyle name="Note 4 3 5 3 3 3" xfId="39088" xr:uid="{00000000-0005-0000-0000-0000FA6E0000}"/>
    <cellStyle name="Note 4 3 5 3 4" xfId="9641" xr:uid="{00000000-0005-0000-0000-0000FB6E0000}"/>
    <cellStyle name="Note 4 3 5 3 4 2" xfId="27076" xr:uid="{00000000-0005-0000-0000-0000FC6E0000}"/>
    <cellStyle name="Note 4 3 5 3 4 3" xfId="41529" xr:uid="{00000000-0005-0000-0000-0000FD6E0000}"/>
    <cellStyle name="Note 4 3 5 3 5" xfId="12061" xr:uid="{00000000-0005-0000-0000-0000FE6E0000}"/>
    <cellStyle name="Note 4 3 5 3 5 2" xfId="29496" xr:uid="{00000000-0005-0000-0000-0000FF6E0000}"/>
    <cellStyle name="Note 4 3 5 3 5 3" xfId="43949" xr:uid="{00000000-0005-0000-0000-0000006F0000}"/>
    <cellStyle name="Note 4 3 5 3 6" xfId="19068" xr:uid="{00000000-0005-0000-0000-0000016F0000}"/>
    <cellStyle name="Note 4 3 5 4" xfId="2228" xr:uid="{00000000-0005-0000-0000-0000026F0000}"/>
    <cellStyle name="Note 4 3 5 4 2" xfId="4739" xr:uid="{00000000-0005-0000-0000-0000036F0000}"/>
    <cellStyle name="Note 4 3 5 4 2 2" xfId="22175" xr:uid="{00000000-0005-0000-0000-0000046F0000}"/>
    <cellStyle name="Note 4 3 5 4 2 3" xfId="36628" xr:uid="{00000000-0005-0000-0000-0000056F0000}"/>
    <cellStyle name="Note 4 3 5 4 3" xfId="7201" xr:uid="{00000000-0005-0000-0000-0000066F0000}"/>
    <cellStyle name="Note 4 3 5 4 3 2" xfId="24636" xr:uid="{00000000-0005-0000-0000-0000076F0000}"/>
    <cellStyle name="Note 4 3 5 4 3 3" xfId="39089" xr:uid="{00000000-0005-0000-0000-0000086F0000}"/>
    <cellStyle name="Note 4 3 5 4 4" xfId="9642" xr:uid="{00000000-0005-0000-0000-0000096F0000}"/>
    <cellStyle name="Note 4 3 5 4 4 2" xfId="27077" xr:uid="{00000000-0005-0000-0000-00000A6F0000}"/>
    <cellStyle name="Note 4 3 5 4 4 3" xfId="41530" xr:uid="{00000000-0005-0000-0000-00000B6F0000}"/>
    <cellStyle name="Note 4 3 5 4 5" xfId="12062" xr:uid="{00000000-0005-0000-0000-00000C6F0000}"/>
    <cellStyle name="Note 4 3 5 4 5 2" xfId="29497" xr:uid="{00000000-0005-0000-0000-00000D6F0000}"/>
    <cellStyle name="Note 4 3 5 4 5 3" xfId="43950" xr:uid="{00000000-0005-0000-0000-00000E6F0000}"/>
    <cellStyle name="Note 4 3 5 4 6" xfId="15326" xr:uid="{00000000-0005-0000-0000-00000F6F0000}"/>
    <cellStyle name="Note 4 3 5 4 6 2" xfId="32761" xr:uid="{00000000-0005-0000-0000-0000106F0000}"/>
    <cellStyle name="Note 4 3 5 4 6 3" xfId="47214" xr:uid="{00000000-0005-0000-0000-0000116F0000}"/>
    <cellStyle name="Note 4 3 5 4 7" xfId="19069" xr:uid="{00000000-0005-0000-0000-0000126F0000}"/>
    <cellStyle name="Note 4 3 5 4 8" xfId="20488" xr:uid="{00000000-0005-0000-0000-0000136F0000}"/>
    <cellStyle name="Note 4 3 5 5" xfId="4736" xr:uid="{00000000-0005-0000-0000-0000146F0000}"/>
    <cellStyle name="Note 4 3 5 5 2" xfId="14178" xr:uid="{00000000-0005-0000-0000-0000156F0000}"/>
    <cellStyle name="Note 4 3 5 5 2 2" xfId="31613" xr:uid="{00000000-0005-0000-0000-0000166F0000}"/>
    <cellStyle name="Note 4 3 5 5 2 3" xfId="46066" xr:uid="{00000000-0005-0000-0000-0000176F0000}"/>
    <cellStyle name="Note 4 3 5 5 3" xfId="16639" xr:uid="{00000000-0005-0000-0000-0000186F0000}"/>
    <cellStyle name="Note 4 3 5 5 3 2" xfId="34074" xr:uid="{00000000-0005-0000-0000-0000196F0000}"/>
    <cellStyle name="Note 4 3 5 5 3 3" xfId="48527" xr:uid="{00000000-0005-0000-0000-00001A6F0000}"/>
    <cellStyle name="Note 4 3 5 5 4" xfId="22172" xr:uid="{00000000-0005-0000-0000-00001B6F0000}"/>
    <cellStyle name="Note 4 3 5 5 5" xfId="36625" xr:uid="{00000000-0005-0000-0000-00001C6F0000}"/>
    <cellStyle name="Note 4 3 5 6" xfId="7198" xr:uid="{00000000-0005-0000-0000-00001D6F0000}"/>
    <cellStyle name="Note 4 3 5 6 2" xfId="24633" xr:uid="{00000000-0005-0000-0000-00001E6F0000}"/>
    <cellStyle name="Note 4 3 5 6 3" xfId="39086" xr:uid="{00000000-0005-0000-0000-00001F6F0000}"/>
    <cellStyle name="Note 4 3 5 7" xfId="9639" xr:uid="{00000000-0005-0000-0000-0000206F0000}"/>
    <cellStyle name="Note 4 3 5 7 2" xfId="27074" xr:uid="{00000000-0005-0000-0000-0000216F0000}"/>
    <cellStyle name="Note 4 3 5 7 3" xfId="41527" xr:uid="{00000000-0005-0000-0000-0000226F0000}"/>
    <cellStyle name="Note 4 3 5 8" xfId="12059" xr:uid="{00000000-0005-0000-0000-0000236F0000}"/>
    <cellStyle name="Note 4 3 5 8 2" xfId="29494" xr:uid="{00000000-0005-0000-0000-0000246F0000}"/>
    <cellStyle name="Note 4 3 5 8 3" xfId="43947" xr:uid="{00000000-0005-0000-0000-0000256F0000}"/>
    <cellStyle name="Note 4 3 5 9" xfId="19066" xr:uid="{00000000-0005-0000-0000-0000266F0000}"/>
    <cellStyle name="Note 4 3 6" xfId="2229" xr:uid="{00000000-0005-0000-0000-0000276F0000}"/>
    <cellStyle name="Note 4 3 6 2" xfId="4740" xr:uid="{00000000-0005-0000-0000-0000286F0000}"/>
    <cellStyle name="Note 4 3 6 2 2" xfId="14181" xr:uid="{00000000-0005-0000-0000-0000296F0000}"/>
    <cellStyle name="Note 4 3 6 2 2 2" xfId="31616" xr:uid="{00000000-0005-0000-0000-00002A6F0000}"/>
    <cellStyle name="Note 4 3 6 2 2 3" xfId="46069" xr:uid="{00000000-0005-0000-0000-00002B6F0000}"/>
    <cellStyle name="Note 4 3 6 2 3" xfId="16642" xr:uid="{00000000-0005-0000-0000-00002C6F0000}"/>
    <cellStyle name="Note 4 3 6 2 3 2" xfId="34077" xr:uid="{00000000-0005-0000-0000-00002D6F0000}"/>
    <cellStyle name="Note 4 3 6 2 3 3" xfId="48530" xr:uid="{00000000-0005-0000-0000-00002E6F0000}"/>
    <cellStyle name="Note 4 3 6 2 4" xfId="22176" xr:uid="{00000000-0005-0000-0000-00002F6F0000}"/>
    <cellStyle name="Note 4 3 6 2 5" xfId="36629" xr:uid="{00000000-0005-0000-0000-0000306F0000}"/>
    <cellStyle name="Note 4 3 6 3" xfId="7202" xr:uid="{00000000-0005-0000-0000-0000316F0000}"/>
    <cellStyle name="Note 4 3 6 3 2" xfId="24637" xr:uid="{00000000-0005-0000-0000-0000326F0000}"/>
    <cellStyle name="Note 4 3 6 3 3" xfId="39090" xr:uid="{00000000-0005-0000-0000-0000336F0000}"/>
    <cellStyle name="Note 4 3 6 4" xfId="9643" xr:uid="{00000000-0005-0000-0000-0000346F0000}"/>
    <cellStyle name="Note 4 3 6 4 2" xfId="27078" xr:uid="{00000000-0005-0000-0000-0000356F0000}"/>
    <cellStyle name="Note 4 3 6 4 3" xfId="41531" xr:uid="{00000000-0005-0000-0000-0000366F0000}"/>
    <cellStyle name="Note 4 3 6 5" xfId="12063" xr:uid="{00000000-0005-0000-0000-0000376F0000}"/>
    <cellStyle name="Note 4 3 6 5 2" xfId="29498" xr:uid="{00000000-0005-0000-0000-0000386F0000}"/>
    <cellStyle name="Note 4 3 6 5 3" xfId="43951" xr:uid="{00000000-0005-0000-0000-0000396F0000}"/>
    <cellStyle name="Note 4 3 6 6" xfId="19070" xr:uid="{00000000-0005-0000-0000-00003A6F0000}"/>
    <cellStyle name="Note 4 3 7" xfId="2230" xr:uid="{00000000-0005-0000-0000-00003B6F0000}"/>
    <cellStyle name="Note 4 3 7 2" xfId="4741" xr:uid="{00000000-0005-0000-0000-00003C6F0000}"/>
    <cellStyle name="Note 4 3 7 2 2" xfId="14182" xr:uid="{00000000-0005-0000-0000-00003D6F0000}"/>
    <cellStyle name="Note 4 3 7 2 2 2" xfId="31617" xr:uid="{00000000-0005-0000-0000-00003E6F0000}"/>
    <cellStyle name="Note 4 3 7 2 2 3" xfId="46070" xr:uid="{00000000-0005-0000-0000-00003F6F0000}"/>
    <cellStyle name="Note 4 3 7 2 3" xfId="16643" xr:uid="{00000000-0005-0000-0000-0000406F0000}"/>
    <cellStyle name="Note 4 3 7 2 3 2" xfId="34078" xr:uid="{00000000-0005-0000-0000-0000416F0000}"/>
    <cellStyle name="Note 4 3 7 2 3 3" xfId="48531" xr:uid="{00000000-0005-0000-0000-0000426F0000}"/>
    <cellStyle name="Note 4 3 7 2 4" xfId="22177" xr:uid="{00000000-0005-0000-0000-0000436F0000}"/>
    <cellStyle name="Note 4 3 7 2 5" xfId="36630" xr:uid="{00000000-0005-0000-0000-0000446F0000}"/>
    <cellStyle name="Note 4 3 7 3" xfId="7203" xr:uid="{00000000-0005-0000-0000-0000456F0000}"/>
    <cellStyle name="Note 4 3 7 3 2" xfId="24638" xr:uid="{00000000-0005-0000-0000-0000466F0000}"/>
    <cellStyle name="Note 4 3 7 3 3" xfId="39091" xr:uid="{00000000-0005-0000-0000-0000476F0000}"/>
    <cellStyle name="Note 4 3 7 4" xfId="9644" xr:uid="{00000000-0005-0000-0000-0000486F0000}"/>
    <cellStyle name="Note 4 3 7 4 2" xfId="27079" xr:uid="{00000000-0005-0000-0000-0000496F0000}"/>
    <cellStyle name="Note 4 3 7 4 3" xfId="41532" xr:uid="{00000000-0005-0000-0000-00004A6F0000}"/>
    <cellStyle name="Note 4 3 7 5" xfId="12064" xr:uid="{00000000-0005-0000-0000-00004B6F0000}"/>
    <cellStyle name="Note 4 3 7 5 2" xfId="29499" xr:uid="{00000000-0005-0000-0000-00004C6F0000}"/>
    <cellStyle name="Note 4 3 7 5 3" xfId="43952" xr:uid="{00000000-0005-0000-0000-00004D6F0000}"/>
    <cellStyle name="Note 4 3 7 6" xfId="19071" xr:uid="{00000000-0005-0000-0000-00004E6F0000}"/>
    <cellStyle name="Note 4 3 8" xfId="2231" xr:uid="{00000000-0005-0000-0000-00004F6F0000}"/>
    <cellStyle name="Note 4 3 8 2" xfId="4742" xr:uid="{00000000-0005-0000-0000-0000506F0000}"/>
    <cellStyle name="Note 4 3 8 2 2" xfId="22178" xr:uid="{00000000-0005-0000-0000-0000516F0000}"/>
    <cellStyle name="Note 4 3 8 2 3" xfId="36631" xr:uid="{00000000-0005-0000-0000-0000526F0000}"/>
    <cellStyle name="Note 4 3 8 3" xfId="7204" xr:uid="{00000000-0005-0000-0000-0000536F0000}"/>
    <cellStyle name="Note 4 3 8 3 2" xfId="24639" xr:uid="{00000000-0005-0000-0000-0000546F0000}"/>
    <cellStyle name="Note 4 3 8 3 3" xfId="39092" xr:uid="{00000000-0005-0000-0000-0000556F0000}"/>
    <cellStyle name="Note 4 3 8 4" xfId="9645" xr:uid="{00000000-0005-0000-0000-0000566F0000}"/>
    <cellStyle name="Note 4 3 8 4 2" xfId="27080" xr:uid="{00000000-0005-0000-0000-0000576F0000}"/>
    <cellStyle name="Note 4 3 8 4 3" xfId="41533" xr:uid="{00000000-0005-0000-0000-0000586F0000}"/>
    <cellStyle name="Note 4 3 8 5" xfId="12065" xr:uid="{00000000-0005-0000-0000-0000596F0000}"/>
    <cellStyle name="Note 4 3 8 5 2" xfId="29500" xr:uid="{00000000-0005-0000-0000-00005A6F0000}"/>
    <cellStyle name="Note 4 3 8 5 3" xfId="43953" xr:uid="{00000000-0005-0000-0000-00005B6F0000}"/>
    <cellStyle name="Note 4 3 8 6" xfId="15327" xr:uid="{00000000-0005-0000-0000-00005C6F0000}"/>
    <cellStyle name="Note 4 3 8 6 2" xfId="32762" xr:uid="{00000000-0005-0000-0000-00005D6F0000}"/>
    <cellStyle name="Note 4 3 8 6 3" xfId="47215" xr:uid="{00000000-0005-0000-0000-00005E6F0000}"/>
    <cellStyle name="Note 4 3 8 7" xfId="19072" xr:uid="{00000000-0005-0000-0000-00005F6F0000}"/>
    <cellStyle name="Note 4 3 8 8" xfId="20489" xr:uid="{00000000-0005-0000-0000-0000606F0000}"/>
    <cellStyle name="Note 4 3 9" xfId="4723" xr:uid="{00000000-0005-0000-0000-0000616F0000}"/>
    <cellStyle name="Note 4 3 9 2" xfId="14168" xr:uid="{00000000-0005-0000-0000-0000626F0000}"/>
    <cellStyle name="Note 4 3 9 2 2" xfId="31603" xr:uid="{00000000-0005-0000-0000-0000636F0000}"/>
    <cellStyle name="Note 4 3 9 2 3" xfId="46056" xr:uid="{00000000-0005-0000-0000-0000646F0000}"/>
    <cellStyle name="Note 4 3 9 3" xfId="16629" xr:uid="{00000000-0005-0000-0000-0000656F0000}"/>
    <cellStyle name="Note 4 3 9 3 2" xfId="34064" xr:uid="{00000000-0005-0000-0000-0000666F0000}"/>
    <cellStyle name="Note 4 3 9 3 3" xfId="48517" xr:uid="{00000000-0005-0000-0000-0000676F0000}"/>
    <cellStyle name="Note 4 3 9 4" xfId="22159" xr:uid="{00000000-0005-0000-0000-0000686F0000}"/>
    <cellStyle name="Note 4 3 9 5" xfId="36612" xr:uid="{00000000-0005-0000-0000-0000696F0000}"/>
    <cellStyle name="Note 4 30" xfId="2232" xr:uid="{00000000-0005-0000-0000-00006A6F0000}"/>
    <cellStyle name="Note 4 30 2" xfId="4743" xr:uid="{00000000-0005-0000-0000-00006B6F0000}"/>
    <cellStyle name="Note 4 30 2 2" xfId="22179" xr:uid="{00000000-0005-0000-0000-00006C6F0000}"/>
    <cellStyle name="Note 4 30 2 3" xfId="36632" xr:uid="{00000000-0005-0000-0000-00006D6F0000}"/>
    <cellStyle name="Note 4 30 3" xfId="7205" xr:uid="{00000000-0005-0000-0000-00006E6F0000}"/>
    <cellStyle name="Note 4 30 3 2" xfId="24640" xr:uid="{00000000-0005-0000-0000-00006F6F0000}"/>
    <cellStyle name="Note 4 30 3 3" xfId="39093" xr:uid="{00000000-0005-0000-0000-0000706F0000}"/>
    <cellStyle name="Note 4 30 4" xfId="9646" xr:uid="{00000000-0005-0000-0000-0000716F0000}"/>
    <cellStyle name="Note 4 30 4 2" xfId="27081" xr:uid="{00000000-0005-0000-0000-0000726F0000}"/>
    <cellStyle name="Note 4 30 4 3" xfId="41534" xr:uid="{00000000-0005-0000-0000-0000736F0000}"/>
    <cellStyle name="Note 4 30 5" xfId="12066" xr:uid="{00000000-0005-0000-0000-0000746F0000}"/>
    <cellStyle name="Note 4 30 5 2" xfId="29501" xr:uid="{00000000-0005-0000-0000-0000756F0000}"/>
    <cellStyle name="Note 4 30 5 3" xfId="43954" xr:uid="{00000000-0005-0000-0000-0000766F0000}"/>
    <cellStyle name="Note 4 30 6" xfId="15328" xr:uid="{00000000-0005-0000-0000-0000776F0000}"/>
    <cellStyle name="Note 4 30 6 2" xfId="32763" xr:uid="{00000000-0005-0000-0000-0000786F0000}"/>
    <cellStyle name="Note 4 30 6 3" xfId="47216" xr:uid="{00000000-0005-0000-0000-0000796F0000}"/>
    <cellStyle name="Note 4 30 7" xfId="19073" xr:uid="{00000000-0005-0000-0000-00007A6F0000}"/>
    <cellStyle name="Note 4 30 8" xfId="20490" xr:uid="{00000000-0005-0000-0000-00007B6F0000}"/>
    <cellStyle name="Note 4 31" xfId="4404" xr:uid="{00000000-0005-0000-0000-00007C6F0000}"/>
    <cellStyle name="Note 4 31 2" xfId="13928" xr:uid="{00000000-0005-0000-0000-00007D6F0000}"/>
    <cellStyle name="Note 4 31 2 2" xfId="31363" xr:uid="{00000000-0005-0000-0000-00007E6F0000}"/>
    <cellStyle name="Note 4 31 2 3" xfId="45816" xr:uid="{00000000-0005-0000-0000-00007F6F0000}"/>
    <cellStyle name="Note 4 31 3" xfId="16389" xr:uid="{00000000-0005-0000-0000-0000806F0000}"/>
    <cellStyle name="Note 4 31 3 2" xfId="33824" xr:uid="{00000000-0005-0000-0000-0000816F0000}"/>
    <cellStyle name="Note 4 31 3 3" xfId="48277" xr:uid="{00000000-0005-0000-0000-0000826F0000}"/>
    <cellStyle name="Note 4 31 4" xfId="21840" xr:uid="{00000000-0005-0000-0000-0000836F0000}"/>
    <cellStyle name="Note 4 31 5" xfId="36293" xr:uid="{00000000-0005-0000-0000-0000846F0000}"/>
    <cellStyle name="Note 4 32" xfId="6866" xr:uid="{00000000-0005-0000-0000-0000856F0000}"/>
    <cellStyle name="Note 4 32 2" xfId="24301" xr:uid="{00000000-0005-0000-0000-0000866F0000}"/>
    <cellStyle name="Note 4 32 3" xfId="38754" xr:uid="{00000000-0005-0000-0000-0000876F0000}"/>
    <cellStyle name="Note 4 33" xfId="9307" xr:uid="{00000000-0005-0000-0000-0000886F0000}"/>
    <cellStyle name="Note 4 33 2" xfId="26742" xr:uid="{00000000-0005-0000-0000-0000896F0000}"/>
    <cellStyle name="Note 4 33 3" xfId="41195" xr:uid="{00000000-0005-0000-0000-00008A6F0000}"/>
    <cellStyle name="Note 4 34" xfId="11727" xr:uid="{00000000-0005-0000-0000-00008B6F0000}"/>
    <cellStyle name="Note 4 34 2" xfId="29162" xr:uid="{00000000-0005-0000-0000-00008C6F0000}"/>
    <cellStyle name="Note 4 34 3" xfId="43615" xr:uid="{00000000-0005-0000-0000-00008D6F0000}"/>
    <cellStyle name="Note 4 35" xfId="18734" xr:uid="{00000000-0005-0000-0000-00008E6F0000}"/>
    <cellStyle name="Note 4 4" xfId="2233" xr:uid="{00000000-0005-0000-0000-00008F6F0000}"/>
    <cellStyle name="Note 4 4 10" xfId="7206" xr:uid="{00000000-0005-0000-0000-0000906F0000}"/>
    <cellStyle name="Note 4 4 10 2" xfId="24641" xr:uid="{00000000-0005-0000-0000-0000916F0000}"/>
    <cellStyle name="Note 4 4 10 3" xfId="39094" xr:uid="{00000000-0005-0000-0000-0000926F0000}"/>
    <cellStyle name="Note 4 4 11" xfId="9647" xr:uid="{00000000-0005-0000-0000-0000936F0000}"/>
    <cellStyle name="Note 4 4 11 2" xfId="27082" xr:uid="{00000000-0005-0000-0000-0000946F0000}"/>
    <cellStyle name="Note 4 4 11 3" xfId="41535" xr:uid="{00000000-0005-0000-0000-0000956F0000}"/>
    <cellStyle name="Note 4 4 12" xfId="12067" xr:uid="{00000000-0005-0000-0000-0000966F0000}"/>
    <cellStyle name="Note 4 4 12 2" xfId="29502" xr:uid="{00000000-0005-0000-0000-0000976F0000}"/>
    <cellStyle name="Note 4 4 12 3" xfId="43955" xr:uid="{00000000-0005-0000-0000-0000986F0000}"/>
    <cellStyle name="Note 4 4 13" xfId="19074" xr:uid="{00000000-0005-0000-0000-0000996F0000}"/>
    <cellStyle name="Note 4 4 2" xfId="2234" xr:uid="{00000000-0005-0000-0000-00009A6F0000}"/>
    <cellStyle name="Note 4 4 2 2" xfId="2235" xr:uid="{00000000-0005-0000-0000-00009B6F0000}"/>
    <cellStyle name="Note 4 4 2 2 2" xfId="4746" xr:uid="{00000000-0005-0000-0000-00009C6F0000}"/>
    <cellStyle name="Note 4 4 2 2 2 2" xfId="14185" xr:uid="{00000000-0005-0000-0000-00009D6F0000}"/>
    <cellStyle name="Note 4 4 2 2 2 2 2" xfId="31620" xr:uid="{00000000-0005-0000-0000-00009E6F0000}"/>
    <cellStyle name="Note 4 4 2 2 2 2 3" xfId="46073" xr:uid="{00000000-0005-0000-0000-00009F6F0000}"/>
    <cellStyle name="Note 4 4 2 2 2 3" xfId="16646" xr:uid="{00000000-0005-0000-0000-0000A06F0000}"/>
    <cellStyle name="Note 4 4 2 2 2 3 2" xfId="34081" xr:uid="{00000000-0005-0000-0000-0000A16F0000}"/>
    <cellStyle name="Note 4 4 2 2 2 3 3" xfId="48534" xr:uid="{00000000-0005-0000-0000-0000A26F0000}"/>
    <cellStyle name="Note 4 4 2 2 2 4" xfId="22182" xr:uid="{00000000-0005-0000-0000-0000A36F0000}"/>
    <cellStyle name="Note 4 4 2 2 2 5" xfId="36635" xr:uid="{00000000-0005-0000-0000-0000A46F0000}"/>
    <cellStyle name="Note 4 4 2 2 3" xfId="7208" xr:uid="{00000000-0005-0000-0000-0000A56F0000}"/>
    <cellStyle name="Note 4 4 2 2 3 2" xfId="24643" xr:uid="{00000000-0005-0000-0000-0000A66F0000}"/>
    <cellStyle name="Note 4 4 2 2 3 3" xfId="39096" xr:uid="{00000000-0005-0000-0000-0000A76F0000}"/>
    <cellStyle name="Note 4 4 2 2 4" xfId="9649" xr:uid="{00000000-0005-0000-0000-0000A86F0000}"/>
    <cellStyle name="Note 4 4 2 2 4 2" xfId="27084" xr:uid="{00000000-0005-0000-0000-0000A96F0000}"/>
    <cellStyle name="Note 4 4 2 2 4 3" xfId="41537" xr:uid="{00000000-0005-0000-0000-0000AA6F0000}"/>
    <cellStyle name="Note 4 4 2 2 5" xfId="12069" xr:uid="{00000000-0005-0000-0000-0000AB6F0000}"/>
    <cellStyle name="Note 4 4 2 2 5 2" xfId="29504" xr:uid="{00000000-0005-0000-0000-0000AC6F0000}"/>
    <cellStyle name="Note 4 4 2 2 5 3" xfId="43957" xr:uid="{00000000-0005-0000-0000-0000AD6F0000}"/>
    <cellStyle name="Note 4 4 2 2 6" xfId="19076" xr:uid="{00000000-0005-0000-0000-0000AE6F0000}"/>
    <cellStyle name="Note 4 4 2 3" xfId="2236" xr:uid="{00000000-0005-0000-0000-0000AF6F0000}"/>
    <cellStyle name="Note 4 4 2 3 2" xfId="4747" xr:uid="{00000000-0005-0000-0000-0000B06F0000}"/>
    <cellStyle name="Note 4 4 2 3 2 2" xfId="14186" xr:uid="{00000000-0005-0000-0000-0000B16F0000}"/>
    <cellStyle name="Note 4 4 2 3 2 2 2" xfId="31621" xr:uid="{00000000-0005-0000-0000-0000B26F0000}"/>
    <cellStyle name="Note 4 4 2 3 2 2 3" xfId="46074" xr:uid="{00000000-0005-0000-0000-0000B36F0000}"/>
    <cellStyle name="Note 4 4 2 3 2 3" xfId="16647" xr:uid="{00000000-0005-0000-0000-0000B46F0000}"/>
    <cellStyle name="Note 4 4 2 3 2 3 2" xfId="34082" xr:uid="{00000000-0005-0000-0000-0000B56F0000}"/>
    <cellStyle name="Note 4 4 2 3 2 3 3" xfId="48535" xr:uid="{00000000-0005-0000-0000-0000B66F0000}"/>
    <cellStyle name="Note 4 4 2 3 2 4" xfId="22183" xr:uid="{00000000-0005-0000-0000-0000B76F0000}"/>
    <cellStyle name="Note 4 4 2 3 2 5" xfId="36636" xr:uid="{00000000-0005-0000-0000-0000B86F0000}"/>
    <cellStyle name="Note 4 4 2 3 3" xfId="7209" xr:uid="{00000000-0005-0000-0000-0000B96F0000}"/>
    <cellStyle name="Note 4 4 2 3 3 2" xfId="24644" xr:uid="{00000000-0005-0000-0000-0000BA6F0000}"/>
    <cellStyle name="Note 4 4 2 3 3 3" xfId="39097" xr:uid="{00000000-0005-0000-0000-0000BB6F0000}"/>
    <cellStyle name="Note 4 4 2 3 4" xfId="9650" xr:uid="{00000000-0005-0000-0000-0000BC6F0000}"/>
    <cellStyle name="Note 4 4 2 3 4 2" xfId="27085" xr:uid="{00000000-0005-0000-0000-0000BD6F0000}"/>
    <cellStyle name="Note 4 4 2 3 4 3" xfId="41538" xr:uid="{00000000-0005-0000-0000-0000BE6F0000}"/>
    <cellStyle name="Note 4 4 2 3 5" xfId="12070" xr:uid="{00000000-0005-0000-0000-0000BF6F0000}"/>
    <cellStyle name="Note 4 4 2 3 5 2" xfId="29505" xr:uid="{00000000-0005-0000-0000-0000C06F0000}"/>
    <cellStyle name="Note 4 4 2 3 5 3" xfId="43958" xr:uid="{00000000-0005-0000-0000-0000C16F0000}"/>
    <cellStyle name="Note 4 4 2 3 6" xfId="19077" xr:uid="{00000000-0005-0000-0000-0000C26F0000}"/>
    <cellStyle name="Note 4 4 2 4" xfId="2237" xr:uid="{00000000-0005-0000-0000-0000C36F0000}"/>
    <cellStyle name="Note 4 4 2 4 2" xfId="4748" xr:uid="{00000000-0005-0000-0000-0000C46F0000}"/>
    <cellStyle name="Note 4 4 2 4 2 2" xfId="22184" xr:uid="{00000000-0005-0000-0000-0000C56F0000}"/>
    <cellStyle name="Note 4 4 2 4 2 3" xfId="36637" xr:uid="{00000000-0005-0000-0000-0000C66F0000}"/>
    <cellStyle name="Note 4 4 2 4 3" xfId="7210" xr:uid="{00000000-0005-0000-0000-0000C76F0000}"/>
    <cellStyle name="Note 4 4 2 4 3 2" xfId="24645" xr:uid="{00000000-0005-0000-0000-0000C86F0000}"/>
    <cellStyle name="Note 4 4 2 4 3 3" xfId="39098" xr:uid="{00000000-0005-0000-0000-0000C96F0000}"/>
    <cellStyle name="Note 4 4 2 4 4" xfId="9651" xr:uid="{00000000-0005-0000-0000-0000CA6F0000}"/>
    <cellStyle name="Note 4 4 2 4 4 2" xfId="27086" xr:uid="{00000000-0005-0000-0000-0000CB6F0000}"/>
    <cellStyle name="Note 4 4 2 4 4 3" xfId="41539" xr:uid="{00000000-0005-0000-0000-0000CC6F0000}"/>
    <cellStyle name="Note 4 4 2 4 5" xfId="12071" xr:uid="{00000000-0005-0000-0000-0000CD6F0000}"/>
    <cellStyle name="Note 4 4 2 4 5 2" xfId="29506" xr:uid="{00000000-0005-0000-0000-0000CE6F0000}"/>
    <cellStyle name="Note 4 4 2 4 5 3" xfId="43959" xr:uid="{00000000-0005-0000-0000-0000CF6F0000}"/>
    <cellStyle name="Note 4 4 2 4 6" xfId="15329" xr:uid="{00000000-0005-0000-0000-0000D06F0000}"/>
    <cellStyle name="Note 4 4 2 4 6 2" xfId="32764" xr:uid="{00000000-0005-0000-0000-0000D16F0000}"/>
    <cellStyle name="Note 4 4 2 4 6 3" xfId="47217" xr:uid="{00000000-0005-0000-0000-0000D26F0000}"/>
    <cellStyle name="Note 4 4 2 4 7" xfId="19078" xr:uid="{00000000-0005-0000-0000-0000D36F0000}"/>
    <cellStyle name="Note 4 4 2 4 8" xfId="20491" xr:uid="{00000000-0005-0000-0000-0000D46F0000}"/>
    <cellStyle name="Note 4 4 2 5" xfId="4745" xr:uid="{00000000-0005-0000-0000-0000D56F0000}"/>
    <cellStyle name="Note 4 4 2 5 2" xfId="14184" xr:uid="{00000000-0005-0000-0000-0000D66F0000}"/>
    <cellStyle name="Note 4 4 2 5 2 2" xfId="31619" xr:uid="{00000000-0005-0000-0000-0000D76F0000}"/>
    <cellStyle name="Note 4 4 2 5 2 3" xfId="46072" xr:uid="{00000000-0005-0000-0000-0000D86F0000}"/>
    <cellStyle name="Note 4 4 2 5 3" xfId="16645" xr:uid="{00000000-0005-0000-0000-0000D96F0000}"/>
    <cellStyle name="Note 4 4 2 5 3 2" xfId="34080" xr:uid="{00000000-0005-0000-0000-0000DA6F0000}"/>
    <cellStyle name="Note 4 4 2 5 3 3" xfId="48533" xr:uid="{00000000-0005-0000-0000-0000DB6F0000}"/>
    <cellStyle name="Note 4 4 2 5 4" xfId="22181" xr:uid="{00000000-0005-0000-0000-0000DC6F0000}"/>
    <cellStyle name="Note 4 4 2 5 5" xfId="36634" xr:uid="{00000000-0005-0000-0000-0000DD6F0000}"/>
    <cellStyle name="Note 4 4 2 6" xfId="7207" xr:uid="{00000000-0005-0000-0000-0000DE6F0000}"/>
    <cellStyle name="Note 4 4 2 6 2" xfId="24642" xr:uid="{00000000-0005-0000-0000-0000DF6F0000}"/>
    <cellStyle name="Note 4 4 2 6 3" xfId="39095" xr:uid="{00000000-0005-0000-0000-0000E06F0000}"/>
    <cellStyle name="Note 4 4 2 7" xfId="9648" xr:uid="{00000000-0005-0000-0000-0000E16F0000}"/>
    <cellStyle name="Note 4 4 2 7 2" xfId="27083" xr:uid="{00000000-0005-0000-0000-0000E26F0000}"/>
    <cellStyle name="Note 4 4 2 7 3" xfId="41536" xr:uid="{00000000-0005-0000-0000-0000E36F0000}"/>
    <cellStyle name="Note 4 4 2 8" xfId="12068" xr:uid="{00000000-0005-0000-0000-0000E46F0000}"/>
    <cellStyle name="Note 4 4 2 8 2" xfId="29503" xr:uid="{00000000-0005-0000-0000-0000E56F0000}"/>
    <cellStyle name="Note 4 4 2 8 3" xfId="43956" xr:uid="{00000000-0005-0000-0000-0000E66F0000}"/>
    <cellStyle name="Note 4 4 2 9" xfId="19075" xr:uid="{00000000-0005-0000-0000-0000E76F0000}"/>
    <cellStyle name="Note 4 4 3" xfId="2238" xr:uid="{00000000-0005-0000-0000-0000E86F0000}"/>
    <cellStyle name="Note 4 4 3 2" xfId="2239" xr:uid="{00000000-0005-0000-0000-0000E96F0000}"/>
    <cellStyle name="Note 4 4 3 2 2" xfId="4750" xr:uid="{00000000-0005-0000-0000-0000EA6F0000}"/>
    <cellStyle name="Note 4 4 3 2 2 2" xfId="14188" xr:uid="{00000000-0005-0000-0000-0000EB6F0000}"/>
    <cellStyle name="Note 4 4 3 2 2 2 2" xfId="31623" xr:uid="{00000000-0005-0000-0000-0000EC6F0000}"/>
    <cellStyle name="Note 4 4 3 2 2 2 3" xfId="46076" xr:uid="{00000000-0005-0000-0000-0000ED6F0000}"/>
    <cellStyle name="Note 4 4 3 2 2 3" xfId="16649" xr:uid="{00000000-0005-0000-0000-0000EE6F0000}"/>
    <cellStyle name="Note 4 4 3 2 2 3 2" xfId="34084" xr:uid="{00000000-0005-0000-0000-0000EF6F0000}"/>
    <cellStyle name="Note 4 4 3 2 2 3 3" xfId="48537" xr:uid="{00000000-0005-0000-0000-0000F06F0000}"/>
    <cellStyle name="Note 4 4 3 2 2 4" xfId="22186" xr:uid="{00000000-0005-0000-0000-0000F16F0000}"/>
    <cellStyle name="Note 4 4 3 2 2 5" xfId="36639" xr:uid="{00000000-0005-0000-0000-0000F26F0000}"/>
    <cellStyle name="Note 4 4 3 2 3" xfId="7212" xr:uid="{00000000-0005-0000-0000-0000F36F0000}"/>
    <cellStyle name="Note 4 4 3 2 3 2" xfId="24647" xr:uid="{00000000-0005-0000-0000-0000F46F0000}"/>
    <cellStyle name="Note 4 4 3 2 3 3" xfId="39100" xr:uid="{00000000-0005-0000-0000-0000F56F0000}"/>
    <cellStyle name="Note 4 4 3 2 4" xfId="9653" xr:uid="{00000000-0005-0000-0000-0000F66F0000}"/>
    <cellStyle name="Note 4 4 3 2 4 2" xfId="27088" xr:uid="{00000000-0005-0000-0000-0000F76F0000}"/>
    <cellStyle name="Note 4 4 3 2 4 3" xfId="41541" xr:uid="{00000000-0005-0000-0000-0000F86F0000}"/>
    <cellStyle name="Note 4 4 3 2 5" xfId="12073" xr:uid="{00000000-0005-0000-0000-0000F96F0000}"/>
    <cellStyle name="Note 4 4 3 2 5 2" xfId="29508" xr:uid="{00000000-0005-0000-0000-0000FA6F0000}"/>
    <cellStyle name="Note 4 4 3 2 5 3" xfId="43961" xr:uid="{00000000-0005-0000-0000-0000FB6F0000}"/>
    <cellStyle name="Note 4 4 3 2 6" xfId="19080" xr:uid="{00000000-0005-0000-0000-0000FC6F0000}"/>
    <cellStyle name="Note 4 4 3 3" xfId="2240" xr:uid="{00000000-0005-0000-0000-0000FD6F0000}"/>
    <cellStyle name="Note 4 4 3 3 2" xfId="4751" xr:uid="{00000000-0005-0000-0000-0000FE6F0000}"/>
    <cellStyle name="Note 4 4 3 3 2 2" xfId="14189" xr:uid="{00000000-0005-0000-0000-0000FF6F0000}"/>
    <cellStyle name="Note 4 4 3 3 2 2 2" xfId="31624" xr:uid="{00000000-0005-0000-0000-000000700000}"/>
    <cellStyle name="Note 4 4 3 3 2 2 3" xfId="46077" xr:uid="{00000000-0005-0000-0000-000001700000}"/>
    <cellStyle name="Note 4 4 3 3 2 3" xfId="16650" xr:uid="{00000000-0005-0000-0000-000002700000}"/>
    <cellStyle name="Note 4 4 3 3 2 3 2" xfId="34085" xr:uid="{00000000-0005-0000-0000-000003700000}"/>
    <cellStyle name="Note 4 4 3 3 2 3 3" xfId="48538" xr:uid="{00000000-0005-0000-0000-000004700000}"/>
    <cellStyle name="Note 4 4 3 3 2 4" xfId="22187" xr:uid="{00000000-0005-0000-0000-000005700000}"/>
    <cellStyle name="Note 4 4 3 3 2 5" xfId="36640" xr:uid="{00000000-0005-0000-0000-000006700000}"/>
    <cellStyle name="Note 4 4 3 3 3" xfId="7213" xr:uid="{00000000-0005-0000-0000-000007700000}"/>
    <cellStyle name="Note 4 4 3 3 3 2" xfId="24648" xr:uid="{00000000-0005-0000-0000-000008700000}"/>
    <cellStyle name="Note 4 4 3 3 3 3" xfId="39101" xr:uid="{00000000-0005-0000-0000-000009700000}"/>
    <cellStyle name="Note 4 4 3 3 4" xfId="9654" xr:uid="{00000000-0005-0000-0000-00000A700000}"/>
    <cellStyle name="Note 4 4 3 3 4 2" xfId="27089" xr:uid="{00000000-0005-0000-0000-00000B700000}"/>
    <cellStyle name="Note 4 4 3 3 4 3" xfId="41542" xr:uid="{00000000-0005-0000-0000-00000C700000}"/>
    <cellStyle name="Note 4 4 3 3 5" xfId="12074" xr:uid="{00000000-0005-0000-0000-00000D700000}"/>
    <cellStyle name="Note 4 4 3 3 5 2" xfId="29509" xr:uid="{00000000-0005-0000-0000-00000E700000}"/>
    <cellStyle name="Note 4 4 3 3 5 3" xfId="43962" xr:uid="{00000000-0005-0000-0000-00000F700000}"/>
    <cellStyle name="Note 4 4 3 3 6" xfId="19081" xr:uid="{00000000-0005-0000-0000-000010700000}"/>
    <cellStyle name="Note 4 4 3 4" xfId="2241" xr:uid="{00000000-0005-0000-0000-000011700000}"/>
    <cellStyle name="Note 4 4 3 4 2" xfId="4752" xr:uid="{00000000-0005-0000-0000-000012700000}"/>
    <cellStyle name="Note 4 4 3 4 2 2" xfId="22188" xr:uid="{00000000-0005-0000-0000-000013700000}"/>
    <cellStyle name="Note 4 4 3 4 2 3" xfId="36641" xr:uid="{00000000-0005-0000-0000-000014700000}"/>
    <cellStyle name="Note 4 4 3 4 3" xfId="7214" xr:uid="{00000000-0005-0000-0000-000015700000}"/>
    <cellStyle name="Note 4 4 3 4 3 2" xfId="24649" xr:uid="{00000000-0005-0000-0000-000016700000}"/>
    <cellStyle name="Note 4 4 3 4 3 3" xfId="39102" xr:uid="{00000000-0005-0000-0000-000017700000}"/>
    <cellStyle name="Note 4 4 3 4 4" xfId="9655" xr:uid="{00000000-0005-0000-0000-000018700000}"/>
    <cellStyle name="Note 4 4 3 4 4 2" xfId="27090" xr:uid="{00000000-0005-0000-0000-000019700000}"/>
    <cellStyle name="Note 4 4 3 4 4 3" xfId="41543" xr:uid="{00000000-0005-0000-0000-00001A700000}"/>
    <cellStyle name="Note 4 4 3 4 5" xfId="12075" xr:uid="{00000000-0005-0000-0000-00001B700000}"/>
    <cellStyle name="Note 4 4 3 4 5 2" xfId="29510" xr:uid="{00000000-0005-0000-0000-00001C700000}"/>
    <cellStyle name="Note 4 4 3 4 5 3" xfId="43963" xr:uid="{00000000-0005-0000-0000-00001D700000}"/>
    <cellStyle name="Note 4 4 3 4 6" xfId="15330" xr:uid="{00000000-0005-0000-0000-00001E700000}"/>
    <cellStyle name="Note 4 4 3 4 6 2" xfId="32765" xr:uid="{00000000-0005-0000-0000-00001F700000}"/>
    <cellStyle name="Note 4 4 3 4 6 3" xfId="47218" xr:uid="{00000000-0005-0000-0000-000020700000}"/>
    <cellStyle name="Note 4 4 3 4 7" xfId="19082" xr:uid="{00000000-0005-0000-0000-000021700000}"/>
    <cellStyle name="Note 4 4 3 4 8" xfId="20492" xr:uid="{00000000-0005-0000-0000-000022700000}"/>
    <cellStyle name="Note 4 4 3 5" xfId="4749" xr:uid="{00000000-0005-0000-0000-000023700000}"/>
    <cellStyle name="Note 4 4 3 5 2" xfId="14187" xr:uid="{00000000-0005-0000-0000-000024700000}"/>
    <cellStyle name="Note 4 4 3 5 2 2" xfId="31622" xr:uid="{00000000-0005-0000-0000-000025700000}"/>
    <cellStyle name="Note 4 4 3 5 2 3" xfId="46075" xr:uid="{00000000-0005-0000-0000-000026700000}"/>
    <cellStyle name="Note 4 4 3 5 3" xfId="16648" xr:uid="{00000000-0005-0000-0000-000027700000}"/>
    <cellStyle name="Note 4 4 3 5 3 2" xfId="34083" xr:uid="{00000000-0005-0000-0000-000028700000}"/>
    <cellStyle name="Note 4 4 3 5 3 3" xfId="48536" xr:uid="{00000000-0005-0000-0000-000029700000}"/>
    <cellStyle name="Note 4 4 3 5 4" xfId="22185" xr:uid="{00000000-0005-0000-0000-00002A700000}"/>
    <cellStyle name="Note 4 4 3 5 5" xfId="36638" xr:uid="{00000000-0005-0000-0000-00002B700000}"/>
    <cellStyle name="Note 4 4 3 6" xfId="7211" xr:uid="{00000000-0005-0000-0000-00002C700000}"/>
    <cellStyle name="Note 4 4 3 6 2" xfId="24646" xr:uid="{00000000-0005-0000-0000-00002D700000}"/>
    <cellStyle name="Note 4 4 3 6 3" xfId="39099" xr:uid="{00000000-0005-0000-0000-00002E700000}"/>
    <cellStyle name="Note 4 4 3 7" xfId="9652" xr:uid="{00000000-0005-0000-0000-00002F700000}"/>
    <cellStyle name="Note 4 4 3 7 2" xfId="27087" xr:uid="{00000000-0005-0000-0000-000030700000}"/>
    <cellStyle name="Note 4 4 3 7 3" xfId="41540" xr:uid="{00000000-0005-0000-0000-000031700000}"/>
    <cellStyle name="Note 4 4 3 8" xfId="12072" xr:uid="{00000000-0005-0000-0000-000032700000}"/>
    <cellStyle name="Note 4 4 3 8 2" xfId="29507" xr:uid="{00000000-0005-0000-0000-000033700000}"/>
    <cellStyle name="Note 4 4 3 8 3" xfId="43960" xr:uid="{00000000-0005-0000-0000-000034700000}"/>
    <cellStyle name="Note 4 4 3 9" xfId="19079" xr:uid="{00000000-0005-0000-0000-000035700000}"/>
    <cellStyle name="Note 4 4 4" xfId="2242" xr:uid="{00000000-0005-0000-0000-000036700000}"/>
    <cellStyle name="Note 4 4 4 2" xfId="2243" xr:uid="{00000000-0005-0000-0000-000037700000}"/>
    <cellStyle name="Note 4 4 4 2 2" xfId="4754" xr:uid="{00000000-0005-0000-0000-000038700000}"/>
    <cellStyle name="Note 4 4 4 2 2 2" xfId="14191" xr:uid="{00000000-0005-0000-0000-000039700000}"/>
    <cellStyle name="Note 4 4 4 2 2 2 2" xfId="31626" xr:uid="{00000000-0005-0000-0000-00003A700000}"/>
    <cellStyle name="Note 4 4 4 2 2 2 3" xfId="46079" xr:uid="{00000000-0005-0000-0000-00003B700000}"/>
    <cellStyle name="Note 4 4 4 2 2 3" xfId="16652" xr:uid="{00000000-0005-0000-0000-00003C700000}"/>
    <cellStyle name="Note 4 4 4 2 2 3 2" xfId="34087" xr:uid="{00000000-0005-0000-0000-00003D700000}"/>
    <cellStyle name="Note 4 4 4 2 2 3 3" xfId="48540" xr:uid="{00000000-0005-0000-0000-00003E700000}"/>
    <cellStyle name="Note 4 4 4 2 2 4" xfId="22190" xr:uid="{00000000-0005-0000-0000-00003F700000}"/>
    <cellStyle name="Note 4 4 4 2 2 5" xfId="36643" xr:uid="{00000000-0005-0000-0000-000040700000}"/>
    <cellStyle name="Note 4 4 4 2 3" xfId="7216" xr:uid="{00000000-0005-0000-0000-000041700000}"/>
    <cellStyle name="Note 4 4 4 2 3 2" xfId="24651" xr:uid="{00000000-0005-0000-0000-000042700000}"/>
    <cellStyle name="Note 4 4 4 2 3 3" xfId="39104" xr:uid="{00000000-0005-0000-0000-000043700000}"/>
    <cellStyle name="Note 4 4 4 2 4" xfId="9657" xr:uid="{00000000-0005-0000-0000-000044700000}"/>
    <cellStyle name="Note 4 4 4 2 4 2" xfId="27092" xr:uid="{00000000-0005-0000-0000-000045700000}"/>
    <cellStyle name="Note 4 4 4 2 4 3" xfId="41545" xr:uid="{00000000-0005-0000-0000-000046700000}"/>
    <cellStyle name="Note 4 4 4 2 5" xfId="12077" xr:uid="{00000000-0005-0000-0000-000047700000}"/>
    <cellStyle name="Note 4 4 4 2 5 2" xfId="29512" xr:uid="{00000000-0005-0000-0000-000048700000}"/>
    <cellStyle name="Note 4 4 4 2 5 3" xfId="43965" xr:uid="{00000000-0005-0000-0000-000049700000}"/>
    <cellStyle name="Note 4 4 4 2 6" xfId="19084" xr:uid="{00000000-0005-0000-0000-00004A700000}"/>
    <cellStyle name="Note 4 4 4 3" xfId="2244" xr:uid="{00000000-0005-0000-0000-00004B700000}"/>
    <cellStyle name="Note 4 4 4 3 2" xfId="4755" xr:uid="{00000000-0005-0000-0000-00004C700000}"/>
    <cellStyle name="Note 4 4 4 3 2 2" xfId="14192" xr:uid="{00000000-0005-0000-0000-00004D700000}"/>
    <cellStyle name="Note 4 4 4 3 2 2 2" xfId="31627" xr:uid="{00000000-0005-0000-0000-00004E700000}"/>
    <cellStyle name="Note 4 4 4 3 2 2 3" xfId="46080" xr:uid="{00000000-0005-0000-0000-00004F700000}"/>
    <cellStyle name="Note 4 4 4 3 2 3" xfId="16653" xr:uid="{00000000-0005-0000-0000-000050700000}"/>
    <cellStyle name="Note 4 4 4 3 2 3 2" xfId="34088" xr:uid="{00000000-0005-0000-0000-000051700000}"/>
    <cellStyle name="Note 4 4 4 3 2 3 3" xfId="48541" xr:uid="{00000000-0005-0000-0000-000052700000}"/>
    <cellStyle name="Note 4 4 4 3 2 4" xfId="22191" xr:uid="{00000000-0005-0000-0000-000053700000}"/>
    <cellStyle name="Note 4 4 4 3 2 5" xfId="36644" xr:uid="{00000000-0005-0000-0000-000054700000}"/>
    <cellStyle name="Note 4 4 4 3 3" xfId="7217" xr:uid="{00000000-0005-0000-0000-000055700000}"/>
    <cellStyle name="Note 4 4 4 3 3 2" xfId="24652" xr:uid="{00000000-0005-0000-0000-000056700000}"/>
    <cellStyle name="Note 4 4 4 3 3 3" xfId="39105" xr:uid="{00000000-0005-0000-0000-000057700000}"/>
    <cellStyle name="Note 4 4 4 3 4" xfId="9658" xr:uid="{00000000-0005-0000-0000-000058700000}"/>
    <cellStyle name="Note 4 4 4 3 4 2" xfId="27093" xr:uid="{00000000-0005-0000-0000-000059700000}"/>
    <cellStyle name="Note 4 4 4 3 4 3" xfId="41546" xr:uid="{00000000-0005-0000-0000-00005A700000}"/>
    <cellStyle name="Note 4 4 4 3 5" xfId="12078" xr:uid="{00000000-0005-0000-0000-00005B700000}"/>
    <cellStyle name="Note 4 4 4 3 5 2" xfId="29513" xr:uid="{00000000-0005-0000-0000-00005C700000}"/>
    <cellStyle name="Note 4 4 4 3 5 3" xfId="43966" xr:uid="{00000000-0005-0000-0000-00005D700000}"/>
    <cellStyle name="Note 4 4 4 3 6" xfId="19085" xr:uid="{00000000-0005-0000-0000-00005E700000}"/>
    <cellStyle name="Note 4 4 4 4" xfId="2245" xr:uid="{00000000-0005-0000-0000-00005F700000}"/>
    <cellStyle name="Note 4 4 4 4 2" xfId="4756" xr:uid="{00000000-0005-0000-0000-000060700000}"/>
    <cellStyle name="Note 4 4 4 4 2 2" xfId="22192" xr:uid="{00000000-0005-0000-0000-000061700000}"/>
    <cellStyle name="Note 4 4 4 4 2 3" xfId="36645" xr:uid="{00000000-0005-0000-0000-000062700000}"/>
    <cellStyle name="Note 4 4 4 4 3" xfId="7218" xr:uid="{00000000-0005-0000-0000-000063700000}"/>
    <cellStyle name="Note 4 4 4 4 3 2" xfId="24653" xr:uid="{00000000-0005-0000-0000-000064700000}"/>
    <cellStyle name="Note 4 4 4 4 3 3" xfId="39106" xr:uid="{00000000-0005-0000-0000-000065700000}"/>
    <cellStyle name="Note 4 4 4 4 4" xfId="9659" xr:uid="{00000000-0005-0000-0000-000066700000}"/>
    <cellStyle name="Note 4 4 4 4 4 2" xfId="27094" xr:uid="{00000000-0005-0000-0000-000067700000}"/>
    <cellStyle name="Note 4 4 4 4 4 3" xfId="41547" xr:uid="{00000000-0005-0000-0000-000068700000}"/>
    <cellStyle name="Note 4 4 4 4 5" xfId="12079" xr:uid="{00000000-0005-0000-0000-000069700000}"/>
    <cellStyle name="Note 4 4 4 4 5 2" xfId="29514" xr:uid="{00000000-0005-0000-0000-00006A700000}"/>
    <cellStyle name="Note 4 4 4 4 5 3" xfId="43967" xr:uid="{00000000-0005-0000-0000-00006B700000}"/>
    <cellStyle name="Note 4 4 4 4 6" xfId="15331" xr:uid="{00000000-0005-0000-0000-00006C700000}"/>
    <cellStyle name="Note 4 4 4 4 6 2" xfId="32766" xr:uid="{00000000-0005-0000-0000-00006D700000}"/>
    <cellStyle name="Note 4 4 4 4 6 3" xfId="47219" xr:uid="{00000000-0005-0000-0000-00006E700000}"/>
    <cellStyle name="Note 4 4 4 4 7" xfId="19086" xr:uid="{00000000-0005-0000-0000-00006F700000}"/>
    <cellStyle name="Note 4 4 4 4 8" xfId="20493" xr:uid="{00000000-0005-0000-0000-000070700000}"/>
    <cellStyle name="Note 4 4 4 5" xfId="4753" xr:uid="{00000000-0005-0000-0000-000071700000}"/>
    <cellStyle name="Note 4 4 4 5 2" xfId="14190" xr:uid="{00000000-0005-0000-0000-000072700000}"/>
    <cellStyle name="Note 4 4 4 5 2 2" xfId="31625" xr:uid="{00000000-0005-0000-0000-000073700000}"/>
    <cellStyle name="Note 4 4 4 5 2 3" xfId="46078" xr:uid="{00000000-0005-0000-0000-000074700000}"/>
    <cellStyle name="Note 4 4 4 5 3" xfId="16651" xr:uid="{00000000-0005-0000-0000-000075700000}"/>
    <cellStyle name="Note 4 4 4 5 3 2" xfId="34086" xr:uid="{00000000-0005-0000-0000-000076700000}"/>
    <cellStyle name="Note 4 4 4 5 3 3" xfId="48539" xr:uid="{00000000-0005-0000-0000-000077700000}"/>
    <cellStyle name="Note 4 4 4 5 4" xfId="22189" xr:uid="{00000000-0005-0000-0000-000078700000}"/>
    <cellStyle name="Note 4 4 4 5 5" xfId="36642" xr:uid="{00000000-0005-0000-0000-000079700000}"/>
    <cellStyle name="Note 4 4 4 6" xfId="7215" xr:uid="{00000000-0005-0000-0000-00007A700000}"/>
    <cellStyle name="Note 4 4 4 6 2" xfId="24650" xr:uid="{00000000-0005-0000-0000-00007B700000}"/>
    <cellStyle name="Note 4 4 4 6 3" xfId="39103" xr:uid="{00000000-0005-0000-0000-00007C700000}"/>
    <cellStyle name="Note 4 4 4 7" xfId="9656" xr:uid="{00000000-0005-0000-0000-00007D700000}"/>
    <cellStyle name="Note 4 4 4 7 2" xfId="27091" xr:uid="{00000000-0005-0000-0000-00007E700000}"/>
    <cellStyle name="Note 4 4 4 7 3" xfId="41544" xr:uid="{00000000-0005-0000-0000-00007F700000}"/>
    <cellStyle name="Note 4 4 4 8" xfId="12076" xr:uid="{00000000-0005-0000-0000-000080700000}"/>
    <cellStyle name="Note 4 4 4 8 2" xfId="29511" xr:uid="{00000000-0005-0000-0000-000081700000}"/>
    <cellStyle name="Note 4 4 4 8 3" xfId="43964" xr:uid="{00000000-0005-0000-0000-000082700000}"/>
    <cellStyle name="Note 4 4 4 9" xfId="19083" xr:uid="{00000000-0005-0000-0000-000083700000}"/>
    <cellStyle name="Note 4 4 5" xfId="2246" xr:uid="{00000000-0005-0000-0000-000084700000}"/>
    <cellStyle name="Note 4 4 5 2" xfId="2247" xr:uid="{00000000-0005-0000-0000-000085700000}"/>
    <cellStyle name="Note 4 4 5 2 2" xfId="4758" xr:uid="{00000000-0005-0000-0000-000086700000}"/>
    <cellStyle name="Note 4 4 5 2 2 2" xfId="14194" xr:uid="{00000000-0005-0000-0000-000087700000}"/>
    <cellStyle name="Note 4 4 5 2 2 2 2" xfId="31629" xr:uid="{00000000-0005-0000-0000-000088700000}"/>
    <cellStyle name="Note 4 4 5 2 2 2 3" xfId="46082" xr:uid="{00000000-0005-0000-0000-000089700000}"/>
    <cellStyle name="Note 4 4 5 2 2 3" xfId="16655" xr:uid="{00000000-0005-0000-0000-00008A700000}"/>
    <cellStyle name="Note 4 4 5 2 2 3 2" xfId="34090" xr:uid="{00000000-0005-0000-0000-00008B700000}"/>
    <cellStyle name="Note 4 4 5 2 2 3 3" xfId="48543" xr:uid="{00000000-0005-0000-0000-00008C700000}"/>
    <cellStyle name="Note 4 4 5 2 2 4" xfId="22194" xr:uid="{00000000-0005-0000-0000-00008D700000}"/>
    <cellStyle name="Note 4 4 5 2 2 5" xfId="36647" xr:uid="{00000000-0005-0000-0000-00008E700000}"/>
    <cellStyle name="Note 4 4 5 2 3" xfId="7220" xr:uid="{00000000-0005-0000-0000-00008F700000}"/>
    <cellStyle name="Note 4 4 5 2 3 2" xfId="24655" xr:uid="{00000000-0005-0000-0000-000090700000}"/>
    <cellStyle name="Note 4 4 5 2 3 3" xfId="39108" xr:uid="{00000000-0005-0000-0000-000091700000}"/>
    <cellStyle name="Note 4 4 5 2 4" xfId="9661" xr:uid="{00000000-0005-0000-0000-000092700000}"/>
    <cellStyle name="Note 4 4 5 2 4 2" xfId="27096" xr:uid="{00000000-0005-0000-0000-000093700000}"/>
    <cellStyle name="Note 4 4 5 2 4 3" xfId="41549" xr:uid="{00000000-0005-0000-0000-000094700000}"/>
    <cellStyle name="Note 4 4 5 2 5" xfId="12081" xr:uid="{00000000-0005-0000-0000-000095700000}"/>
    <cellStyle name="Note 4 4 5 2 5 2" xfId="29516" xr:uid="{00000000-0005-0000-0000-000096700000}"/>
    <cellStyle name="Note 4 4 5 2 5 3" xfId="43969" xr:uid="{00000000-0005-0000-0000-000097700000}"/>
    <cellStyle name="Note 4 4 5 2 6" xfId="19088" xr:uid="{00000000-0005-0000-0000-000098700000}"/>
    <cellStyle name="Note 4 4 5 3" xfId="2248" xr:uid="{00000000-0005-0000-0000-000099700000}"/>
    <cellStyle name="Note 4 4 5 3 2" xfId="4759" xr:uid="{00000000-0005-0000-0000-00009A700000}"/>
    <cellStyle name="Note 4 4 5 3 2 2" xfId="14195" xr:uid="{00000000-0005-0000-0000-00009B700000}"/>
    <cellStyle name="Note 4 4 5 3 2 2 2" xfId="31630" xr:uid="{00000000-0005-0000-0000-00009C700000}"/>
    <cellStyle name="Note 4 4 5 3 2 2 3" xfId="46083" xr:uid="{00000000-0005-0000-0000-00009D700000}"/>
    <cellStyle name="Note 4 4 5 3 2 3" xfId="16656" xr:uid="{00000000-0005-0000-0000-00009E700000}"/>
    <cellStyle name="Note 4 4 5 3 2 3 2" xfId="34091" xr:uid="{00000000-0005-0000-0000-00009F700000}"/>
    <cellStyle name="Note 4 4 5 3 2 3 3" xfId="48544" xr:uid="{00000000-0005-0000-0000-0000A0700000}"/>
    <cellStyle name="Note 4 4 5 3 2 4" xfId="22195" xr:uid="{00000000-0005-0000-0000-0000A1700000}"/>
    <cellStyle name="Note 4 4 5 3 2 5" xfId="36648" xr:uid="{00000000-0005-0000-0000-0000A2700000}"/>
    <cellStyle name="Note 4 4 5 3 3" xfId="7221" xr:uid="{00000000-0005-0000-0000-0000A3700000}"/>
    <cellStyle name="Note 4 4 5 3 3 2" xfId="24656" xr:uid="{00000000-0005-0000-0000-0000A4700000}"/>
    <cellStyle name="Note 4 4 5 3 3 3" xfId="39109" xr:uid="{00000000-0005-0000-0000-0000A5700000}"/>
    <cellStyle name="Note 4 4 5 3 4" xfId="9662" xr:uid="{00000000-0005-0000-0000-0000A6700000}"/>
    <cellStyle name="Note 4 4 5 3 4 2" xfId="27097" xr:uid="{00000000-0005-0000-0000-0000A7700000}"/>
    <cellStyle name="Note 4 4 5 3 4 3" xfId="41550" xr:uid="{00000000-0005-0000-0000-0000A8700000}"/>
    <cellStyle name="Note 4 4 5 3 5" xfId="12082" xr:uid="{00000000-0005-0000-0000-0000A9700000}"/>
    <cellStyle name="Note 4 4 5 3 5 2" xfId="29517" xr:uid="{00000000-0005-0000-0000-0000AA700000}"/>
    <cellStyle name="Note 4 4 5 3 5 3" xfId="43970" xr:uid="{00000000-0005-0000-0000-0000AB700000}"/>
    <cellStyle name="Note 4 4 5 3 6" xfId="19089" xr:uid="{00000000-0005-0000-0000-0000AC700000}"/>
    <cellStyle name="Note 4 4 5 4" xfId="2249" xr:uid="{00000000-0005-0000-0000-0000AD700000}"/>
    <cellStyle name="Note 4 4 5 4 2" xfId="4760" xr:uid="{00000000-0005-0000-0000-0000AE700000}"/>
    <cellStyle name="Note 4 4 5 4 2 2" xfId="22196" xr:uid="{00000000-0005-0000-0000-0000AF700000}"/>
    <cellStyle name="Note 4 4 5 4 2 3" xfId="36649" xr:uid="{00000000-0005-0000-0000-0000B0700000}"/>
    <cellStyle name="Note 4 4 5 4 3" xfId="7222" xr:uid="{00000000-0005-0000-0000-0000B1700000}"/>
    <cellStyle name="Note 4 4 5 4 3 2" xfId="24657" xr:uid="{00000000-0005-0000-0000-0000B2700000}"/>
    <cellStyle name="Note 4 4 5 4 3 3" xfId="39110" xr:uid="{00000000-0005-0000-0000-0000B3700000}"/>
    <cellStyle name="Note 4 4 5 4 4" xfId="9663" xr:uid="{00000000-0005-0000-0000-0000B4700000}"/>
    <cellStyle name="Note 4 4 5 4 4 2" xfId="27098" xr:uid="{00000000-0005-0000-0000-0000B5700000}"/>
    <cellStyle name="Note 4 4 5 4 4 3" xfId="41551" xr:uid="{00000000-0005-0000-0000-0000B6700000}"/>
    <cellStyle name="Note 4 4 5 4 5" xfId="12083" xr:uid="{00000000-0005-0000-0000-0000B7700000}"/>
    <cellStyle name="Note 4 4 5 4 5 2" xfId="29518" xr:uid="{00000000-0005-0000-0000-0000B8700000}"/>
    <cellStyle name="Note 4 4 5 4 5 3" xfId="43971" xr:uid="{00000000-0005-0000-0000-0000B9700000}"/>
    <cellStyle name="Note 4 4 5 4 6" xfId="15332" xr:uid="{00000000-0005-0000-0000-0000BA700000}"/>
    <cellStyle name="Note 4 4 5 4 6 2" xfId="32767" xr:uid="{00000000-0005-0000-0000-0000BB700000}"/>
    <cellStyle name="Note 4 4 5 4 6 3" xfId="47220" xr:uid="{00000000-0005-0000-0000-0000BC700000}"/>
    <cellStyle name="Note 4 4 5 4 7" xfId="19090" xr:uid="{00000000-0005-0000-0000-0000BD700000}"/>
    <cellStyle name="Note 4 4 5 4 8" xfId="20494" xr:uid="{00000000-0005-0000-0000-0000BE700000}"/>
    <cellStyle name="Note 4 4 5 5" xfId="4757" xr:uid="{00000000-0005-0000-0000-0000BF700000}"/>
    <cellStyle name="Note 4 4 5 5 2" xfId="14193" xr:uid="{00000000-0005-0000-0000-0000C0700000}"/>
    <cellStyle name="Note 4 4 5 5 2 2" xfId="31628" xr:uid="{00000000-0005-0000-0000-0000C1700000}"/>
    <cellStyle name="Note 4 4 5 5 2 3" xfId="46081" xr:uid="{00000000-0005-0000-0000-0000C2700000}"/>
    <cellStyle name="Note 4 4 5 5 3" xfId="16654" xr:uid="{00000000-0005-0000-0000-0000C3700000}"/>
    <cellStyle name="Note 4 4 5 5 3 2" xfId="34089" xr:uid="{00000000-0005-0000-0000-0000C4700000}"/>
    <cellStyle name="Note 4 4 5 5 3 3" xfId="48542" xr:uid="{00000000-0005-0000-0000-0000C5700000}"/>
    <cellStyle name="Note 4 4 5 5 4" xfId="22193" xr:uid="{00000000-0005-0000-0000-0000C6700000}"/>
    <cellStyle name="Note 4 4 5 5 5" xfId="36646" xr:uid="{00000000-0005-0000-0000-0000C7700000}"/>
    <cellStyle name="Note 4 4 5 6" xfId="7219" xr:uid="{00000000-0005-0000-0000-0000C8700000}"/>
    <cellStyle name="Note 4 4 5 6 2" xfId="24654" xr:uid="{00000000-0005-0000-0000-0000C9700000}"/>
    <cellStyle name="Note 4 4 5 6 3" xfId="39107" xr:uid="{00000000-0005-0000-0000-0000CA700000}"/>
    <cellStyle name="Note 4 4 5 7" xfId="9660" xr:uid="{00000000-0005-0000-0000-0000CB700000}"/>
    <cellStyle name="Note 4 4 5 7 2" xfId="27095" xr:uid="{00000000-0005-0000-0000-0000CC700000}"/>
    <cellStyle name="Note 4 4 5 7 3" xfId="41548" xr:uid="{00000000-0005-0000-0000-0000CD700000}"/>
    <cellStyle name="Note 4 4 5 8" xfId="12080" xr:uid="{00000000-0005-0000-0000-0000CE700000}"/>
    <cellStyle name="Note 4 4 5 8 2" xfId="29515" xr:uid="{00000000-0005-0000-0000-0000CF700000}"/>
    <cellStyle name="Note 4 4 5 8 3" xfId="43968" xr:uid="{00000000-0005-0000-0000-0000D0700000}"/>
    <cellStyle name="Note 4 4 5 9" xfId="19087" xr:uid="{00000000-0005-0000-0000-0000D1700000}"/>
    <cellStyle name="Note 4 4 6" xfId="2250" xr:uid="{00000000-0005-0000-0000-0000D2700000}"/>
    <cellStyle name="Note 4 4 6 2" xfId="4761" xr:uid="{00000000-0005-0000-0000-0000D3700000}"/>
    <cellStyle name="Note 4 4 6 2 2" xfId="14196" xr:uid="{00000000-0005-0000-0000-0000D4700000}"/>
    <cellStyle name="Note 4 4 6 2 2 2" xfId="31631" xr:uid="{00000000-0005-0000-0000-0000D5700000}"/>
    <cellStyle name="Note 4 4 6 2 2 3" xfId="46084" xr:uid="{00000000-0005-0000-0000-0000D6700000}"/>
    <cellStyle name="Note 4 4 6 2 3" xfId="16657" xr:uid="{00000000-0005-0000-0000-0000D7700000}"/>
    <cellStyle name="Note 4 4 6 2 3 2" xfId="34092" xr:uid="{00000000-0005-0000-0000-0000D8700000}"/>
    <cellStyle name="Note 4 4 6 2 3 3" xfId="48545" xr:uid="{00000000-0005-0000-0000-0000D9700000}"/>
    <cellStyle name="Note 4 4 6 2 4" xfId="22197" xr:uid="{00000000-0005-0000-0000-0000DA700000}"/>
    <cellStyle name="Note 4 4 6 2 5" xfId="36650" xr:uid="{00000000-0005-0000-0000-0000DB700000}"/>
    <cellStyle name="Note 4 4 6 3" xfId="7223" xr:uid="{00000000-0005-0000-0000-0000DC700000}"/>
    <cellStyle name="Note 4 4 6 3 2" xfId="24658" xr:uid="{00000000-0005-0000-0000-0000DD700000}"/>
    <cellStyle name="Note 4 4 6 3 3" xfId="39111" xr:uid="{00000000-0005-0000-0000-0000DE700000}"/>
    <cellStyle name="Note 4 4 6 4" xfId="9664" xr:uid="{00000000-0005-0000-0000-0000DF700000}"/>
    <cellStyle name="Note 4 4 6 4 2" xfId="27099" xr:uid="{00000000-0005-0000-0000-0000E0700000}"/>
    <cellStyle name="Note 4 4 6 4 3" xfId="41552" xr:uid="{00000000-0005-0000-0000-0000E1700000}"/>
    <cellStyle name="Note 4 4 6 5" xfId="12084" xr:uid="{00000000-0005-0000-0000-0000E2700000}"/>
    <cellStyle name="Note 4 4 6 5 2" xfId="29519" xr:uid="{00000000-0005-0000-0000-0000E3700000}"/>
    <cellStyle name="Note 4 4 6 5 3" xfId="43972" xr:uid="{00000000-0005-0000-0000-0000E4700000}"/>
    <cellStyle name="Note 4 4 6 6" xfId="19091" xr:uid="{00000000-0005-0000-0000-0000E5700000}"/>
    <cellStyle name="Note 4 4 7" xfId="2251" xr:uid="{00000000-0005-0000-0000-0000E6700000}"/>
    <cellStyle name="Note 4 4 7 2" xfId="4762" xr:uid="{00000000-0005-0000-0000-0000E7700000}"/>
    <cellStyle name="Note 4 4 7 2 2" xfId="14197" xr:uid="{00000000-0005-0000-0000-0000E8700000}"/>
    <cellStyle name="Note 4 4 7 2 2 2" xfId="31632" xr:uid="{00000000-0005-0000-0000-0000E9700000}"/>
    <cellStyle name="Note 4 4 7 2 2 3" xfId="46085" xr:uid="{00000000-0005-0000-0000-0000EA700000}"/>
    <cellStyle name="Note 4 4 7 2 3" xfId="16658" xr:uid="{00000000-0005-0000-0000-0000EB700000}"/>
    <cellStyle name="Note 4 4 7 2 3 2" xfId="34093" xr:uid="{00000000-0005-0000-0000-0000EC700000}"/>
    <cellStyle name="Note 4 4 7 2 3 3" xfId="48546" xr:uid="{00000000-0005-0000-0000-0000ED700000}"/>
    <cellStyle name="Note 4 4 7 2 4" xfId="22198" xr:uid="{00000000-0005-0000-0000-0000EE700000}"/>
    <cellStyle name="Note 4 4 7 2 5" xfId="36651" xr:uid="{00000000-0005-0000-0000-0000EF700000}"/>
    <cellStyle name="Note 4 4 7 3" xfId="7224" xr:uid="{00000000-0005-0000-0000-0000F0700000}"/>
    <cellStyle name="Note 4 4 7 3 2" xfId="24659" xr:uid="{00000000-0005-0000-0000-0000F1700000}"/>
    <cellStyle name="Note 4 4 7 3 3" xfId="39112" xr:uid="{00000000-0005-0000-0000-0000F2700000}"/>
    <cellStyle name="Note 4 4 7 4" xfId="9665" xr:uid="{00000000-0005-0000-0000-0000F3700000}"/>
    <cellStyle name="Note 4 4 7 4 2" xfId="27100" xr:uid="{00000000-0005-0000-0000-0000F4700000}"/>
    <cellStyle name="Note 4 4 7 4 3" xfId="41553" xr:uid="{00000000-0005-0000-0000-0000F5700000}"/>
    <cellStyle name="Note 4 4 7 5" xfId="12085" xr:uid="{00000000-0005-0000-0000-0000F6700000}"/>
    <cellStyle name="Note 4 4 7 5 2" xfId="29520" xr:uid="{00000000-0005-0000-0000-0000F7700000}"/>
    <cellStyle name="Note 4 4 7 5 3" xfId="43973" xr:uid="{00000000-0005-0000-0000-0000F8700000}"/>
    <cellStyle name="Note 4 4 7 6" xfId="19092" xr:uid="{00000000-0005-0000-0000-0000F9700000}"/>
    <cellStyle name="Note 4 4 8" xfId="2252" xr:uid="{00000000-0005-0000-0000-0000FA700000}"/>
    <cellStyle name="Note 4 4 8 2" xfId="4763" xr:uid="{00000000-0005-0000-0000-0000FB700000}"/>
    <cellStyle name="Note 4 4 8 2 2" xfId="22199" xr:uid="{00000000-0005-0000-0000-0000FC700000}"/>
    <cellStyle name="Note 4 4 8 2 3" xfId="36652" xr:uid="{00000000-0005-0000-0000-0000FD700000}"/>
    <cellStyle name="Note 4 4 8 3" xfId="7225" xr:uid="{00000000-0005-0000-0000-0000FE700000}"/>
    <cellStyle name="Note 4 4 8 3 2" xfId="24660" xr:uid="{00000000-0005-0000-0000-0000FF700000}"/>
    <cellStyle name="Note 4 4 8 3 3" xfId="39113" xr:uid="{00000000-0005-0000-0000-000000710000}"/>
    <cellStyle name="Note 4 4 8 4" xfId="9666" xr:uid="{00000000-0005-0000-0000-000001710000}"/>
    <cellStyle name="Note 4 4 8 4 2" xfId="27101" xr:uid="{00000000-0005-0000-0000-000002710000}"/>
    <cellStyle name="Note 4 4 8 4 3" xfId="41554" xr:uid="{00000000-0005-0000-0000-000003710000}"/>
    <cellStyle name="Note 4 4 8 5" xfId="12086" xr:uid="{00000000-0005-0000-0000-000004710000}"/>
    <cellStyle name="Note 4 4 8 5 2" xfId="29521" xr:uid="{00000000-0005-0000-0000-000005710000}"/>
    <cellStyle name="Note 4 4 8 5 3" xfId="43974" xr:uid="{00000000-0005-0000-0000-000006710000}"/>
    <cellStyle name="Note 4 4 8 6" xfId="15333" xr:uid="{00000000-0005-0000-0000-000007710000}"/>
    <cellStyle name="Note 4 4 8 6 2" xfId="32768" xr:uid="{00000000-0005-0000-0000-000008710000}"/>
    <cellStyle name="Note 4 4 8 6 3" xfId="47221" xr:uid="{00000000-0005-0000-0000-000009710000}"/>
    <cellStyle name="Note 4 4 8 7" xfId="19093" xr:uid="{00000000-0005-0000-0000-00000A710000}"/>
    <cellStyle name="Note 4 4 8 8" xfId="20495" xr:uid="{00000000-0005-0000-0000-00000B710000}"/>
    <cellStyle name="Note 4 4 9" xfId="4744" xr:uid="{00000000-0005-0000-0000-00000C710000}"/>
    <cellStyle name="Note 4 4 9 2" xfId="14183" xr:uid="{00000000-0005-0000-0000-00000D710000}"/>
    <cellStyle name="Note 4 4 9 2 2" xfId="31618" xr:uid="{00000000-0005-0000-0000-00000E710000}"/>
    <cellStyle name="Note 4 4 9 2 3" xfId="46071" xr:uid="{00000000-0005-0000-0000-00000F710000}"/>
    <cellStyle name="Note 4 4 9 3" xfId="16644" xr:uid="{00000000-0005-0000-0000-000010710000}"/>
    <cellStyle name="Note 4 4 9 3 2" xfId="34079" xr:uid="{00000000-0005-0000-0000-000011710000}"/>
    <cellStyle name="Note 4 4 9 3 3" xfId="48532" xr:uid="{00000000-0005-0000-0000-000012710000}"/>
    <cellStyle name="Note 4 4 9 4" xfId="22180" xr:uid="{00000000-0005-0000-0000-000013710000}"/>
    <cellStyle name="Note 4 4 9 5" xfId="36633" xr:uid="{00000000-0005-0000-0000-000014710000}"/>
    <cellStyle name="Note 4 5" xfId="2253" xr:uid="{00000000-0005-0000-0000-000015710000}"/>
    <cellStyle name="Note 4 5 10" xfId="7226" xr:uid="{00000000-0005-0000-0000-000016710000}"/>
    <cellStyle name="Note 4 5 10 2" xfId="24661" xr:uid="{00000000-0005-0000-0000-000017710000}"/>
    <cellStyle name="Note 4 5 10 3" xfId="39114" xr:uid="{00000000-0005-0000-0000-000018710000}"/>
    <cellStyle name="Note 4 5 11" xfId="9667" xr:uid="{00000000-0005-0000-0000-000019710000}"/>
    <cellStyle name="Note 4 5 11 2" xfId="27102" xr:uid="{00000000-0005-0000-0000-00001A710000}"/>
    <cellStyle name="Note 4 5 11 3" xfId="41555" xr:uid="{00000000-0005-0000-0000-00001B710000}"/>
    <cellStyle name="Note 4 5 12" xfId="12087" xr:uid="{00000000-0005-0000-0000-00001C710000}"/>
    <cellStyle name="Note 4 5 12 2" xfId="29522" xr:uid="{00000000-0005-0000-0000-00001D710000}"/>
    <cellStyle name="Note 4 5 12 3" xfId="43975" xr:uid="{00000000-0005-0000-0000-00001E710000}"/>
    <cellStyle name="Note 4 5 13" xfId="19094" xr:uid="{00000000-0005-0000-0000-00001F710000}"/>
    <cellStyle name="Note 4 5 2" xfId="2254" xr:uid="{00000000-0005-0000-0000-000020710000}"/>
    <cellStyle name="Note 4 5 2 2" xfId="2255" xr:uid="{00000000-0005-0000-0000-000021710000}"/>
    <cellStyle name="Note 4 5 2 2 2" xfId="4766" xr:uid="{00000000-0005-0000-0000-000022710000}"/>
    <cellStyle name="Note 4 5 2 2 2 2" xfId="14200" xr:uid="{00000000-0005-0000-0000-000023710000}"/>
    <cellStyle name="Note 4 5 2 2 2 2 2" xfId="31635" xr:uid="{00000000-0005-0000-0000-000024710000}"/>
    <cellStyle name="Note 4 5 2 2 2 2 3" xfId="46088" xr:uid="{00000000-0005-0000-0000-000025710000}"/>
    <cellStyle name="Note 4 5 2 2 2 3" xfId="16661" xr:uid="{00000000-0005-0000-0000-000026710000}"/>
    <cellStyle name="Note 4 5 2 2 2 3 2" xfId="34096" xr:uid="{00000000-0005-0000-0000-000027710000}"/>
    <cellStyle name="Note 4 5 2 2 2 3 3" xfId="48549" xr:uid="{00000000-0005-0000-0000-000028710000}"/>
    <cellStyle name="Note 4 5 2 2 2 4" xfId="22202" xr:uid="{00000000-0005-0000-0000-000029710000}"/>
    <cellStyle name="Note 4 5 2 2 2 5" xfId="36655" xr:uid="{00000000-0005-0000-0000-00002A710000}"/>
    <cellStyle name="Note 4 5 2 2 3" xfId="7228" xr:uid="{00000000-0005-0000-0000-00002B710000}"/>
    <cellStyle name="Note 4 5 2 2 3 2" xfId="24663" xr:uid="{00000000-0005-0000-0000-00002C710000}"/>
    <cellStyle name="Note 4 5 2 2 3 3" xfId="39116" xr:uid="{00000000-0005-0000-0000-00002D710000}"/>
    <cellStyle name="Note 4 5 2 2 4" xfId="9669" xr:uid="{00000000-0005-0000-0000-00002E710000}"/>
    <cellStyle name="Note 4 5 2 2 4 2" xfId="27104" xr:uid="{00000000-0005-0000-0000-00002F710000}"/>
    <cellStyle name="Note 4 5 2 2 4 3" xfId="41557" xr:uid="{00000000-0005-0000-0000-000030710000}"/>
    <cellStyle name="Note 4 5 2 2 5" xfId="12089" xr:uid="{00000000-0005-0000-0000-000031710000}"/>
    <cellStyle name="Note 4 5 2 2 5 2" xfId="29524" xr:uid="{00000000-0005-0000-0000-000032710000}"/>
    <cellStyle name="Note 4 5 2 2 5 3" xfId="43977" xr:uid="{00000000-0005-0000-0000-000033710000}"/>
    <cellStyle name="Note 4 5 2 2 6" xfId="19096" xr:uid="{00000000-0005-0000-0000-000034710000}"/>
    <cellStyle name="Note 4 5 2 3" xfId="2256" xr:uid="{00000000-0005-0000-0000-000035710000}"/>
    <cellStyle name="Note 4 5 2 3 2" xfId="4767" xr:uid="{00000000-0005-0000-0000-000036710000}"/>
    <cellStyle name="Note 4 5 2 3 2 2" xfId="14201" xr:uid="{00000000-0005-0000-0000-000037710000}"/>
    <cellStyle name="Note 4 5 2 3 2 2 2" xfId="31636" xr:uid="{00000000-0005-0000-0000-000038710000}"/>
    <cellStyle name="Note 4 5 2 3 2 2 3" xfId="46089" xr:uid="{00000000-0005-0000-0000-000039710000}"/>
    <cellStyle name="Note 4 5 2 3 2 3" xfId="16662" xr:uid="{00000000-0005-0000-0000-00003A710000}"/>
    <cellStyle name="Note 4 5 2 3 2 3 2" xfId="34097" xr:uid="{00000000-0005-0000-0000-00003B710000}"/>
    <cellStyle name="Note 4 5 2 3 2 3 3" xfId="48550" xr:uid="{00000000-0005-0000-0000-00003C710000}"/>
    <cellStyle name="Note 4 5 2 3 2 4" xfId="22203" xr:uid="{00000000-0005-0000-0000-00003D710000}"/>
    <cellStyle name="Note 4 5 2 3 2 5" xfId="36656" xr:uid="{00000000-0005-0000-0000-00003E710000}"/>
    <cellStyle name="Note 4 5 2 3 3" xfId="7229" xr:uid="{00000000-0005-0000-0000-00003F710000}"/>
    <cellStyle name="Note 4 5 2 3 3 2" xfId="24664" xr:uid="{00000000-0005-0000-0000-000040710000}"/>
    <cellStyle name="Note 4 5 2 3 3 3" xfId="39117" xr:uid="{00000000-0005-0000-0000-000041710000}"/>
    <cellStyle name="Note 4 5 2 3 4" xfId="9670" xr:uid="{00000000-0005-0000-0000-000042710000}"/>
    <cellStyle name="Note 4 5 2 3 4 2" xfId="27105" xr:uid="{00000000-0005-0000-0000-000043710000}"/>
    <cellStyle name="Note 4 5 2 3 4 3" xfId="41558" xr:uid="{00000000-0005-0000-0000-000044710000}"/>
    <cellStyle name="Note 4 5 2 3 5" xfId="12090" xr:uid="{00000000-0005-0000-0000-000045710000}"/>
    <cellStyle name="Note 4 5 2 3 5 2" xfId="29525" xr:uid="{00000000-0005-0000-0000-000046710000}"/>
    <cellStyle name="Note 4 5 2 3 5 3" xfId="43978" xr:uid="{00000000-0005-0000-0000-000047710000}"/>
    <cellStyle name="Note 4 5 2 3 6" xfId="19097" xr:uid="{00000000-0005-0000-0000-000048710000}"/>
    <cellStyle name="Note 4 5 2 4" xfId="2257" xr:uid="{00000000-0005-0000-0000-000049710000}"/>
    <cellStyle name="Note 4 5 2 4 2" xfId="4768" xr:uid="{00000000-0005-0000-0000-00004A710000}"/>
    <cellStyle name="Note 4 5 2 4 2 2" xfId="22204" xr:uid="{00000000-0005-0000-0000-00004B710000}"/>
    <cellStyle name="Note 4 5 2 4 2 3" xfId="36657" xr:uid="{00000000-0005-0000-0000-00004C710000}"/>
    <cellStyle name="Note 4 5 2 4 3" xfId="7230" xr:uid="{00000000-0005-0000-0000-00004D710000}"/>
    <cellStyle name="Note 4 5 2 4 3 2" xfId="24665" xr:uid="{00000000-0005-0000-0000-00004E710000}"/>
    <cellStyle name="Note 4 5 2 4 3 3" xfId="39118" xr:uid="{00000000-0005-0000-0000-00004F710000}"/>
    <cellStyle name="Note 4 5 2 4 4" xfId="9671" xr:uid="{00000000-0005-0000-0000-000050710000}"/>
    <cellStyle name="Note 4 5 2 4 4 2" xfId="27106" xr:uid="{00000000-0005-0000-0000-000051710000}"/>
    <cellStyle name="Note 4 5 2 4 4 3" xfId="41559" xr:uid="{00000000-0005-0000-0000-000052710000}"/>
    <cellStyle name="Note 4 5 2 4 5" xfId="12091" xr:uid="{00000000-0005-0000-0000-000053710000}"/>
    <cellStyle name="Note 4 5 2 4 5 2" xfId="29526" xr:uid="{00000000-0005-0000-0000-000054710000}"/>
    <cellStyle name="Note 4 5 2 4 5 3" xfId="43979" xr:uid="{00000000-0005-0000-0000-000055710000}"/>
    <cellStyle name="Note 4 5 2 4 6" xfId="15334" xr:uid="{00000000-0005-0000-0000-000056710000}"/>
    <cellStyle name="Note 4 5 2 4 6 2" xfId="32769" xr:uid="{00000000-0005-0000-0000-000057710000}"/>
    <cellStyle name="Note 4 5 2 4 6 3" xfId="47222" xr:uid="{00000000-0005-0000-0000-000058710000}"/>
    <cellStyle name="Note 4 5 2 4 7" xfId="19098" xr:uid="{00000000-0005-0000-0000-000059710000}"/>
    <cellStyle name="Note 4 5 2 4 8" xfId="20496" xr:uid="{00000000-0005-0000-0000-00005A710000}"/>
    <cellStyle name="Note 4 5 2 5" xfId="4765" xr:uid="{00000000-0005-0000-0000-00005B710000}"/>
    <cellStyle name="Note 4 5 2 5 2" xfId="14199" xr:uid="{00000000-0005-0000-0000-00005C710000}"/>
    <cellStyle name="Note 4 5 2 5 2 2" xfId="31634" xr:uid="{00000000-0005-0000-0000-00005D710000}"/>
    <cellStyle name="Note 4 5 2 5 2 3" xfId="46087" xr:uid="{00000000-0005-0000-0000-00005E710000}"/>
    <cellStyle name="Note 4 5 2 5 3" xfId="16660" xr:uid="{00000000-0005-0000-0000-00005F710000}"/>
    <cellStyle name="Note 4 5 2 5 3 2" xfId="34095" xr:uid="{00000000-0005-0000-0000-000060710000}"/>
    <cellStyle name="Note 4 5 2 5 3 3" xfId="48548" xr:uid="{00000000-0005-0000-0000-000061710000}"/>
    <cellStyle name="Note 4 5 2 5 4" xfId="22201" xr:uid="{00000000-0005-0000-0000-000062710000}"/>
    <cellStyle name="Note 4 5 2 5 5" xfId="36654" xr:uid="{00000000-0005-0000-0000-000063710000}"/>
    <cellStyle name="Note 4 5 2 6" xfId="7227" xr:uid="{00000000-0005-0000-0000-000064710000}"/>
    <cellStyle name="Note 4 5 2 6 2" xfId="24662" xr:uid="{00000000-0005-0000-0000-000065710000}"/>
    <cellStyle name="Note 4 5 2 6 3" xfId="39115" xr:uid="{00000000-0005-0000-0000-000066710000}"/>
    <cellStyle name="Note 4 5 2 7" xfId="9668" xr:uid="{00000000-0005-0000-0000-000067710000}"/>
    <cellStyle name="Note 4 5 2 7 2" xfId="27103" xr:uid="{00000000-0005-0000-0000-000068710000}"/>
    <cellStyle name="Note 4 5 2 7 3" xfId="41556" xr:uid="{00000000-0005-0000-0000-000069710000}"/>
    <cellStyle name="Note 4 5 2 8" xfId="12088" xr:uid="{00000000-0005-0000-0000-00006A710000}"/>
    <cellStyle name="Note 4 5 2 8 2" xfId="29523" xr:uid="{00000000-0005-0000-0000-00006B710000}"/>
    <cellStyle name="Note 4 5 2 8 3" xfId="43976" xr:uid="{00000000-0005-0000-0000-00006C710000}"/>
    <cellStyle name="Note 4 5 2 9" xfId="19095" xr:uid="{00000000-0005-0000-0000-00006D710000}"/>
    <cellStyle name="Note 4 5 3" xfId="2258" xr:uid="{00000000-0005-0000-0000-00006E710000}"/>
    <cellStyle name="Note 4 5 3 2" xfId="2259" xr:uid="{00000000-0005-0000-0000-00006F710000}"/>
    <cellStyle name="Note 4 5 3 2 2" xfId="4770" xr:uid="{00000000-0005-0000-0000-000070710000}"/>
    <cellStyle name="Note 4 5 3 2 2 2" xfId="14203" xr:uid="{00000000-0005-0000-0000-000071710000}"/>
    <cellStyle name="Note 4 5 3 2 2 2 2" xfId="31638" xr:uid="{00000000-0005-0000-0000-000072710000}"/>
    <cellStyle name="Note 4 5 3 2 2 2 3" xfId="46091" xr:uid="{00000000-0005-0000-0000-000073710000}"/>
    <cellStyle name="Note 4 5 3 2 2 3" xfId="16664" xr:uid="{00000000-0005-0000-0000-000074710000}"/>
    <cellStyle name="Note 4 5 3 2 2 3 2" xfId="34099" xr:uid="{00000000-0005-0000-0000-000075710000}"/>
    <cellStyle name="Note 4 5 3 2 2 3 3" xfId="48552" xr:uid="{00000000-0005-0000-0000-000076710000}"/>
    <cellStyle name="Note 4 5 3 2 2 4" xfId="22206" xr:uid="{00000000-0005-0000-0000-000077710000}"/>
    <cellStyle name="Note 4 5 3 2 2 5" xfId="36659" xr:uid="{00000000-0005-0000-0000-000078710000}"/>
    <cellStyle name="Note 4 5 3 2 3" xfId="7232" xr:uid="{00000000-0005-0000-0000-000079710000}"/>
    <cellStyle name="Note 4 5 3 2 3 2" xfId="24667" xr:uid="{00000000-0005-0000-0000-00007A710000}"/>
    <cellStyle name="Note 4 5 3 2 3 3" xfId="39120" xr:uid="{00000000-0005-0000-0000-00007B710000}"/>
    <cellStyle name="Note 4 5 3 2 4" xfId="9673" xr:uid="{00000000-0005-0000-0000-00007C710000}"/>
    <cellStyle name="Note 4 5 3 2 4 2" xfId="27108" xr:uid="{00000000-0005-0000-0000-00007D710000}"/>
    <cellStyle name="Note 4 5 3 2 4 3" xfId="41561" xr:uid="{00000000-0005-0000-0000-00007E710000}"/>
    <cellStyle name="Note 4 5 3 2 5" xfId="12093" xr:uid="{00000000-0005-0000-0000-00007F710000}"/>
    <cellStyle name="Note 4 5 3 2 5 2" xfId="29528" xr:uid="{00000000-0005-0000-0000-000080710000}"/>
    <cellStyle name="Note 4 5 3 2 5 3" xfId="43981" xr:uid="{00000000-0005-0000-0000-000081710000}"/>
    <cellStyle name="Note 4 5 3 2 6" xfId="19100" xr:uid="{00000000-0005-0000-0000-000082710000}"/>
    <cellStyle name="Note 4 5 3 3" xfId="2260" xr:uid="{00000000-0005-0000-0000-000083710000}"/>
    <cellStyle name="Note 4 5 3 3 2" xfId="4771" xr:uid="{00000000-0005-0000-0000-000084710000}"/>
    <cellStyle name="Note 4 5 3 3 2 2" xfId="14204" xr:uid="{00000000-0005-0000-0000-000085710000}"/>
    <cellStyle name="Note 4 5 3 3 2 2 2" xfId="31639" xr:uid="{00000000-0005-0000-0000-000086710000}"/>
    <cellStyle name="Note 4 5 3 3 2 2 3" xfId="46092" xr:uid="{00000000-0005-0000-0000-000087710000}"/>
    <cellStyle name="Note 4 5 3 3 2 3" xfId="16665" xr:uid="{00000000-0005-0000-0000-000088710000}"/>
    <cellStyle name="Note 4 5 3 3 2 3 2" xfId="34100" xr:uid="{00000000-0005-0000-0000-000089710000}"/>
    <cellStyle name="Note 4 5 3 3 2 3 3" xfId="48553" xr:uid="{00000000-0005-0000-0000-00008A710000}"/>
    <cellStyle name="Note 4 5 3 3 2 4" xfId="22207" xr:uid="{00000000-0005-0000-0000-00008B710000}"/>
    <cellStyle name="Note 4 5 3 3 2 5" xfId="36660" xr:uid="{00000000-0005-0000-0000-00008C710000}"/>
    <cellStyle name="Note 4 5 3 3 3" xfId="7233" xr:uid="{00000000-0005-0000-0000-00008D710000}"/>
    <cellStyle name="Note 4 5 3 3 3 2" xfId="24668" xr:uid="{00000000-0005-0000-0000-00008E710000}"/>
    <cellStyle name="Note 4 5 3 3 3 3" xfId="39121" xr:uid="{00000000-0005-0000-0000-00008F710000}"/>
    <cellStyle name="Note 4 5 3 3 4" xfId="9674" xr:uid="{00000000-0005-0000-0000-000090710000}"/>
    <cellStyle name="Note 4 5 3 3 4 2" xfId="27109" xr:uid="{00000000-0005-0000-0000-000091710000}"/>
    <cellStyle name="Note 4 5 3 3 4 3" xfId="41562" xr:uid="{00000000-0005-0000-0000-000092710000}"/>
    <cellStyle name="Note 4 5 3 3 5" xfId="12094" xr:uid="{00000000-0005-0000-0000-000093710000}"/>
    <cellStyle name="Note 4 5 3 3 5 2" xfId="29529" xr:uid="{00000000-0005-0000-0000-000094710000}"/>
    <cellStyle name="Note 4 5 3 3 5 3" xfId="43982" xr:uid="{00000000-0005-0000-0000-000095710000}"/>
    <cellStyle name="Note 4 5 3 3 6" xfId="19101" xr:uid="{00000000-0005-0000-0000-000096710000}"/>
    <cellStyle name="Note 4 5 3 4" xfId="2261" xr:uid="{00000000-0005-0000-0000-000097710000}"/>
    <cellStyle name="Note 4 5 3 4 2" xfId="4772" xr:uid="{00000000-0005-0000-0000-000098710000}"/>
    <cellStyle name="Note 4 5 3 4 2 2" xfId="22208" xr:uid="{00000000-0005-0000-0000-000099710000}"/>
    <cellStyle name="Note 4 5 3 4 2 3" xfId="36661" xr:uid="{00000000-0005-0000-0000-00009A710000}"/>
    <cellStyle name="Note 4 5 3 4 3" xfId="7234" xr:uid="{00000000-0005-0000-0000-00009B710000}"/>
    <cellStyle name="Note 4 5 3 4 3 2" xfId="24669" xr:uid="{00000000-0005-0000-0000-00009C710000}"/>
    <cellStyle name="Note 4 5 3 4 3 3" xfId="39122" xr:uid="{00000000-0005-0000-0000-00009D710000}"/>
    <cellStyle name="Note 4 5 3 4 4" xfId="9675" xr:uid="{00000000-0005-0000-0000-00009E710000}"/>
    <cellStyle name="Note 4 5 3 4 4 2" xfId="27110" xr:uid="{00000000-0005-0000-0000-00009F710000}"/>
    <cellStyle name="Note 4 5 3 4 4 3" xfId="41563" xr:uid="{00000000-0005-0000-0000-0000A0710000}"/>
    <cellStyle name="Note 4 5 3 4 5" xfId="12095" xr:uid="{00000000-0005-0000-0000-0000A1710000}"/>
    <cellStyle name="Note 4 5 3 4 5 2" xfId="29530" xr:uid="{00000000-0005-0000-0000-0000A2710000}"/>
    <cellStyle name="Note 4 5 3 4 5 3" xfId="43983" xr:uid="{00000000-0005-0000-0000-0000A3710000}"/>
    <cellStyle name="Note 4 5 3 4 6" xfId="15335" xr:uid="{00000000-0005-0000-0000-0000A4710000}"/>
    <cellStyle name="Note 4 5 3 4 6 2" xfId="32770" xr:uid="{00000000-0005-0000-0000-0000A5710000}"/>
    <cellStyle name="Note 4 5 3 4 6 3" xfId="47223" xr:uid="{00000000-0005-0000-0000-0000A6710000}"/>
    <cellStyle name="Note 4 5 3 4 7" xfId="19102" xr:uid="{00000000-0005-0000-0000-0000A7710000}"/>
    <cellStyle name="Note 4 5 3 4 8" xfId="20497" xr:uid="{00000000-0005-0000-0000-0000A8710000}"/>
    <cellStyle name="Note 4 5 3 5" xfId="4769" xr:uid="{00000000-0005-0000-0000-0000A9710000}"/>
    <cellStyle name="Note 4 5 3 5 2" xfId="14202" xr:uid="{00000000-0005-0000-0000-0000AA710000}"/>
    <cellStyle name="Note 4 5 3 5 2 2" xfId="31637" xr:uid="{00000000-0005-0000-0000-0000AB710000}"/>
    <cellStyle name="Note 4 5 3 5 2 3" xfId="46090" xr:uid="{00000000-0005-0000-0000-0000AC710000}"/>
    <cellStyle name="Note 4 5 3 5 3" xfId="16663" xr:uid="{00000000-0005-0000-0000-0000AD710000}"/>
    <cellStyle name="Note 4 5 3 5 3 2" xfId="34098" xr:uid="{00000000-0005-0000-0000-0000AE710000}"/>
    <cellStyle name="Note 4 5 3 5 3 3" xfId="48551" xr:uid="{00000000-0005-0000-0000-0000AF710000}"/>
    <cellStyle name="Note 4 5 3 5 4" xfId="22205" xr:uid="{00000000-0005-0000-0000-0000B0710000}"/>
    <cellStyle name="Note 4 5 3 5 5" xfId="36658" xr:uid="{00000000-0005-0000-0000-0000B1710000}"/>
    <cellStyle name="Note 4 5 3 6" xfId="7231" xr:uid="{00000000-0005-0000-0000-0000B2710000}"/>
    <cellStyle name="Note 4 5 3 6 2" xfId="24666" xr:uid="{00000000-0005-0000-0000-0000B3710000}"/>
    <cellStyle name="Note 4 5 3 6 3" xfId="39119" xr:uid="{00000000-0005-0000-0000-0000B4710000}"/>
    <cellStyle name="Note 4 5 3 7" xfId="9672" xr:uid="{00000000-0005-0000-0000-0000B5710000}"/>
    <cellStyle name="Note 4 5 3 7 2" xfId="27107" xr:uid="{00000000-0005-0000-0000-0000B6710000}"/>
    <cellStyle name="Note 4 5 3 7 3" xfId="41560" xr:uid="{00000000-0005-0000-0000-0000B7710000}"/>
    <cellStyle name="Note 4 5 3 8" xfId="12092" xr:uid="{00000000-0005-0000-0000-0000B8710000}"/>
    <cellStyle name="Note 4 5 3 8 2" xfId="29527" xr:uid="{00000000-0005-0000-0000-0000B9710000}"/>
    <cellStyle name="Note 4 5 3 8 3" xfId="43980" xr:uid="{00000000-0005-0000-0000-0000BA710000}"/>
    <cellStyle name="Note 4 5 3 9" xfId="19099" xr:uid="{00000000-0005-0000-0000-0000BB710000}"/>
    <cellStyle name="Note 4 5 4" xfId="2262" xr:uid="{00000000-0005-0000-0000-0000BC710000}"/>
    <cellStyle name="Note 4 5 4 2" xfId="2263" xr:uid="{00000000-0005-0000-0000-0000BD710000}"/>
    <cellStyle name="Note 4 5 4 2 2" xfId="4774" xr:uid="{00000000-0005-0000-0000-0000BE710000}"/>
    <cellStyle name="Note 4 5 4 2 2 2" xfId="14206" xr:uid="{00000000-0005-0000-0000-0000BF710000}"/>
    <cellStyle name="Note 4 5 4 2 2 2 2" xfId="31641" xr:uid="{00000000-0005-0000-0000-0000C0710000}"/>
    <cellStyle name="Note 4 5 4 2 2 2 3" xfId="46094" xr:uid="{00000000-0005-0000-0000-0000C1710000}"/>
    <cellStyle name="Note 4 5 4 2 2 3" xfId="16667" xr:uid="{00000000-0005-0000-0000-0000C2710000}"/>
    <cellStyle name="Note 4 5 4 2 2 3 2" xfId="34102" xr:uid="{00000000-0005-0000-0000-0000C3710000}"/>
    <cellStyle name="Note 4 5 4 2 2 3 3" xfId="48555" xr:uid="{00000000-0005-0000-0000-0000C4710000}"/>
    <cellStyle name="Note 4 5 4 2 2 4" xfId="22210" xr:uid="{00000000-0005-0000-0000-0000C5710000}"/>
    <cellStyle name="Note 4 5 4 2 2 5" xfId="36663" xr:uid="{00000000-0005-0000-0000-0000C6710000}"/>
    <cellStyle name="Note 4 5 4 2 3" xfId="7236" xr:uid="{00000000-0005-0000-0000-0000C7710000}"/>
    <cellStyle name="Note 4 5 4 2 3 2" xfId="24671" xr:uid="{00000000-0005-0000-0000-0000C8710000}"/>
    <cellStyle name="Note 4 5 4 2 3 3" xfId="39124" xr:uid="{00000000-0005-0000-0000-0000C9710000}"/>
    <cellStyle name="Note 4 5 4 2 4" xfId="9677" xr:uid="{00000000-0005-0000-0000-0000CA710000}"/>
    <cellStyle name="Note 4 5 4 2 4 2" xfId="27112" xr:uid="{00000000-0005-0000-0000-0000CB710000}"/>
    <cellStyle name="Note 4 5 4 2 4 3" xfId="41565" xr:uid="{00000000-0005-0000-0000-0000CC710000}"/>
    <cellStyle name="Note 4 5 4 2 5" xfId="12097" xr:uid="{00000000-0005-0000-0000-0000CD710000}"/>
    <cellStyle name="Note 4 5 4 2 5 2" xfId="29532" xr:uid="{00000000-0005-0000-0000-0000CE710000}"/>
    <cellStyle name="Note 4 5 4 2 5 3" xfId="43985" xr:uid="{00000000-0005-0000-0000-0000CF710000}"/>
    <cellStyle name="Note 4 5 4 2 6" xfId="19104" xr:uid="{00000000-0005-0000-0000-0000D0710000}"/>
    <cellStyle name="Note 4 5 4 3" xfId="2264" xr:uid="{00000000-0005-0000-0000-0000D1710000}"/>
    <cellStyle name="Note 4 5 4 3 2" xfId="4775" xr:uid="{00000000-0005-0000-0000-0000D2710000}"/>
    <cellStyle name="Note 4 5 4 3 2 2" xfId="14207" xr:uid="{00000000-0005-0000-0000-0000D3710000}"/>
    <cellStyle name="Note 4 5 4 3 2 2 2" xfId="31642" xr:uid="{00000000-0005-0000-0000-0000D4710000}"/>
    <cellStyle name="Note 4 5 4 3 2 2 3" xfId="46095" xr:uid="{00000000-0005-0000-0000-0000D5710000}"/>
    <cellStyle name="Note 4 5 4 3 2 3" xfId="16668" xr:uid="{00000000-0005-0000-0000-0000D6710000}"/>
    <cellStyle name="Note 4 5 4 3 2 3 2" xfId="34103" xr:uid="{00000000-0005-0000-0000-0000D7710000}"/>
    <cellStyle name="Note 4 5 4 3 2 3 3" xfId="48556" xr:uid="{00000000-0005-0000-0000-0000D8710000}"/>
    <cellStyle name="Note 4 5 4 3 2 4" xfId="22211" xr:uid="{00000000-0005-0000-0000-0000D9710000}"/>
    <cellStyle name="Note 4 5 4 3 2 5" xfId="36664" xr:uid="{00000000-0005-0000-0000-0000DA710000}"/>
    <cellStyle name="Note 4 5 4 3 3" xfId="7237" xr:uid="{00000000-0005-0000-0000-0000DB710000}"/>
    <cellStyle name="Note 4 5 4 3 3 2" xfId="24672" xr:uid="{00000000-0005-0000-0000-0000DC710000}"/>
    <cellStyle name="Note 4 5 4 3 3 3" xfId="39125" xr:uid="{00000000-0005-0000-0000-0000DD710000}"/>
    <cellStyle name="Note 4 5 4 3 4" xfId="9678" xr:uid="{00000000-0005-0000-0000-0000DE710000}"/>
    <cellStyle name="Note 4 5 4 3 4 2" xfId="27113" xr:uid="{00000000-0005-0000-0000-0000DF710000}"/>
    <cellStyle name="Note 4 5 4 3 4 3" xfId="41566" xr:uid="{00000000-0005-0000-0000-0000E0710000}"/>
    <cellStyle name="Note 4 5 4 3 5" xfId="12098" xr:uid="{00000000-0005-0000-0000-0000E1710000}"/>
    <cellStyle name="Note 4 5 4 3 5 2" xfId="29533" xr:uid="{00000000-0005-0000-0000-0000E2710000}"/>
    <cellStyle name="Note 4 5 4 3 5 3" xfId="43986" xr:uid="{00000000-0005-0000-0000-0000E3710000}"/>
    <cellStyle name="Note 4 5 4 3 6" xfId="19105" xr:uid="{00000000-0005-0000-0000-0000E4710000}"/>
    <cellStyle name="Note 4 5 4 4" xfId="2265" xr:uid="{00000000-0005-0000-0000-0000E5710000}"/>
    <cellStyle name="Note 4 5 4 4 2" xfId="4776" xr:uid="{00000000-0005-0000-0000-0000E6710000}"/>
    <cellStyle name="Note 4 5 4 4 2 2" xfId="22212" xr:uid="{00000000-0005-0000-0000-0000E7710000}"/>
    <cellStyle name="Note 4 5 4 4 2 3" xfId="36665" xr:uid="{00000000-0005-0000-0000-0000E8710000}"/>
    <cellStyle name="Note 4 5 4 4 3" xfId="7238" xr:uid="{00000000-0005-0000-0000-0000E9710000}"/>
    <cellStyle name="Note 4 5 4 4 3 2" xfId="24673" xr:uid="{00000000-0005-0000-0000-0000EA710000}"/>
    <cellStyle name="Note 4 5 4 4 3 3" xfId="39126" xr:uid="{00000000-0005-0000-0000-0000EB710000}"/>
    <cellStyle name="Note 4 5 4 4 4" xfId="9679" xr:uid="{00000000-0005-0000-0000-0000EC710000}"/>
    <cellStyle name="Note 4 5 4 4 4 2" xfId="27114" xr:uid="{00000000-0005-0000-0000-0000ED710000}"/>
    <cellStyle name="Note 4 5 4 4 4 3" xfId="41567" xr:uid="{00000000-0005-0000-0000-0000EE710000}"/>
    <cellStyle name="Note 4 5 4 4 5" xfId="12099" xr:uid="{00000000-0005-0000-0000-0000EF710000}"/>
    <cellStyle name="Note 4 5 4 4 5 2" xfId="29534" xr:uid="{00000000-0005-0000-0000-0000F0710000}"/>
    <cellStyle name="Note 4 5 4 4 5 3" xfId="43987" xr:uid="{00000000-0005-0000-0000-0000F1710000}"/>
    <cellStyle name="Note 4 5 4 4 6" xfId="15336" xr:uid="{00000000-0005-0000-0000-0000F2710000}"/>
    <cellStyle name="Note 4 5 4 4 6 2" xfId="32771" xr:uid="{00000000-0005-0000-0000-0000F3710000}"/>
    <cellStyle name="Note 4 5 4 4 6 3" xfId="47224" xr:uid="{00000000-0005-0000-0000-0000F4710000}"/>
    <cellStyle name="Note 4 5 4 4 7" xfId="19106" xr:uid="{00000000-0005-0000-0000-0000F5710000}"/>
    <cellStyle name="Note 4 5 4 4 8" xfId="20498" xr:uid="{00000000-0005-0000-0000-0000F6710000}"/>
    <cellStyle name="Note 4 5 4 5" xfId="4773" xr:uid="{00000000-0005-0000-0000-0000F7710000}"/>
    <cellStyle name="Note 4 5 4 5 2" xfId="14205" xr:uid="{00000000-0005-0000-0000-0000F8710000}"/>
    <cellStyle name="Note 4 5 4 5 2 2" xfId="31640" xr:uid="{00000000-0005-0000-0000-0000F9710000}"/>
    <cellStyle name="Note 4 5 4 5 2 3" xfId="46093" xr:uid="{00000000-0005-0000-0000-0000FA710000}"/>
    <cellStyle name="Note 4 5 4 5 3" xfId="16666" xr:uid="{00000000-0005-0000-0000-0000FB710000}"/>
    <cellStyle name="Note 4 5 4 5 3 2" xfId="34101" xr:uid="{00000000-0005-0000-0000-0000FC710000}"/>
    <cellStyle name="Note 4 5 4 5 3 3" xfId="48554" xr:uid="{00000000-0005-0000-0000-0000FD710000}"/>
    <cellStyle name="Note 4 5 4 5 4" xfId="22209" xr:uid="{00000000-0005-0000-0000-0000FE710000}"/>
    <cellStyle name="Note 4 5 4 5 5" xfId="36662" xr:uid="{00000000-0005-0000-0000-0000FF710000}"/>
    <cellStyle name="Note 4 5 4 6" xfId="7235" xr:uid="{00000000-0005-0000-0000-000000720000}"/>
    <cellStyle name="Note 4 5 4 6 2" xfId="24670" xr:uid="{00000000-0005-0000-0000-000001720000}"/>
    <cellStyle name="Note 4 5 4 6 3" xfId="39123" xr:uid="{00000000-0005-0000-0000-000002720000}"/>
    <cellStyle name="Note 4 5 4 7" xfId="9676" xr:uid="{00000000-0005-0000-0000-000003720000}"/>
    <cellStyle name="Note 4 5 4 7 2" xfId="27111" xr:uid="{00000000-0005-0000-0000-000004720000}"/>
    <cellStyle name="Note 4 5 4 7 3" xfId="41564" xr:uid="{00000000-0005-0000-0000-000005720000}"/>
    <cellStyle name="Note 4 5 4 8" xfId="12096" xr:uid="{00000000-0005-0000-0000-000006720000}"/>
    <cellStyle name="Note 4 5 4 8 2" xfId="29531" xr:uid="{00000000-0005-0000-0000-000007720000}"/>
    <cellStyle name="Note 4 5 4 8 3" xfId="43984" xr:uid="{00000000-0005-0000-0000-000008720000}"/>
    <cellStyle name="Note 4 5 4 9" xfId="19103" xr:uid="{00000000-0005-0000-0000-000009720000}"/>
    <cellStyle name="Note 4 5 5" xfId="2266" xr:uid="{00000000-0005-0000-0000-00000A720000}"/>
    <cellStyle name="Note 4 5 5 2" xfId="2267" xr:uid="{00000000-0005-0000-0000-00000B720000}"/>
    <cellStyle name="Note 4 5 5 2 2" xfId="4778" xr:uid="{00000000-0005-0000-0000-00000C720000}"/>
    <cellStyle name="Note 4 5 5 2 2 2" xfId="14209" xr:uid="{00000000-0005-0000-0000-00000D720000}"/>
    <cellStyle name="Note 4 5 5 2 2 2 2" xfId="31644" xr:uid="{00000000-0005-0000-0000-00000E720000}"/>
    <cellStyle name="Note 4 5 5 2 2 2 3" xfId="46097" xr:uid="{00000000-0005-0000-0000-00000F720000}"/>
    <cellStyle name="Note 4 5 5 2 2 3" xfId="16670" xr:uid="{00000000-0005-0000-0000-000010720000}"/>
    <cellStyle name="Note 4 5 5 2 2 3 2" xfId="34105" xr:uid="{00000000-0005-0000-0000-000011720000}"/>
    <cellStyle name="Note 4 5 5 2 2 3 3" xfId="48558" xr:uid="{00000000-0005-0000-0000-000012720000}"/>
    <cellStyle name="Note 4 5 5 2 2 4" xfId="22214" xr:uid="{00000000-0005-0000-0000-000013720000}"/>
    <cellStyle name="Note 4 5 5 2 2 5" xfId="36667" xr:uid="{00000000-0005-0000-0000-000014720000}"/>
    <cellStyle name="Note 4 5 5 2 3" xfId="7240" xr:uid="{00000000-0005-0000-0000-000015720000}"/>
    <cellStyle name="Note 4 5 5 2 3 2" xfId="24675" xr:uid="{00000000-0005-0000-0000-000016720000}"/>
    <cellStyle name="Note 4 5 5 2 3 3" xfId="39128" xr:uid="{00000000-0005-0000-0000-000017720000}"/>
    <cellStyle name="Note 4 5 5 2 4" xfId="9681" xr:uid="{00000000-0005-0000-0000-000018720000}"/>
    <cellStyle name="Note 4 5 5 2 4 2" xfId="27116" xr:uid="{00000000-0005-0000-0000-000019720000}"/>
    <cellStyle name="Note 4 5 5 2 4 3" xfId="41569" xr:uid="{00000000-0005-0000-0000-00001A720000}"/>
    <cellStyle name="Note 4 5 5 2 5" xfId="12101" xr:uid="{00000000-0005-0000-0000-00001B720000}"/>
    <cellStyle name="Note 4 5 5 2 5 2" xfId="29536" xr:uid="{00000000-0005-0000-0000-00001C720000}"/>
    <cellStyle name="Note 4 5 5 2 5 3" xfId="43989" xr:uid="{00000000-0005-0000-0000-00001D720000}"/>
    <cellStyle name="Note 4 5 5 2 6" xfId="19108" xr:uid="{00000000-0005-0000-0000-00001E720000}"/>
    <cellStyle name="Note 4 5 5 3" xfId="2268" xr:uid="{00000000-0005-0000-0000-00001F720000}"/>
    <cellStyle name="Note 4 5 5 3 2" xfId="4779" xr:uid="{00000000-0005-0000-0000-000020720000}"/>
    <cellStyle name="Note 4 5 5 3 2 2" xfId="14210" xr:uid="{00000000-0005-0000-0000-000021720000}"/>
    <cellStyle name="Note 4 5 5 3 2 2 2" xfId="31645" xr:uid="{00000000-0005-0000-0000-000022720000}"/>
    <cellStyle name="Note 4 5 5 3 2 2 3" xfId="46098" xr:uid="{00000000-0005-0000-0000-000023720000}"/>
    <cellStyle name="Note 4 5 5 3 2 3" xfId="16671" xr:uid="{00000000-0005-0000-0000-000024720000}"/>
    <cellStyle name="Note 4 5 5 3 2 3 2" xfId="34106" xr:uid="{00000000-0005-0000-0000-000025720000}"/>
    <cellStyle name="Note 4 5 5 3 2 3 3" xfId="48559" xr:uid="{00000000-0005-0000-0000-000026720000}"/>
    <cellStyle name="Note 4 5 5 3 2 4" xfId="22215" xr:uid="{00000000-0005-0000-0000-000027720000}"/>
    <cellStyle name="Note 4 5 5 3 2 5" xfId="36668" xr:uid="{00000000-0005-0000-0000-000028720000}"/>
    <cellStyle name="Note 4 5 5 3 3" xfId="7241" xr:uid="{00000000-0005-0000-0000-000029720000}"/>
    <cellStyle name="Note 4 5 5 3 3 2" xfId="24676" xr:uid="{00000000-0005-0000-0000-00002A720000}"/>
    <cellStyle name="Note 4 5 5 3 3 3" xfId="39129" xr:uid="{00000000-0005-0000-0000-00002B720000}"/>
    <cellStyle name="Note 4 5 5 3 4" xfId="9682" xr:uid="{00000000-0005-0000-0000-00002C720000}"/>
    <cellStyle name="Note 4 5 5 3 4 2" xfId="27117" xr:uid="{00000000-0005-0000-0000-00002D720000}"/>
    <cellStyle name="Note 4 5 5 3 4 3" xfId="41570" xr:uid="{00000000-0005-0000-0000-00002E720000}"/>
    <cellStyle name="Note 4 5 5 3 5" xfId="12102" xr:uid="{00000000-0005-0000-0000-00002F720000}"/>
    <cellStyle name="Note 4 5 5 3 5 2" xfId="29537" xr:uid="{00000000-0005-0000-0000-000030720000}"/>
    <cellStyle name="Note 4 5 5 3 5 3" xfId="43990" xr:uid="{00000000-0005-0000-0000-000031720000}"/>
    <cellStyle name="Note 4 5 5 3 6" xfId="19109" xr:uid="{00000000-0005-0000-0000-000032720000}"/>
    <cellStyle name="Note 4 5 5 4" xfId="2269" xr:uid="{00000000-0005-0000-0000-000033720000}"/>
    <cellStyle name="Note 4 5 5 4 2" xfId="4780" xr:uid="{00000000-0005-0000-0000-000034720000}"/>
    <cellStyle name="Note 4 5 5 4 2 2" xfId="22216" xr:uid="{00000000-0005-0000-0000-000035720000}"/>
    <cellStyle name="Note 4 5 5 4 2 3" xfId="36669" xr:uid="{00000000-0005-0000-0000-000036720000}"/>
    <cellStyle name="Note 4 5 5 4 3" xfId="7242" xr:uid="{00000000-0005-0000-0000-000037720000}"/>
    <cellStyle name="Note 4 5 5 4 3 2" xfId="24677" xr:uid="{00000000-0005-0000-0000-000038720000}"/>
    <cellStyle name="Note 4 5 5 4 3 3" xfId="39130" xr:uid="{00000000-0005-0000-0000-000039720000}"/>
    <cellStyle name="Note 4 5 5 4 4" xfId="9683" xr:uid="{00000000-0005-0000-0000-00003A720000}"/>
    <cellStyle name="Note 4 5 5 4 4 2" xfId="27118" xr:uid="{00000000-0005-0000-0000-00003B720000}"/>
    <cellStyle name="Note 4 5 5 4 4 3" xfId="41571" xr:uid="{00000000-0005-0000-0000-00003C720000}"/>
    <cellStyle name="Note 4 5 5 4 5" xfId="12103" xr:uid="{00000000-0005-0000-0000-00003D720000}"/>
    <cellStyle name="Note 4 5 5 4 5 2" xfId="29538" xr:uid="{00000000-0005-0000-0000-00003E720000}"/>
    <cellStyle name="Note 4 5 5 4 5 3" xfId="43991" xr:uid="{00000000-0005-0000-0000-00003F720000}"/>
    <cellStyle name="Note 4 5 5 4 6" xfId="15337" xr:uid="{00000000-0005-0000-0000-000040720000}"/>
    <cellStyle name="Note 4 5 5 4 6 2" xfId="32772" xr:uid="{00000000-0005-0000-0000-000041720000}"/>
    <cellStyle name="Note 4 5 5 4 6 3" xfId="47225" xr:uid="{00000000-0005-0000-0000-000042720000}"/>
    <cellStyle name="Note 4 5 5 4 7" xfId="19110" xr:uid="{00000000-0005-0000-0000-000043720000}"/>
    <cellStyle name="Note 4 5 5 4 8" xfId="20499" xr:uid="{00000000-0005-0000-0000-000044720000}"/>
    <cellStyle name="Note 4 5 5 5" xfId="4777" xr:uid="{00000000-0005-0000-0000-000045720000}"/>
    <cellStyle name="Note 4 5 5 5 2" xfId="14208" xr:uid="{00000000-0005-0000-0000-000046720000}"/>
    <cellStyle name="Note 4 5 5 5 2 2" xfId="31643" xr:uid="{00000000-0005-0000-0000-000047720000}"/>
    <cellStyle name="Note 4 5 5 5 2 3" xfId="46096" xr:uid="{00000000-0005-0000-0000-000048720000}"/>
    <cellStyle name="Note 4 5 5 5 3" xfId="16669" xr:uid="{00000000-0005-0000-0000-000049720000}"/>
    <cellStyle name="Note 4 5 5 5 3 2" xfId="34104" xr:uid="{00000000-0005-0000-0000-00004A720000}"/>
    <cellStyle name="Note 4 5 5 5 3 3" xfId="48557" xr:uid="{00000000-0005-0000-0000-00004B720000}"/>
    <cellStyle name="Note 4 5 5 5 4" xfId="22213" xr:uid="{00000000-0005-0000-0000-00004C720000}"/>
    <cellStyle name="Note 4 5 5 5 5" xfId="36666" xr:uid="{00000000-0005-0000-0000-00004D720000}"/>
    <cellStyle name="Note 4 5 5 6" xfId="7239" xr:uid="{00000000-0005-0000-0000-00004E720000}"/>
    <cellStyle name="Note 4 5 5 6 2" xfId="24674" xr:uid="{00000000-0005-0000-0000-00004F720000}"/>
    <cellStyle name="Note 4 5 5 6 3" xfId="39127" xr:uid="{00000000-0005-0000-0000-000050720000}"/>
    <cellStyle name="Note 4 5 5 7" xfId="9680" xr:uid="{00000000-0005-0000-0000-000051720000}"/>
    <cellStyle name="Note 4 5 5 7 2" xfId="27115" xr:uid="{00000000-0005-0000-0000-000052720000}"/>
    <cellStyle name="Note 4 5 5 7 3" xfId="41568" xr:uid="{00000000-0005-0000-0000-000053720000}"/>
    <cellStyle name="Note 4 5 5 8" xfId="12100" xr:uid="{00000000-0005-0000-0000-000054720000}"/>
    <cellStyle name="Note 4 5 5 8 2" xfId="29535" xr:uid="{00000000-0005-0000-0000-000055720000}"/>
    <cellStyle name="Note 4 5 5 8 3" xfId="43988" xr:uid="{00000000-0005-0000-0000-000056720000}"/>
    <cellStyle name="Note 4 5 5 9" xfId="19107" xr:uid="{00000000-0005-0000-0000-000057720000}"/>
    <cellStyle name="Note 4 5 6" xfId="2270" xr:uid="{00000000-0005-0000-0000-000058720000}"/>
    <cellStyle name="Note 4 5 6 2" xfId="4781" xr:uid="{00000000-0005-0000-0000-000059720000}"/>
    <cellStyle name="Note 4 5 6 2 2" xfId="14211" xr:uid="{00000000-0005-0000-0000-00005A720000}"/>
    <cellStyle name="Note 4 5 6 2 2 2" xfId="31646" xr:uid="{00000000-0005-0000-0000-00005B720000}"/>
    <cellStyle name="Note 4 5 6 2 2 3" xfId="46099" xr:uid="{00000000-0005-0000-0000-00005C720000}"/>
    <cellStyle name="Note 4 5 6 2 3" xfId="16672" xr:uid="{00000000-0005-0000-0000-00005D720000}"/>
    <cellStyle name="Note 4 5 6 2 3 2" xfId="34107" xr:uid="{00000000-0005-0000-0000-00005E720000}"/>
    <cellStyle name="Note 4 5 6 2 3 3" xfId="48560" xr:uid="{00000000-0005-0000-0000-00005F720000}"/>
    <cellStyle name="Note 4 5 6 2 4" xfId="22217" xr:uid="{00000000-0005-0000-0000-000060720000}"/>
    <cellStyle name="Note 4 5 6 2 5" xfId="36670" xr:uid="{00000000-0005-0000-0000-000061720000}"/>
    <cellStyle name="Note 4 5 6 3" xfId="7243" xr:uid="{00000000-0005-0000-0000-000062720000}"/>
    <cellStyle name="Note 4 5 6 3 2" xfId="24678" xr:uid="{00000000-0005-0000-0000-000063720000}"/>
    <cellStyle name="Note 4 5 6 3 3" xfId="39131" xr:uid="{00000000-0005-0000-0000-000064720000}"/>
    <cellStyle name="Note 4 5 6 4" xfId="9684" xr:uid="{00000000-0005-0000-0000-000065720000}"/>
    <cellStyle name="Note 4 5 6 4 2" xfId="27119" xr:uid="{00000000-0005-0000-0000-000066720000}"/>
    <cellStyle name="Note 4 5 6 4 3" xfId="41572" xr:uid="{00000000-0005-0000-0000-000067720000}"/>
    <cellStyle name="Note 4 5 6 5" xfId="12104" xr:uid="{00000000-0005-0000-0000-000068720000}"/>
    <cellStyle name="Note 4 5 6 5 2" xfId="29539" xr:uid="{00000000-0005-0000-0000-000069720000}"/>
    <cellStyle name="Note 4 5 6 5 3" xfId="43992" xr:uid="{00000000-0005-0000-0000-00006A720000}"/>
    <cellStyle name="Note 4 5 6 6" xfId="19111" xr:uid="{00000000-0005-0000-0000-00006B720000}"/>
    <cellStyle name="Note 4 5 7" xfId="2271" xr:uid="{00000000-0005-0000-0000-00006C720000}"/>
    <cellStyle name="Note 4 5 7 2" xfId="4782" xr:uid="{00000000-0005-0000-0000-00006D720000}"/>
    <cellStyle name="Note 4 5 7 2 2" xfId="14212" xr:uid="{00000000-0005-0000-0000-00006E720000}"/>
    <cellStyle name="Note 4 5 7 2 2 2" xfId="31647" xr:uid="{00000000-0005-0000-0000-00006F720000}"/>
    <cellStyle name="Note 4 5 7 2 2 3" xfId="46100" xr:uid="{00000000-0005-0000-0000-000070720000}"/>
    <cellStyle name="Note 4 5 7 2 3" xfId="16673" xr:uid="{00000000-0005-0000-0000-000071720000}"/>
    <cellStyle name="Note 4 5 7 2 3 2" xfId="34108" xr:uid="{00000000-0005-0000-0000-000072720000}"/>
    <cellStyle name="Note 4 5 7 2 3 3" xfId="48561" xr:uid="{00000000-0005-0000-0000-000073720000}"/>
    <cellStyle name="Note 4 5 7 2 4" xfId="22218" xr:uid="{00000000-0005-0000-0000-000074720000}"/>
    <cellStyle name="Note 4 5 7 2 5" xfId="36671" xr:uid="{00000000-0005-0000-0000-000075720000}"/>
    <cellStyle name="Note 4 5 7 3" xfId="7244" xr:uid="{00000000-0005-0000-0000-000076720000}"/>
    <cellStyle name="Note 4 5 7 3 2" xfId="24679" xr:uid="{00000000-0005-0000-0000-000077720000}"/>
    <cellStyle name="Note 4 5 7 3 3" xfId="39132" xr:uid="{00000000-0005-0000-0000-000078720000}"/>
    <cellStyle name="Note 4 5 7 4" xfId="9685" xr:uid="{00000000-0005-0000-0000-000079720000}"/>
    <cellStyle name="Note 4 5 7 4 2" xfId="27120" xr:uid="{00000000-0005-0000-0000-00007A720000}"/>
    <cellStyle name="Note 4 5 7 4 3" xfId="41573" xr:uid="{00000000-0005-0000-0000-00007B720000}"/>
    <cellStyle name="Note 4 5 7 5" xfId="12105" xr:uid="{00000000-0005-0000-0000-00007C720000}"/>
    <cellStyle name="Note 4 5 7 5 2" xfId="29540" xr:uid="{00000000-0005-0000-0000-00007D720000}"/>
    <cellStyle name="Note 4 5 7 5 3" xfId="43993" xr:uid="{00000000-0005-0000-0000-00007E720000}"/>
    <cellStyle name="Note 4 5 7 6" xfId="19112" xr:uid="{00000000-0005-0000-0000-00007F720000}"/>
    <cellStyle name="Note 4 5 8" xfId="2272" xr:uid="{00000000-0005-0000-0000-000080720000}"/>
    <cellStyle name="Note 4 5 8 2" xfId="4783" xr:uid="{00000000-0005-0000-0000-000081720000}"/>
    <cellStyle name="Note 4 5 8 2 2" xfId="22219" xr:uid="{00000000-0005-0000-0000-000082720000}"/>
    <cellStyle name="Note 4 5 8 2 3" xfId="36672" xr:uid="{00000000-0005-0000-0000-000083720000}"/>
    <cellStyle name="Note 4 5 8 3" xfId="7245" xr:uid="{00000000-0005-0000-0000-000084720000}"/>
    <cellStyle name="Note 4 5 8 3 2" xfId="24680" xr:uid="{00000000-0005-0000-0000-000085720000}"/>
    <cellStyle name="Note 4 5 8 3 3" xfId="39133" xr:uid="{00000000-0005-0000-0000-000086720000}"/>
    <cellStyle name="Note 4 5 8 4" xfId="9686" xr:uid="{00000000-0005-0000-0000-000087720000}"/>
    <cellStyle name="Note 4 5 8 4 2" xfId="27121" xr:uid="{00000000-0005-0000-0000-000088720000}"/>
    <cellStyle name="Note 4 5 8 4 3" xfId="41574" xr:uid="{00000000-0005-0000-0000-000089720000}"/>
    <cellStyle name="Note 4 5 8 5" xfId="12106" xr:uid="{00000000-0005-0000-0000-00008A720000}"/>
    <cellStyle name="Note 4 5 8 5 2" xfId="29541" xr:uid="{00000000-0005-0000-0000-00008B720000}"/>
    <cellStyle name="Note 4 5 8 5 3" xfId="43994" xr:uid="{00000000-0005-0000-0000-00008C720000}"/>
    <cellStyle name="Note 4 5 8 6" xfId="15338" xr:uid="{00000000-0005-0000-0000-00008D720000}"/>
    <cellStyle name="Note 4 5 8 6 2" xfId="32773" xr:uid="{00000000-0005-0000-0000-00008E720000}"/>
    <cellStyle name="Note 4 5 8 6 3" xfId="47226" xr:uid="{00000000-0005-0000-0000-00008F720000}"/>
    <cellStyle name="Note 4 5 8 7" xfId="19113" xr:uid="{00000000-0005-0000-0000-000090720000}"/>
    <cellStyle name="Note 4 5 8 8" xfId="20500" xr:uid="{00000000-0005-0000-0000-000091720000}"/>
    <cellStyle name="Note 4 5 9" xfId="4764" xr:uid="{00000000-0005-0000-0000-000092720000}"/>
    <cellStyle name="Note 4 5 9 2" xfId="14198" xr:uid="{00000000-0005-0000-0000-000093720000}"/>
    <cellStyle name="Note 4 5 9 2 2" xfId="31633" xr:uid="{00000000-0005-0000-0000-000094720000}"/>
    <cellStyle name="Note 4 5 9 2 3" xfId="46086" xr:uid="{00000000-0005-0000-0000-000095720000}"/>
    <cellStyle name="Note 4 5 9 3" xfId="16659" xr:uid="{00000000-0005-0000-0000-000096720000}"/>
    <cellStyle name="Note 4 5 9 3 2" xfId="34094" xr:uid="{00000000-0005-0000-0000-000097720000}"/>
    <cellStyle name="Note 4 5 9 3 3" xfId="48547" xr:uid="{00000000-0005-0000-0000-000098720000}"/>
    <cellStyle name="Note 4 5 9 4" xfId="22200" xr:uid="{00000000-0005-0000-0000-000099720000}"/>
    <cellStyle name="Note 4 5 9 5" xfId="36653" xr:uid="{00000000-0005-0000-0000-00009A720000}"/>
    <cellStyle name="Note 4 6" xfId="2273" xr:uid="{00000000-0005-0000-0000-00009B720000}"/>
    <cellStyle name="Note 4 6 10" xfId="7246" xr:uid="{00000000-0005-0000-0000-00009C720000}"/>
    <cellStyle name="Note 4 6 10 2" xfId="24681" xr:uid="{00000000-0005-0000-0000-00009D720000}"/>
    <cellStyle name="Note 4 6 10 3" xfId="39134" xr:uid="{00000000-0005-0000-0000-00009E720000}"/>
    <cellStyle name="Note 4 6 11" xfId="9687" xr:uid="{00000000-0005-0000-0000-00009F720000}"/>
    <cellStyle name="Note 4 6 11 2" xfId="27122" xr:uid="{00000000-0005-0000-0000-0000A0720000}"/>
    <cellStyle name="Note 4 6 11 3" xfId="41575" xr:uid="{00000000-0005-0000-0000-0000A1720000}"/>
    <cellStyle name="Note 4 6 12" xfId="12107" xr:uid="{00000000-0005-0000-0000-0000A2720000}"/>
    <cellStyle name="Note 4 6 12 2" xfId="29542" xr:uid="{00000000-0005-0000-0000-0000A3720000}"/>
    <cellStyle name="Note 4 6 12 3" xfId="43995" xr:uid="{00000000-0005-0000-0000-0000A4720000}"/>
    <cellStyle name="Note 4 6 13" xfId="19114" xr:uid="{00000000-0005-0000-0000-0000A5720000}"/>
    <cellStyle name="Note 4 6 2" xfId="2274" xr:uid="{00000000-0005-0000-0000-0000A6720000}"/>
    <cellStyle name="Note 4 6 2 2" xfId="2275" xr:uid="{00000000-0005-0000-0000-0000A7720000}"/>
    <cellStyle name="Note 4 6 2 2 2" xfId="4786" xr:uid="{00000000-0005-0000-0000-0000A8720000}"/>
    <cellStyle name="Note 4 6 2 2 2 2" xfId="14215" xr:uid="{00000000-0005-0000-0000-0000A9720000}"/>
    <cellStyle name="Note 4 6 2 2 2 2 2" xfId="31650" xr:uid="{00000000-0005-0000-0000-0000AA720000}"/>
    <cellStyle name="Note 4 6 2 2 2 2 3" xfId="46103" xr:uid="{00000000-0005-0000-0000-0000AB720000}"/>
    <cellStyle name="Note 4 6 2 2 2 3" xfId="16676" xr:uid="{00000000-0005-0000-0000-0000AC720000}"/>
    <cellStyle name="Note 4 6 2 2 2 3 2" xfId="34111" xr:uid="{00000000-0005-0000-0000-0000AD720000}"/>
    <cellStyle name="Note 4 6 2 2 2 3 3" xfId="48564" xr:uid="{00000000-0005-0000-0000-0000AE720000}"/>
    <cellStyle name="Note 4 6 2 2 2 4" xfId="22222" xr:uid="{00000000-0005-0000-0000-0000AF720000}"/>
    <cellStyle name="Note 4 6 2 2 2 5" xfId="36675" xr:uid="{00000000-0005-0000-0000-0000B0720000}"/>
    <cellStyle name="Note 4 6 2 2 3" xfId="7248" xr:uid="{00000000-0005-0000-0000-0000B1720000}"/>
    <cellStyle name="Note 4 6 2 2 3 2" xfId="24683" xr:uid="{00000000-0005-0000-0000-0000B2720000}"/>
    <cellStyle name="Note 4 6 2 2 3 3" xfId="39136" xr:uid="{00000000-0005-0000-0000-0000B3720000}"/>
    <cellStyle name="Note 4 6 2 2 4" xfId="9689" xr:uid="{00000000-0005-0000-0000-0000B4720000}"/>
    <cellStyle name="Note 4 6 2 2 4 2" xfId="27124" xr:uid="{00000000-0005-0000-0000-0000B5720000}"/>
    <cellStyle name="Note 4 6 2 2 4 3" xfId="41577" xr:uid="{00000000-0005-0000-0000-0000B6720000}"/>
    <cellStyle name="Note 4 6 2 2 5" xfId="12109" xr:uid="{00000000-0005-0000-0000-0000B7720000}"/>
    <cellStyle name="Note 4 6 2 2 5 2" xfId="29544" xr:uid="{00000000-0005-0000-0000-0000B8720000}"/>
    <cellStyle name="Note 4 6 2 2 5 3" xfId="43997" xr:uid="{00000000-0005-0000-0000-0000B9720000}"/>
    <cellStyle name="Note 4 6 2 2 6" xfId="19116" xr:uid="{00000000-0005-0000-0000-0000BA720000}"/>
    <cellStyle name="Note 4 6 2 3" xfId="2276" xr:uid="{00000000-0005-0000-0000-0000BB720000}"/>
    <cellStyle name="Note 4 6 2 3 2" xfId="4787" xr:uid="{00000000-0005-0000-0000-0000BC720000}"/>
    <cellStyle name="Note 4 6 2 3 2 2" xfId="14216" xr:uid="{00000000-0005-0000-0000-0000BD720000}"/>
    <cellStyle name="Note 4 6 2 3 2 2 2" xfId="31651" xr:uid="{00000000-0005-0000-0000-0000BE720000}"/>
    <cellStyle name="Note 4 6 2 3 2 2 3" xfId="46104" xr:uid="{00000000-0005-0000-0000-0000BF720000}"/>
    <cellStyle name="Note 4 6 2 3 2 3" xfId="16677" xr:uid="{00000000-0005-0000-0000-0000C0720000}"/>
    <cellStyle name="Note 4 6 2 3 2 3 2" xfId="34112" xr:uid="{00000000-0005-0000-0000-0000C1720000}"/>
    <cellStyle name="Note 4 6 2 3 2 3 3" xfId="48565" xr:uid="{00000000-0005-0000-0000-0000C2720000}"/>
    <cellStyle name="Note 4 6 2 3 2 4" xfId="22223" xr:uid="{00000000-0005-0000-0000-0000C3720000}"/>
    <cellStyle name="Note 4 6 2 3 2 5" xfId="36676" xr:uid="{00000000-0005-0000-0000-0000C4720000}"/>
    <cellStyle name="Note 4 6 2 3 3" xfId="7249" xr:uid="{00000000-0005-0000-0000-0000C5720000}"/>
    <cellStyle name="Note 4 6 2 3 3 2" xfId="24684" xr:uid="{00000000-0005-0000-0000-0000C6720000}"/>
    <cellStyle name="Note 4 6 2 3 3 3" xfId="39137" xr:uid="{00000000-0005-0000-0000-0000C7720000}"/>
    <cellStyle name="Note 4 6 2 3 4" xfId="9690" xr:uid="{00000000-0005-0000-0000-0000C8720000}"/>
    <cellStyle name="Note 4 6 2 3 4 2" xfId="27125" xr:uid="{00000000-0005-0000-0000-0000C9720000}"/>
    <cellStyle name="Note 4 6 2 3 4 3" xfId="41578" xr:uid="{00000000-0005-0000-0000-0000CA720000}"/>
    <cellStyle name="Note 4 6 2 3 5" xfId="12110" xr:uid="{00000000-0005-0000-0000-0000CB720000}"/>
    <cellStyle name="Note 4 6 2 3 5 2" xfId="29545" xr:uid="{00000000-0005-0000-0000-0000CC720000}"/>
    <cellStyle name="Note 4 6 2 3 5 3" xfId="43998" xr:uid="{00000000-0005-0000-0000-0000CD720000}"/>
    <cellStyle name="Note 4 6 2 3 6" xfId="19117" xr:uid="{00000000-0005-0000-0000-0000CE720000}"/>
    <cellStyle name="Note 4 6 2 4" xfId="2277" xr:uid="{00000000-0005-0000-0000-0000CF720000}"/>
    <cellStyle name="Note 4 6 2 4 2" xfId="4788" xr:uid="{00000000-0005-0000-0000-0000D0720000}"/>
    <cellStyle name="Note 4 6 2 4 2 2" xfId="22224" xr:uid="{00000000-0005-0000-0000-0000D1720000}"/>
    <cellStyle name="Note 4 6 2 4 2 3" xfId="36677" xr:uid="{00000000-0005-0000-0000-0000D2720000}"/>
    <cellStyle name="Note 4 6 2 4 3" xfId="7250" xr:uid="{00000000-0005-0000-0000-0000D3720000}"/>
    <cellStyle name="Note 4 6 2 4 3 2" xfId="24685" xr:uid="{00000000-0005-0000-0000-0000D4720000}"/>
    <cellStyle name="Note 4 6 2 4 3 3" xfId="39138" xr:uid="{00000000-0005-0000-0000-0000D5720000}"/>
    <cellStyle name="Note 4 6 2 4 4" xfId="9691" xr:uid="{00000000-0005-0000-0000-0000D6720000}"/>
    <cellStyle name="Note 4 6 2 4 4 2" xfId="27126" xr:uid="{00000000-0005-0000-0000-0000D7720000}"/>
    <cellStyle name="Note 4 6 2 4 4 3" xfId="41579" xr:uid="{00000000-0005-0000-0000-0000D8720000}"/>
    <cellStyle name="Note 4 6 2 4 5" xfId="12111" xr:uid="{00000000-0005-0000-0000-0000D9720000}"/>
    <cellStyle name="Note 4 6 2 4 5 2" xfId="29546" xr:uid="{00000000-0005-0000-0000-0000DA720000}"/>
    <cellStyle name="Note 4 6 2 4 5 3" xfId="43999" xr:uid="{00000000-0005-0000-0000-0000DB720000}"/>
    <cellStyle name="Note 4 6 2 4 6" xfId="15339" xr:uid="{00000000-0005-0000-0000-0000DC720000}"/>
    <cellStyle name="Note 4 6 2 4 6 2" xfId="32774" xr:uid="{00000000-0005-0000-0000-0000DD720000}"/>
    <cellStyle name="Note 4 6 2 4 6 3" xfId="47227" xr:uid="{00000000-0005-0000-0000-0000DE720000}"/>
    <cellStyle name="Note 4 6 2 4 7" xfId="19118" xr:uid="{00000000-0005-0000-0000-0000DF720000}"/>
    <cellStyle name="Note 4 6 2 4 8" xfId="20501" xr:uid="{00000000-0005-0000-0000-0000E0720000}"/>
    <cellStyle name="Note 4 6 2 5" xfId="4785" xr:uid="{00000000-0005-0000-0000-0000E1720000}"/>
    <cellStyle name="Note 4 6 2 5 2" xfId="14214" xr:uid="{00000000-0005-0000-0000-0000E2720000}"/>
    <cellStyle name="Note 4 6 2 5 2 2" xfId="31649" xr:uid="{00000000-0005-0000-0000-0000E3720000}"/>
    <cellStyle name="Note 4 6 2 5 2 3" xfId="46102" xr:uid="{00000000-0005-0000-0000-0000E4720000}"/>
    <cellStyle name="Note 4 6 2 5 3" xfId="16675" xr:uid="{00000000-0005-0000-0000-0000E5720000}"/>
    <cellStyle name="Note 4 6 2 5 3 2" xfId="34110" xr:uid="{00000000-0005-0000-0000-0000E6720000}"/>
    <cellStyle name="Note 4 6 2 5 3 3" xfId="48563" xr:uid="{00000000-0005-0000-0000-0000E7720000}"/>
    <cellStyle name="Note 4 6 2 5 4" xfId="22221" xr:uid="{00000000-0005-0000-0000-0000E8720000}"/>
    <cellStyle name="Note 4 6 2 5 5" xfId="36674" xr:uid="{00000000-0005-0000-0000-0000E9720000}"/>
    <cellStyle name="Note 4 6 2 6" xfId="7247" xr:uid="{00000000-0005-0000-0000-0000EA720000}"/>
    <cellStyle name="Note 4 6 2 6 2" xfId="24682" xr:uid="{00000000-0005-0000-0000-0000EB720000}"/>
    <cellStyle name="Note 4 6 2 6 3" xfId="39135" xr:uid="{00000000-0005-0000-0000-0000EC720000}"/>
    <cellStyle name="Note 4 6 2 7" xfId="9688" xr:uid="{00000000-0005-0000-0000-0000ED720000}"/>
    <cellStyle name="Note 4 6 2 7 2" xfId="27123" xr:uid="{00000000-0005-0000-0000-0000EE720000}"/>
    <cellStyle name="Note 4 6 2 7 3" xfId="41576" xr:uid="{00000000-0005-0000-0000-0000EF720000}"/>
    <cellStyle name="Note 4 6 2 8" xfId="12108" xr:uid="{00000000-0005-0000-0000-0000F0720000}"/>
    <cellStyle name="Note 4 6 2 8 2" xfId="29543" xr:uid="{00000000-0005-0000-0000-0000F1720000}"/>
    <cellStyle name="Note 4 6 2 8 3" xfId="43996" xr:uid="{00000000-0005-0000-0000-0000F2720000}"/>
    <cellStyle name="Note 4 6 2 9" xfId="19115" xr:uid="{00000000-0005-0000-0000-0000F3720000}"/>
    <cellStyle name="Note 4 6 3" xfId="2278" xr:uid="{00000000-0005-0000-0000-0000F4720000}"/>
    <cellStyle name="Note 4 6 3 2" xfId="2279" xr:uid="{00000000-0005-0000-0000-0000F5720000}"/>
    <cellStyle name="Note 4 6 3 2 2" xfId="4790" xr:uid="{00000000-0005-0000-0000-0000F6720000}"/>
    <cellStyle name="Note 4 6 3 2 2 2" xfId="14218" xr:uid="{00000000-0005-0000-0000-0000F7720000}"/>
    <cellStyle name="Note 4 6 3 2 2 2 2" xfId="31653" xr:uid="{00000000-0005-0000-0000-0000F8720000}"/>
    <cellStyle name="Note 4 6 3 2 2 2 3" xfId="46106" xr:uid="{00000000-0005-0000-0000-0000F9720000}"/>
    <cellStyle name="Note 4 6 3 2 2 3" xfId="16679" xr:uid="{00000000-0005-0000-0000-0000FA720000}"/>
    <cellStyle name="Note 4 6 3 2 2 3 2" xfId="34114" xr:uid="{00000000-0005-0000-0000-0000FB720000}"/>
    <cellStyle name="Note 4 6 3 2 2 3 3" xfId="48567" xr:uid="{00000000-0005-0000-0000-0000FC720000}"/>
    <cellStyle name="Note 4 6 3 2 2 4" xfId="22226" xr:uid="{00000000-0005-0000-0000-0000FD720000}"/>
    <cellStyle name="Note 4 6 3 2 2 5" xfId="36679" xr:uid="{00000000-0005-0000-0000-0000FE720000}"/>
    <cellStyle name="Note 4 6 3 2 3" xfId="7252" xr:uid="{00000000-0005-0000-0000-0000FF720000}"/>
    <cellStyle name="Note 4 6 3 2 3 2" xfId="24687" xr:uid="{00000000-0005-0000-0000-000000730000}"/>
    <cellStyle name="Note 4 6 3 2 3 3" xfId="39140" xr:uid="{00000000-0005-0000-0000-000001730000}"/>
    <cellStyle name="Note 4 6 3 2 4" xfId="9693" xr:uid="{00000000-0005-0000-0000-000002730000}"/>
    <cellStyle name="Note 4 6 3 2 4 2" xfId="27128" xr:uid="{00000000-0005-0000-0000-000003730000}"/>
    <cellStyle name="Note 4 6 3 2 4 3" xfId="41581" xr:uid="{00000000-0005-0000-0000-000004730000}"/>
    <cellStyle name="Note 4 6 3 2 5" xfId="12113" xr:uid="{00000000-0005-0000-0000-000005730000}"/>
    <cellStyle name="Note 4 6 3 2 5 2" xfId="29548" xr:uid="{00000000-0005-0000-0000-000006730000}"/>
    <cellStyle name="Note 4 6 3 2 5 3" xfId="44001" xr:uid="{00000000-0005-0000-0000-000007730000}"/>
    <cellStyle name="Note 4 6 3 2 6" xfId="19120" xr:uid="{00000000-0005-0000-0000-000008730000}"/>
    <cellStyle name="Note 4 6 3 3" xfId="2280" xr:uid="{00000000-0005-0000-0000-000009730000}"/>
    <cellStyle name="Note 4 6 3 3 2" xfId="4791" xr:uid="{00000000-0005-0000-0000-00000A730000}"/>
    <cellStyle name="Note 4 6 3 3 2 2" xfId="14219" xr:uid="{00000000-0005-0000-0000-00000B730000}"/>
    <cellStyle name="Note 4 6 3 3 2 2 2" xfId="31654" xr:uid="{00000000-0005-0000-0000-00000C730000}"/>
    <cellStyle name="Note 4 6 3 3 2 2 3" xfId="46107" xr:uid="{00000000-0005-0000-0000-00000D730000}"/>
    <cellStyle name="Note 4 6 3 3 2 3" xfId="16680" xr:uid="{00000000-0005-0000-0000-00000E730000}"/>
    <cellStyle name="Note 4 6 3 3 2 3 2" xfId="34115" xr:uid="{00000000-0005-0000-0000-00000F730000}"/>
    <cellStyle name="Note 4 6 3 3 2 3 3" xfId="48568" xr:uid="{00000000-0005-0000-0000-000010730000}"/>
    <cellStyle name="Note 4 6 3 3 2 4" xfId="22227" xr:uid="{00000000-0005-0000-0000-000011730000}"/>
    <cellStyle name="Note 4 6 3 3 2 5" xfId="36680" xr:uid="{00000000-0005-0000-0000-000012730000}"/>
    <cellStyle name="Note 4 6 3 3 3" xfId="7253" xr:uid="{00000000-0005-0000-0000-000013730000}"/>
    <cellStyle name="Note 4 6 3 3 3 2" xfId="24688" xr:uid="{00000000-0005-0000-0000-000014730000}"/>
    <cellStyle name="Note 4 6 3 3 3 3" xfId="39141" xr:uid="{00000000-0005-0000-0000-000015730000}"/>
    <cellStyle name="Note 4 6 3 3 4" xfId="9694" xr:uid="{00000000-0005-0000-0000-000016730000}"/>
    <cellStyle name="Note 4 6 3 3 4 2" xfId="27129" xr:uid="{00000000-0005-0000-0000-000017730000}"/>
    <cellStyle name="Note 4 6 3 3 4 3" xfId="41582" xr:uid="{00000000-0005-0000-0000-000018730000}"/>
    <cellStyle name="Note 4 6 3 3 5" xfId="12114" xr:uid="{00000000-0005-0000-0000-000019730000}"/>
    <cellStyle name="Note 4 6 3 3 5 2" xfId="29549" xr:uid="{00000000-0005-0000-0000-00001A730000}"/>
    <cellStyle name="Note 4 6 3 3 5 3" xfId="44002" xr:uid="{00000000-0005-0000-0000-00001B730000}"/>
    <cellStyle name="Note 4 6 3 3 6" xfId="19121" xr:uid="{00000000-0005-0000-0000-00001C730000}"/>
    <cellStyle name="Note 4 6 3 4" xfId="2281" xr:uid="{00000000-0005-0000-0000-00001D730000}"/>
    <cellStyle name="Note 4 6 3 4 2" xfId="4792" xr:uid="{00000000-0005-0000-0000-00001E730000}"/>
    <cellStyle name="Note 4 6 3 4 2 2" xfId="22228" xr:uid="{00000000-0005-0000-0000-00001F730000}"/>
    <cellStyle name="Note 4 6 3 4 2 3" xfId="36681" xr:uid="{00000000-0005-0000-0000-000020730000}"/>
    <cellStyle name="Note 4 6 3 4 3" xfId="7254" xr:uid="{00000000-0005-0000-0000-000021730000}"/>
    <cellStyle name="Note 4 6 3 4 3 2" xfId="24689" xr:uid="{00000000-0005-0000-0000-000022730000}"/>
    <cellStyle name="Note 4 6 3 4 3 3" xfId="39142" xr:uid="{00000000-0005-0000-0000-000023730000}"/>
    <cellStyle name="Note 4 6 3 4 4" xfId="9695" xr:uid="{00000000-0005-0000-0000-000024730000}"/>
    <cellStyle name="Note 4 6 3 4 4 2" xfId="27130" xr:uid="{00000000-0005-0000-0000-000025730000}"/>
    <cellStyle name="Note 4 6 3 4 4 3" xfId="41583" xr:uid="{00000000-0005-0000-0000-000026730000}"/>
    <cellStyle name="Note 4 6 3 4 5" xfId="12115" xr:uid="{00000000-0005-0000-0000-000027730000}"/>
    <cellStyle name="Note 4 6 3 4 5 2" xfId="29550" xr:uid="{00000000-0005-0000-0000-000028730000}"/>
    <cellStyle name="Note 4 6 3 4 5 3" xfId="44003" xr:uid="{00000000-0005-0000-0000-000029730000}"/>
    <cellStyle name="Note 4 6 3 4 6" xfId="15340" xr:uid="{00000000-0005-0000-0000-00002A730000}"/>
    <cellStyle name="Note 4 6 3 4 6 2" xfId="32775" xr:uid="{00000000-0005-0000-0000-00002B730000}"/>
    <cellStyle name="Note 4 6 3 4 6 3" xfId="47228" xr:uid="{00000000-0005-0000-0000-00002C730000}"/>
    <cellStyle name="Note 4 6 3 4 7" xfId="19122" xr:uid="{00000000-0005-0000-0000-00002D730000}"/>
    <cellStyle name="Note 4 6 3 4 8" xfId="20502" xr:uid="{00000000-0005-0000-0000-00002E730000}"/>
    <cellStyle name="Note 4 6 3 5" xfId="4789" xr:uid="{00000000-0005-0000-0000-00002F730000}"/>
    <cellStyle name="Note 4 6 3 5 2" xfId="14217" xr:uid="{00000000-0005-0000-0000-000030730000}"/>
    <cellStyle name="Note 4 6 3 5 2 2" xfId="31652" xr:uid="{00000000-0005-0000-0000-000031730000}"/>
    <cellStyle name="Note 4 6 3 5 2 3" xfId="46105" xr:uid="{00000000-0005-0000-0000-000032730000}"/>
    <cellStyle name="Note 4 6 3 5 3" xfId="16678" xr:uid="{00000000-0005-0000-0000-000033730000}"/>
    <cellStyle name="Note 4 6 3 5 3 2" xfId="34113" xr:uid="{00000000-0005-0000-0000-000034730000}"/>
    <cellStyle name="Note 4 6 3 5 3 3" xfId="48566" xr:uid="{00000000-0005-0000-0000-000035730000}"/>
    <cellStyle name="Note 4 6 3 5 4" xfId="22225" xr:uid="{00000000-0005-0000-0000-000036730000}"/>
    <cellStyle name="Note 4 6 3 5 5" xfId="36678" xr:uid="{00000000-0005-0000-0000-000037730000}"/>
    <cellStyle name="Note 4 6 3 6" xfId="7251" xr:uid="{00000000-0005-0000-0000-000038730000}"/>
    <cellStyle name="Note 4 6 3 6 2" xfId="24686" xr:uid="{00000000-0005-0000-0000-000039730000}"/>
    <cellStyle name="Note 4 6 3 6 3" xfId="39139" xr:uid="{00000000-0005-0000-0000-00003A730000}"/>
    <cellStyle name="Note 4 6 3 7" xfId="9692" xr:uid="{00000000-0005-0000-0000-00003B730000}"/>
    <cellStyle name="Note 4 6 3 7 2" xfId="27127" xr:uid="{00000000-0005-0000-0000-00003C730000}"/>
    <cellStyle name="Note 4 6 3 7 3" xfId="41580" xr:uid="{00000000-0005-0000-0000-00003D730000}"/>
    <cellStyle name="Note 4 6 3 8" xfId="12112" xr:uid="{00000000-0005-0000-0000-00003E730000}"/>
    <cellStyle name="Note 4 6 3 8 2" xfId="29547" xr:uid="{00000000-0005-0000-0000-00003F730000}"/>
    <cellStyle name="Note 4 6 3 8 3" xfId="44000" xr:uid="{00000000-0005-0000-0000-000040730000}"/>
    <cellStyle name="Note 4 6 3 9" xfId="19119" xr:uid="{00000000-0005-0000-0000-000041730000}"/>
    <cellStyle name="Note 4 6 4" xfId="2282" xr:uid="{00000000-0005-0000-0000-000042730000}"/>
    <cellStyle name="Note 4 6 4 2" xfId="2283" xr:uid="{00000000-0005-0000-0000-000043730000}"/>
    <cellStyle name="Note 4 6 4 2 2" xfId="4794" xr:uid="{00000000-0005-0000-0000-000044730000}"/>
    <cellStyle name="Note 4 6 4 2 2 2" xfId="14221" xr:uid="{00000000-0005-0000-0000-000045730000}"/>
    <cellStyle name="Note 4 6 4 2 2 2 2" xfId="31656" xr:uid="{00000000-0005-0000-0000-000046730000}"/>
    <cellStyle name="Note 4 6 4 2 2 2 3" xfId="46109" xr:uid="{00000000-0005-0000-0000-000047730000}"/>
    <cellStyle name="Note 4 6 4 2 2 3" xfId="16682" xr:uid="{00000000-0005-0000-0000-000048730000}"/>
    <cellStyle name="Note 4 6 4 2 2 3 2" xfId="34117" xr:uid="{00000000-0005-0000-0000-000049730000}"/>
    <cellStyle name="Note 4 6 4 2 2 3 3" xfId="48570" xr:uid="{00000000-0005-0000-0000-00004A730000}"/>
    <cellStyle name="Note 4 6 4 2 2 4" xfId="22230" xr:uid="{00000000-0005-0000-0000-00004B730000}"/>
    <cellStyle name="Note 4 6 4 2 2 5" xfId="36683" xr:uid="{00000000-0005-0000-0000-00004C730000}"/>
    <cellStyle name="Note 4 6 4 2 3" xfId="7256" xr:uid="{00000000-0005-0000-0000-00004D730000}"/>
    <cellStyle name="Note 4 6 4 2 3 2" xfId="24691" xr:uid="{00000000-0005-0000-0000-00004E730000}"/>
    <cellStyle name="Note 4 6 4 2 3 3" xfId="39144" xr:uid="{00000000-0005-0000-0000-00004F730000}"/>
    <cellStyle name="Note 4 6 4 2 4" xfId="9697" xr:uid="{00000000-0005-0000-0000-000050730000}"/>
    <cellStyle name="Note 4 6 4 2 4 2" xfId="27132" xr:uid="{00000000-0005-0000-0000-000051730000}"/>
    <cellStyle name="Note 4 6 4 2 4 3" xfId="41585" xr:uid="{00000000-0005-0000-0000-000052730000}"/>
    <cellStyle name="Note 4 6 4 2 5" xfId="12117" xr:uid="{00000000-0005-0000-0000-000053730000}"/>
    <cellStyle name="Note 4 6 4 2 5 2" xfId="29552" xr:uid="{00000000-0005-0000-0000-000054730000}"/>
    <cellStyle name="Note 4 6 4 2 5 3" xfId="44005" xr:uid="{00000000-0005-0000-0000-000055730000}"/>
    <cellStyle name="Note 4 6 4 2 6" xfId="19124" xr:uid="{00000000-0005-0000-0000-000056730000}"/>
    <cellStyle name="Note 4 6 4 3" xfId="2284" xr:uid="{00000000-0005-0000-0000-000057730000}"/>
    <cellStyle name="Note 4 6 4 3 2" xfId="4795" xr:uid="{00000000-0005-0000-0000-000058730000}"/>
    <cellStyle name="Note 4 6 4 3 2 2" xfId="14222" xr:uid="{00000000-0005-0000-0000-000059730000}"/>
    <cellStyle name="Note 4 6 4 3 2 2 2" xfId="31657" xr:uid="{00000000-0005-0000-0000-00005A730000}"/>
    <cellStyle name="Note 4 6 4 3 2 2 3" xfId="46110" xr:uid="{00000000-0005-0000-0000-00005B730000}"/>
    <cellStyle name="Note 4 6 4 3 2 3" xfId="16683" xr:uid="{00000000-0005-0000-0000-00005C730000}"/>
    <cellStyle name="Note 4 6 4 3 2 3 2" xfId="34118" xr:uid="{00000000-0005-0000-0000-00005D730000}"/>
    <cellStyle name="Note 4 6 4 3 2 3 3" xfId="48571" xr:uid="{00000000-0005-0000-0000-00005E730000}"/>
    <cellStyle name="Note 4 6 4 3 2 4" xfId="22231" xr:uid="{00000000-0005-0000-0000-00005F730000}"/>
    <cellStyle name="Note 4 6 4 3 2 5" xfId="36684" xr:uid="{00000000-0005-0000-0000-000060730000}"/>
    <cellStyle name="Note 4 6 4 3 3" xfId="7257" xr:uid="{00000000-0005-0000-0000-000061730000}"/>
    <cellStyle name="Note 4 6 4 3 3 2" xfId="24692" xr:uid="{00000000-0005-0000-0000-000062730000}"/>
    <cellStyle name="Note 4 6 4 3 3 3" xfId="39145" xr:uid="{00000000-0005-0000-0000-000063730000}"/>
    <cellStyle name="Note 4 6 4 3 4" xfId="9698" xr:uid="{00000000-0005-0000-0000-000064730000}"/>
    <cellStyle name="Note 4 6 4 3 4 2" xfId="27133" xr:uid="{00000000-0005-0000-0000-000065730000}"/>
    <cellStyle name="Note 4 6 4 3 4 3" xfId="41586" xr:uid="{00000000-0005-0000-0000-000066730000}"/>
    <cellStyle name="Note 4 6 4 3 5" xfId="12118" xr:uid="{00000000-0005-0000-0000-000067730000}"/>
    <cellStyle name="Note 4 6 4 3 5 2" xfId="29553" xr:uid="{00000000-0005-0000-0000-000068730000}"/>
    <cellStyle name="Note 4 6 4 3 5 3" xfId="44006" xr:uid="{00000000-0005-0000-0000-000069730000}"/>
    <cellStyle name="Note 4 6 4 3 6" xfId="19125" xr:uid="{00000000-0005-0000-0000-00006A730000}"/>
    <cellStyle name="Note 4 6 4 4" xfId="2285" xr:uid="{00000000-0005-0000-0000-00006B730000}"/>
    <cellStyle name="Note 4 6 4 4 2" xfId="4796" xr:uid="{00000000-0005-0000-0000-00006C730000}"/>
    <cellStyle name="Note 4 6 4 4 2 2" xfId="22232" xr:uid="{00000000-0005-0000-0000-00006D730000}"/>
    <cellStyle name="Note 4 6 4 4 2 3" xfId="36685" xr:uid="{00000000-0005-0000-0000-00006E730000}"/>
    <cellStyle name="Note 4 6 4 4 3" xfId="7258" xr:uid="{00000000-0005-0000-0000-00006F730000}"/>
    <cellStyle name="Note 4 6 4 4 3 2" xfId="24693" xr:uid="{00000000-0005-0000-0000-000070730000}"/>
    <cellStyle name="Note 4 6 4 4 3 3" xfId="39146" xr:uid="{00000000-0005-0000-0000-000071730000}"/>
    <cellStyle name="Note 4 6 4 4 4" xfId="9699" xr:uid="{00000000-0005-0000-0000-000072730000}"/>
    <cellStyle name="Note 4 6 4 4 4 2" xfId="27134" xr:uid="{00000000-0005-0000-0000-000073730000}"/>
    <cellStyle name="Note 4 6 4 4 4 3" xfId="41587" xr:uid="{00000000-0005-0000-0000-000074730000}"/>
    <cellStyle name="Note 4 6 4 4 5" xfId="12119" xr:uid="{00000000-0005-0000-0000-000075730000}"/>
    <cellStyle name="Note 4 6 4 4 5 2" xfId="29554" xr:uid="{00000000-0005-0000-0000-000076730000}"/>
    <cellStyle name="Note 4 6 4 4 5 3" xfId="44007" xr:uid="{00000000-0005-0000-0000-000077730000}"/>
    <cellStyle name="Note 4 6 4 4 6" xfId="15341" xr:uid="{00000000-0005-0000-0000-000078730000}"/>
    <cellStyle name="Note 4 6 4 4 6 2" xfId="32776" xr:uid="{00000000-0005-0000-0000-000079730000}"/>
    <cellStyle name="Note 4 6 4 4 6 3" xfId="47229" xr:uid="{00000000-0005-0000-0000-00007A730000}"/>
    <cellStyle name="Note 4 6 4 4 7" xfId="19126" xr:uid="{00000000-0005-0000-0000-00007B730000}"/>
    <cellStyle name="Note 4 6 4 4 8" xfId="20503" xr:uid="{00000000-0005-0000-0000-00007C730000}"/>
    <cellStyle name="Note 4 6 4 5" xfId="4793" xr:uid="{00000000-0005-0000-0000-00007D730000}"/>
    <cellStyle name="Note 4 6 4 5 2" xfId="14220" xr:uid="{00000000-0005-0000-0000-00007E730000}"/>
    <cellStyle name="Note 4 6 4 5 2 2" xfId="31655" xr:uid="{00000000-0005-0000-0000-00007F730000}"/>
    <cellStyle name="Note 4 6 4 5 2 3" xfId="46108" xr:uid="{00000000-0005-0000-0000-000080730000}"/>
    <cellStyle name="Note 4 6 4 5 3" xfId="16681" xr:uid="{00000000-0005-0000-0000-000081730000}"/>
    <cellStyle name="Note 4 6 4 5 3 2" xfId="34116" xr:uid="{00000000-0005-0000-0000-000082730000}"/>
    <cellStyle name="Note 4 6 4 5 3 3" xfId="48569" xr:uid="{00000000-0005-0000-0000-000083730000}"/>
    <cellStyle name="Note 4 6 4 5 4" xfId="22229" xr:uid="{00000000-0005-0000-0000-000084730000}"/>
    <cellStyle name="Note 4 6 4 5 5" xfId="36682" xr:uid="{00000000-0005-0000-0000-000085730000}"/>
    <cellStyle name="Note 4 6 4 6" xfId="7255" xr:uid="{00000000-0005-0000-0000-000086730000}"/>
    <cellStyle name="Note 4 6 4 6 2" xfId="24690" xr:uid="{00000000-0005-0000-0000-000087730000}"/>
    <cellStyle name="Note 4 6 4 6 3" xfId="39143" xr:uid="{00000000-0005-0000-0000-000088730000}"/>
    <cellStyle name="Note 4 6 4 7" xfId="9696" xr:uid="{00000000-0005-0000-0000-000089730000}"/>
    <cellStyle name="Note 4 6 4 7 2" xfId="27131" xr:uid="{00000000-0005-0000-0000-00008A730000}"/>
    <cellStyle name="Note 4 6 4 7 3" xfId="41584" xr:uid="{00000000-0005-0000-0000-00008B730000}"/>
    <cellStyle name="Note 4 6 4 8" xfId="12116" xr:uid="{00000000-0005-0000-0000-00008C730000}"/>
    <cellStyle name="Note 4 6 4 8 2" xfId="29551" xr:uid="{00000000-0005-0000-0000-00008D730000}"/>
    <cellStyle name="Note 4 6 4 8 3" xfId="44004" xr:uid="{00000000-0005-0000-0000-00008E730000}"/>
    <cellStyle name="Note 4 6 4 9" xfId="19123" xr:uid="{00000000-0005-0000-0000-00008F730000}"/>
    <cellStyle name="Note 4 6 5" xfId="2286" xr:uid="{00000000-0005-0000-0000-000090730000}"/>
    <cellStyle name="Note 4 6 5 2" xfId="2287" xr:uid="{00000000-0005-0000-0000-000091730000}"/>
    <cellStyle name="Note 4 6 5 2 2" xfId="4798" xr:uid="{00000000-0005-0000-0000-000092730000}"/>
    <cellStyle name="Note 4 6 5 2 2 2" xfId="14224" xr:uid="{00000000-0005-0000-0000-000093730000}"/>
    <cellStyle name="Note 4 6 5 2 2 2 2" xfId="31659" xr:uid="{00000000-0005-0000-0000-000094730000}"/>
    <cellStyle name="Note 4 6 5 2 2 2 3" xfId="46112" xr:uid="{00000000-0005-0000-0000-000095730000}"/>
    <cellStyle name="Note 4 6 5 2 2 3" xfId="16685" xr:uid="{00000000-0005-0000-0000-000096730000}"/>
    <cellStyle name="Note 4 6 5 2 2 3 2" xfId="34120" xr:uid="{00000000-0005-0000-0000-000097730000}"/>
    <cellStyle name="Note 4 6 5 2 2 3 3" xfId="48573" xr:uid="{00000000-0005-0000-0000-000098730000}"/>
    <cellStyle name="Note 4 6 5 2 2 4" xfId="22234" xr:uid="{00000000-0005-0000-0000-000099730000}"/>
    <cellStyle name="Note 4 6 5 2 2 5" xfId="36687" xr:uid="{00000000-0005-0000-0000-00009A730000}"/>
    <cellStyle name="Note 4 6 5 2 3" xfId="7260" xr:uid="{00000000-0005-0000-0000-00009B730000}"/>
    <cellStyle name="Note 4 6 5 2 3 2" xfId="24695" xr:uid="{00000000-0005-0000-0000-00009C730000}"/>
    <cellStyle name="Note 4 6 5 2 3 3" xfId="39148" xr:uid="{00000000-0005-0000-0000-00009D730000}"/>
    <cellStyle name="Note 4 6 5 2 4" xfId="9701" xr:uid="{00000000-0005-0000-0000-00009E730000}"/>
    <cellStyle name="Note 4 6 5 2 4 2" xfId="27136" xr:uid="{00000000-0005-0000-0000-00009F730000}"/>
    <cellStyle name="Note 4 6 5 2 4 3" xfId="41589" xr:uid="{00000000-0005-0000-0000-0000A0730000}"/>
    <cellStyle name="Note 4 6 5 2 5" xfId="12121" xr:uid="{00000000-0005-0000-0000-0000A1730000}"/>
    <cellStyle name="Note 4 6 5 2 5 2" xfId="29556" xr:uid="{00000000-0005-0000-0000-0000A2730000}"/>
    <cellStyle name="Note 4 6 5 2 5 3" xfId="44009" xr:uid="{00000000-0005-0000-0000-0000A3730000}"/>
    <cellStyle name="Note 4 6 5 2 6" xfId="19128" xr:uid="{00000000-0005-0000-0000-0000A4730000}"/>
    <cellStyle name="Note 4 6 5 3" xfId="2288" xr:uid="{00000000-0005-0000-0000-0000A5730000}"/>
    <cellStyle name="Note 4 6 5 3 2" xfId="4799" xr:uid="{00000000-0005-0000-0000-0000A6730000}"/>
    <cellStyle name="Note 4 6 5 3 2 2" xfId="14225" xr:uid="{00000000-0005-0000-0000-0000A7730000}"/>
    <cellStyle name="Note 4 6 5 3 2 2 2" xfId="31660" xr:uid="{00000000-0005-0000-0000-0000A8730000}"/>
    <cellStyle name="Note 4 6 5 3 2 2 3" xfId="46113" xr:uid="{00000000-0005-0000-0000-0000A9730000}"/>
    <cellStyle name="Note 4 6 5 3 2 3" xfId="16686" xr:uid="{00000000-0005-0000-0000-0000AA730000}"/>
    <cellStyle name="Note 4 6 5 3 2 3 2" xfId="34121" xr:uid="{00000000-0005-0000-0000-0000AB730000}"/>
    <cellStyle name="Note 4 6 5 3 2 3 3" xfId="48574" xr:uid="{00000000-0005-0000-0000-0000AC730000}"/>
    <cellStyle name="Note 4 6 5 3 2 4" xfId="22235" xr:uid="{00000000-0005-0000-0000-0000AD730000}"/>
    <cellStyle name="Note 4 6 5 3 2 5" xfId="36688" xr:uid="{00000000-0005-0000-0000-0000AE730000}"/>
    <cellStyle name="Note 4 6 5 3 3" xfId="7261" xr:uid="{00000000-0005-0000-0000-0000AF730000}"/>
    <cellStyle name="Note 4 6 5 3 3 2" xfId="24696" xr:uid="{00000000-0005-0000-0000-0000B0730000}"/>
    <cellStyle name="Note 4 6 5 3 3 3" xfId="39149" xr:uid="{00000000-0005-0000-0000-0000B1730000}"/>
    <cellStyle name="Note 4 6 5 3 4" xfId="9702" xr:uid="{00000000-0005-0000-0000-0000B2730000}"/>
    <cellStyle name="Note 4 6 5 3 4 2" xfId="27137" xr:uid="{00000000-0005-0000-0000-0000B3730000}"/>
    <cellStyle name="Note 4 6 5 3 4 3" xfId="41590" xr:uid="{00000000-0005-0000-0000-0000B4730000}"/>
    <cellStyle name="Note 4 6 5 3 5" xfId="12122" xr:uid="{00000000-0005-0000-0000-0000B5730000}"/>
    <cellStyle name="Note 4 6 5 3 5 2" xfId="29557" xr:uid="{00000000-0005-0000-0000-0000B6730000}"/>
    <cellStyle name="Note 4 6 5 3 5 3" xfId="44010" xr:uid="{00000000-0005-0000-0000-0000B7730000}"/>
    <cellStyle name="Note 4 6 5 3 6" xfId="19129" xr:uid="{00000000-0005-0000-0000-0000B8730000}"/>
    <cellStyle name="Note 4 6 5 4" xfId="2289" xr:uid="{00000000-0005-0000-0000-0000B9730000}"/>
    <cellStyle name="Note 4 6 5 4 2" xfId="4800" xr:uid="{00000000-0005-0000-0000-0000BA730000}"/>
    <cellStyle name="Note 4 6 5 4 2 2" xfId="22236" xr:uid="{00000000-0005-0000-0000-0000BB730000}"/>
    <cellStyle name="Note 4 6 5 4 2 3" xfId="36689" xr:uid="{00000000-0005-0000-0000-0000BC730000}"/>
    <cellStyle name="Note 4 6 5 4 3" xfId="7262" xr:uid="{00000000-0005-0000-0000-0000BD730000}"/>
    <cellStyle name="Note 4 6 5 4 3 2" xfId="24697" xr:uid="{00000000-0005-0000-0000-0000BE730000}"/>
    <cellStyle name="Note 4 6 5 4 3 3" xfId="39150" xr:uid="{00000000-0005-0000-0000-0000BF730000}"/>
    <cellStyle name="Note 4 6 5 4 4" xfId="9703" xr:uid="{00000000-0005-0000-0000-0000C0730000}"/>
    <cellStyle name="Note 4 6 5 4 4 2" xfId="27138" xr:uid="{00000000-0005-0000-0000-0000C1730000}"/>
    <cellStyle name="Note 4 6 5 4 4 3" xfId="41591" xr:uid="{00000000-0005-0000-0000-0000C2730000}"/>
    <cellStyle name="Note 4 6 5 4 5" xfId="12123" xr:uid="{00000000-0005-0000-0000-0000C3730000}"/>
    <cellStyle name="Note 4 6 5 4 5 2" xfId="29558" xr:uid="{00000000-0005-0000-0000-0000C4730000}"/>
    <cellStyle name="Note 4 6 5 4 5 3" xfId="44011" xr:uid="{00000000-0005-0000-0000-0000C5730000}"/>
    <cellStyle name="Note 4 6 5 4 6" xfId="15342" xr:uid="{00000000-0005-0000-0000-0000C6730000}"/>
    <cellStyle name="Note 4 6 5 4 6 2" xfId="32777" xr:uid="{00000000-0005-0000-0000-0000C7730000}"/>
    <cellStyle name="Note 4 6 5 4 6 3" xfId="47230" xr:uid="{00000000-0005-0000-0000-0000C8730000}"/>
    <cellStyle name="Note 4 6 5 4 7" xfId="19130" xr:uid="{00000000-0005-0000-0000-0000C9730000}"/>
    <cellStyle name="Note 4 6 5 4 8" xfId="20504" xr:uid="{00000000-0005-0000-0000-0000CA730000}"/>
    <cellStyle name="Note 4 6 5 5" xfId="4797" xr:uid="{00000000-0005-0000-0000-0000CB730000}"/>
    <cellStyle name="Note 4 6 5 5 2" xfId="14223" xr:uid="{00000000-0005-0000-0000-0000CC730000}"/>
    <cellStyle name="Note 4 6 5 5 2 2" xfId="31658" xr:uid="{00000000-0005-0000-0000-0000CD730000}"/>
    <cellStyle name="Note 4 6 5 5 2 3" xfId="46111" xr:uid="{00000000-0005-0000-0000-0000CE730000}"/>
    <cellStyle name="Note 4 6 5 5 3" xfId="16684" xr:uid="{00000000-0005-0000-0000-0000CF730000}"/>
    <cellStyle name="Note 4 6 5 5 3 2" xfId="34119" xr:uid="{00000000-0005-0000-0000-0000D0730000}"/>
    <cellStyle name="Note 4 6 5 5 3 3" xfId="48572" xr:uid="{00000000-0005-0000-0000-0000D1730000}"/>
    <cellStyle name="Note 4 6 5 5 4" xfId="22233" xr:uid="{00000000-0005-0000-0000-0000D2730000}"/>
    <cellStyle name="Note 4 6 5 5 5" xfId="36686" xr:uid="{00000000-0005-0000-0000-0000D3730000}"/>
    <cellStyle name="Note 4 6 5 6" xfId="7259" xr:uid="{00000000-0005-0000-0000-0000D4730000}"/>
    <cellStyle name="Note 4 6 5 6 2" xfId="24694" xr:uid="{00000000-0005-0000-0000-0000D5730000}"/>
    <cellStyle name="Note 4 6 5 6 3" xfId="39147" xr:uid="{00000000-0005-0000-0000-0000D6730000}"/>
    <cellStyle name="Note 4 6 5 7" xfId="9700" xr:uid="{00000000-0005-0000-0000-0000D7730000}"/>
    <cellStyle name="Note 4 6 5 7 2" xfId="27135" xr:uid="{00000000-0005-0000-0000-0000D8730000}"/>
    <cellStyle name="Note 4 6 5 7 3" xfId="41588" xr:uid="{00000000-0005-0000-0000-0000D9730000}"/>
    <cellStyle name="Note 4 6 5 8" xfId="12120" xr:uid="{00000000-0005-0000-0000-0000DA730000}"/>
    <cellStyle name="Note 4 6 5 8 2" xfId="29555" xr:uid="{00000000-0005-0000-0000-0000DB730000}"/>
    <cellStyle name="Note 4 6 5 8 3" xfId="44008" xr:uid="{00000000-0005-0000-0000-0000DC730000}"/>
    <cellStyle name="Note 4 6 5 9" xfId="19127" xr:uid="{00000000-0005-0000-0000-0000DD730000}"/>
    <cellStyle name="Note 4 6 6" xfId="2290" xr:uid="{00000000-0005-0000-0000-0000DE730000}"/>
    <cellStyle name="Note 4 6 6 2" xfId="4801" xr:uid="{00000000-0005-0000-0000-0000DF730000}"/>
    <cellStyle name="Note 4 6 6 2 2" xfId="14226" xr:uid="{00000000-0005-0000-0000-0000E0730000}"/>
    <cellStyle name="Note 4 6 6 2 2 2" xfId="31661" xr:uid="{00000000-0005-0000-0000-0000E1730000}"/>
    <cellStyle name="Note 4 6 6 2 2 3" xfId="46114" xr:uid="{00000000-0005-0000-0000-0000E2730000}"/>
    <cellStyle name="Note 4 6 6 2 3" xfId="16687" xr:uid="{00000000-0005-0000-0000-0000E3730000}"/>
    <cellStyle name="Note 4 6 6 2 3 2" xfId="34122" xr:uid="{00000000-0005-0000-0000-0000E4730000}"/>
    <cellStyle name="Note 4 6 6 2 3 3" xfId="48575" xr:uid="{00000000-0005-0000-0000-0000E5730000}"/>
    <cellStyle name="Note 4 6 6 2 4" xfId="22237" xr:uid="{00000000-0005-0000-0000-0000E6730000}"/>
    <cellStyle name="Note 4 6 6 2 5" xfId="36690" xr:uid="{00000000-0005-0000-0000-0000E7730000}"/>
    <cellStyle name="Note 4 6 6 3" xfId="7263" xr:uid="{00000000-0005-0000-0000-0000E8730000}"/>
    <cellStyle name="Note 4 6 6 3 2" xfId="24698" xr:uid="{00000000-0005-0000-0000-0000E9730000}"/>
    <cellStyle name="Note 4 6 6 3 3" xfId="39151" xr:uid="{00000000-0005-0000-0000-0000EA730000}"/>
    <cellStyle name="Note 4 6 6 4" xfId="9704" xr:uid="{00000000-0005-0000-0000-0000EB730000}"/>
    <cellStyle name="Note 4 6 6 4 2" xfId="27139" xr:uid="{00000000-0005-0000-0000-0000EC730000}"/>
    <cellStyle name="Note 4 6 6 4 3" xfId="41592" xr:uid="{00000000-0005-0000-0000-0000ED730000}"/>
    <cellStyle name="Note 4 6 6 5" xfId="12124" xr:uid="{00000000-0005-0000-0000-0000EE730000}"/>
    <cellStyle name="Note 4 6 6 5 2" xfId="29559" xr:uid="{00000000-0005-0000-0000-0000EF730000}"/>
    <cellStyle name="Note 4 6 6 5 3" xfId="44012" xr:uid="{00000000-0005-0000-0000-0000F0730000}"/>
    <cellStyle name="Note 4 6 6 6" xfId="19131" xr:uid="{00000000-0005-0000-0000-0000F1730000}"/>
    <cellStyle name="Note 4 6 7" xfId="2291" xr:uid="{00000000-0005-0000-0000-0000F2730000}"/>
    <cellStyle name="Note 4 6 7 2" xfId="4802" xr:uid="{00000000-0005-0000-0000-0000F3730000}"/>
    <cellStyle name="Note 4 6 7 2 2" xfId="14227" xr:uid="{00000000-0005-0000-0000-0000F4730000}"/>
    <cellStyle name="Note 4 6 7 2 2 2" xfId="31662" xr:uid="{00000000-0005-0000-0000-0000F5730000}"/>
    <cellStyle name="Note 4 6 7 2 2 3" xfId="46115" xr:uid="{00000000-0005-0000-0000-0000F6730000}"/>
    <cellStyle name="Note 4 6 7 2 3" xfId="16688" xr:uid="{00000000-0005-0000-0000-0000F7730000}"/>
    <cellStyle name="Note 4 6 7 2 3 2" xfId="34123" xr:uid="{00000000-0005-0000-0000-0000F8730000}"/>
    <cellStyle name="Note 4 6 7 2 3 3" xfId="48576" xr:uid="{00000000-0005-0000-0000-0000F9730000}"/>
    <cellStyle name="Note 4 6 7 2 4" xfId="22238" xr:uid="{00000000-0005-0000-0000-0000FA730000}"/>
    <cellStyle name="Note 4 6 7 2 5" xfId="36691" xr:uid="{00000000-0005-0000-0000-0000FB730000}"/>
    <cellStyle name="Note 4 6 7 3" xfId="7264" xr:uid="{00000000-0005-0000-0000-0000FC730000}"/>
    <cellStyle name="Note 4 6 7 3 2" xfId="24699" xr:uid="{00000000-0005-0000-0000-0000FD730000}"/>
    <cellStyle name="Note 4 6 7 3 3" xfId="39152" xr:uid="{00000000-0005-0000-0000-0000FE730000}"/>
    <cellStyle name="Note 4 6 7 4" xfId="9705" xr:uid="{00000000-0005-0000-0000-0000FF730000}"/>
    <cellStyle name="Note 4 6 7 4 2" xfId="27140" xr:uid="{00000000-0005-0000-0000-000000740000}"/>
    <cellStyle name="Note 4 6 7 4 3" xfId="41593" xr:uid="{00000000-0005-0000-0000-000001740000}"/>
    <cellStyle name="Note 4 6 7 5" xfId="12125" xr:uid="{00000000-0005-0000-0000-000002740000}"/>
    <cellStyle name="Note 4 6 7 5 2" xfId="29560" xr:uid="{00000000-0005-0000-0000-000003740000}"/>
    <cellStyle name="Note 4 6 7 5 3" xfId="44013" xr:uid="{00000000-0005-0000-0000-000004740000}"/>
    <cellStyle name="Note 4 6 7 6" xfId="19132" xr:uid="{00000000-0005-0000-0000-000005740000}"/>
    <cellStyle name="Note 4 6 8" xfId="2292" xr:uid="{00000000-0005-0000-0000-000006740000}"/>
    <cellStyle name="Note 4 6 8 2" xfId="4803" xr:uid="{00000000-0005-0000-0000-000007740000}"/>
    <cellStyle name="Note 4 6 8 2 2" xfId="22239" xr:uid="{00000000-0005-0000-0000-000008740000}"/>
    <cellStyle name="Note 4 6 8 2 3" xfId="36692" xr:uid="{00000000-0005-0000-0000-000009740000}"/>
    <cellStyle name="Note 4 6 8 3" xfId="7265" xr:uid="{00000000-0005-0000-0000-00000A740000}"/>
    <cellStyle name="Note 4 6 8 3 2" xfId="24700" xr:uid="{00000000-0005-0000-0000-00000B740000}"/>
    <cellStyle name="Note 4 6 8 3 3" xfId="39153" xr:uid="{00000000-0005-0000-0000-00000C740000}"/>
    <cellStyle name="Note 4 6 8 4" xfId="9706" xr:uid="{00000000-0005-0000-0000-00000D740000}"/>
    <cellStyle name="Note 4 6 8 4 2" xfId="27141" xr:uid="{00000000-0005-0000-0000-00000E740000}"/>
    <cellStyle name="Note 4 6 8 4 3" xfId="41594" xr:uid="{00000000-0005-0000-0000-00000F740000}"/>
    <cellStyle name="Note 4 6 8 5" xfId="12126" xr:uid="{00000000-0005-0000-0000-000010740000}"/>
    <cellStyle name="Note 4 6 8 5 2" xfId="29561" xr:uid="{00000000-0005-0000-0000-000011740000}"/>
    <cellStyle name="Note 4 6 8 5 3" xfId="44014" xr:uid="{00000000-0005-0000-0000-000012740000}"/>
    <cellStyle name="Note 4 6 8 6" xfId="15343" xr:uid="{00000000-0005-0000-0000-000013740000}"/>
    <cellStyle name="Note 4 6 8 6 2" xfId="32778" xr:uid="{00000000-0005-0000-0000-000014740000}"/>
    <cellStyle name="Note 4 6 8 6 3" xfId="47231" xr:uid="{00000000-0005-0000-0000-000015740000}"/>
    <cellStyle name="Note 4 6 8 7" xfId="19133" xr:uid="{00000000-0005-0000-0000-000016740000}"/>
    <cellStyle name="Note 4 6 8 8" xfId="20505" xr:uid="{00000000-0005-0000-0000-000017740000}"/>
    <cellStyle name="Note 4 6 9" xfId="4784" xr:uid="{00000000-0005-0000-0000-000018740000}"/>
    <cellStyle name="Note 4 6 9 2" xfId="14213" xr:uid="{00000000-0005-0000-0000-000019740000}"/>
    <cellStyle name="Note 4 6 9 2 2" xfId="31648" xr:uid="{00000000-0005-0000-0000-00001A740000}"/>
    <cellStyle name="Note 4 6 9 2 3" xfId="46101" xr:uid="{00000000-0005-0000-0000-00001B740000}"/>
    <cellStyle name="Note 4 6 9 3" xfId="16674" xr:uid="{00000000-0005-0000-0000-00001C740000}"/>
    <cellStyle name="Note 4 6 9 3 2" xfId="34109" xr:uid="{00000000-0005-0000-0000-00001D740000}"/>
    <cellStyle name="Note 4 6 9 3 3" xfId="48562" xr:uid="{00000000-0005-0000-0000-00001E740000}"/>
    <cellStyle name="Note 4 6 9 4" xfId="22220" xr:uid="{00000000-0005-0000-0000-00001F740000}"/>
    <cellStyle name="Note 4 6 9 5" xfId="36673" xr:uid="{00000000-0005-0000-0000-000020740000}"/>
    <cellStyle name="Note 4 7" xfId="2293" xr:uid="{00000000-0005-0000-0000-000021740000}"/>
    <cellStyle name="Note 4 7 10" xfId="7266" xr:uid="{00000000-0005-0000-0000-000022740000}"/>
    <cellStyle name="Note 4 7 10 2" xfId="24701" xr:uid="{00000000-0005-0000-0000-000023740000}"/>
    <cellStyle name="Note 4 7 10 3" xfId="39154" xr:uid="{00000000-0005-0000-0000-000024740000}"/>
    <cellStyle name="Note 4 7 11" xfId="9707" xr:uid="{00000000-0005-0000-0000-000025740000}"/>
    <cellStyle name="Note 4 7 11 2" xfId="27142" xr:uid="{00000000-0005-0000-0000-000026740000}"/>
    <cellStyle name="Note 4 7 11 3" xfId="41595" xr:uid="{00000000-0005-0000-0000-000027740000}"/>
    <cellStyle name="Note 4 7 12" xfId="12127" xr:uid="{00000000-0005-0000-0000-000028740000}"/>
    <cellStyle name="Note 4 7 12 2" xfId="29562" xr:uid="{00000000-0005-0000-0000-000029740000}"/>
    <cellStyle name="Note 4 7 12 3" xfId="44015" xr:uid="{00000000-0005-0000-0000-00002A740000}"/>
    <cellStyle name="Note 4 7 13" xfId="19134" xr:uid="{00000000-0005-0000-0000-00002B740000}"/>
    <cellStyle name="Note 4 7 2" xfId="2294" xr:uid="{00000000-0005-0000-0000-00002C740000}"/>
    <cellStyle name="Note 4 7 2 2" xfId="2295" xr:uid="{00000000-0005-0000-0000-00002D740000}"/>
    <cellStyle name="Note 4 7 2 2 2" xfId="4806" xr:uid="{00000000-0005-0000-0000-00002E740000}"/>
    <cellStyle name="Note 4 7 2 2 2 2" xfId="14230" xr:uid="{00000000-0005-0000-0000-00002F740000}"/>
    <cellStyle name="Note 4 7 2 2 2 2 2" xfId="31665" xr:uid="{00000000-0005-0000-0000-000030740000}"/>
    <cellStyle name="Note 4 7 2 2 2 2 3" xfId="46118" xr:uid="{00000000-0005-0000-0000-000031740000}"/>
    <cellStyle name="Note 4 7 2 2 2 3" xfId="16691" xr:uid="{00000000-0005-0000-0000-000032740000}"/>
    <cellStyle name="Note 4 7 2 2 2 3 2" xfId="34126" xr:uid="{00000000-0005-0000-0000-000033740000}"/>
    <cellStyle name="Note 4 7 2 2 2 3 3" xfId="48579" xr:uid="{00000000-0005-0000-0000-000034740000}"/>
    <cellStyle name="Note 4 7 2 2 2 4" xfId="22242" xr:uid="{00000000-0005-0000-0000-000035740000}"/>
    <cellStyle name="Note 4 7 2 2 2 5" xfId="36695" xr:uid="{00000000-0005-0000-0000-000036740000}"/>
    <cellStyle name="Note 4 7 2 2 3" xfId="7268" xr:uid="{00000000-0005-0000-0000-000037740000}"/>
    <cellStyle name="Note 4 7 2 2 3 2" xfId="24703" xr:uid="{00000000-0005-0000-0000-000038740000}"/>
    <cellStyle name="Note 4 7 2 2 3 3" xfId="39156" xr:uid="{00000000-0005-0000-0000-000039740000}"/>
    <cellStyle name="Note 4 7 2 2 4" xfId="9709" xr:uid="{00000000-0005-0000-0000-00003A740000}"/>
    <cellStyle name="Note 4 7 2 2 4 2" xfId="27144" xr:uid="{00000000-0005-0000-0000-00003B740000}"/>
    <cellStyle name="Note 4 7 2 2 4 3" xfId="41597" xr:uid="{00000000-0005-0000-0000-00003C740000}"/>
    <cellStyle name="Note 4 7 2 2 5" xfId="12129" xr:uid="{00000000-0005-0000-0000-00003D740000}"/>
    <cellStyle name="Note 4 7 2 2 5 2" xfId="29564" xr:uid="{00000000-0005-0000-0000-00003E740000}"/>
    <cellStyle name="Note 4 7 2 2 5 3" xfId="44017" xr:uid="{00000000-0005-0000-0000-00003F740000}"/>
    <cellStyle name="Note 4 7 2 2 6" xfId="19136" xr:uid="{00000000-0005-0000-0000-000040740000}"/>
    <cellStyle name="Note 4 7 2 3" xfId="2296" xr:uid="{00000000-0005-0000-0000-000041740000}"/>
    <cellStyle name="Note 4 7 2 3 2" xfId="4807" xr:uid="{00000000-0005-0000-0000-000042740000}"/>
    <cellStyle name="Note 4 7 2 3 2 2" xfId="14231" xr:uid="{00000000-0005-0000-0000-000043740000}"/>
    <cellStyle name="Note 4 7 2 3 2 2 2" xfId="31666" xr:uid="{00000000-0005-0000-0000-000044740000}"/>
    <cellStyle name="Note 4 7 2 3 2 2 3" xfId="46119" xr:uid="{00000000-0005-0000-0000-000045740000}"/>
    <cellStyle name="Note 4 7 2 3 2 3" xfId="16692" xr:uid="{00000000-0005-0000-0000-000046740000}"/>
    <cellStyle name="Note 4 7 2 3 2 3 2" xfId="34127" xr:uid="{00000000-0005-0000-0000-000047740000}"/>
    <cellStyle name="Note 4 7 2 3 2 3 3" xfId="48580" xr:uid="{00000000-0005-0000-0000-000048740000}"/>
    <cellStyle name="Note 4 7 2 3 2 4" xfId="22243" xr:uid="{00000000-0005-0000-0000-000049740000}"/>
    <cellStyle name="Note 4 7 2 3 2 5" xfId="36696" xr:uid="{00000000-0005-0000-0000-00004A740000}"/>
    <cellStyle name="Note 4 7 2 3 3" xfId="7269" xr:uid="{00000000-0005-0000-0000-00004B740000}"/>
    <cellStyle name="Note 4 7 2 3 3 2" xfId="24704" xr:uid="{00000000-0005-0000-0000-00004C740000}"/>
    <cellStyle name="Note 4 7 2 3 3 3" xfId="39157" xr:uid="{00000000-0005-0000-0000-00004D740000}"/>
    <cellStyle name="Note 4 7 2 3 4" xfId="9710" xr:uid="{00000000-0005-0000-0000-00004E740000}"/>
    <cellStyle name="Note 4 7 2 3 4 2" xfId="27145" xr:uid="{00000000-0005-0000-0000-00004F740000}"/>
    <cellStyle name="Note 4 7 2 3 4 3" xfId="41598" xr:uid="{00000000-0005-0000-0000-000050740000}"/>
    <cellStyle name="Note 4 7 2 3 5" xfId="12130" xr:uid="{00000000-0005-0000-0000-000051740000}"/>
    <cellStyle name="Note 4 7 2 3 5 2" xfId="29565" xr:uid="{00000000-0005-0000-0000-000052740000}"/>
    <cellStyle name="Note 4 7 2 3 5 3" xfId="44018" xr:uid="{00000000-0005-0000-0000-000053740000}"/>
    <cellStyle name="Note 4 7 2 3 6" xfId="19137" xr:uid="{00000000-0005-0000-0000-000054740000}"/>
    <cellStyle name="Note 4 7 2 4" xfId="2297" xr:uid="{00000000-0005-0000-0000-000055740000}"/>
    <cellStyle name="Note 4 7 2 4 2" xfId="4808" xr:uid="{00000000-0005-0000-0000-000056740000}"/>
    <cellStyle name="Note 4 7 2 4 2 2" xfId="22244" xr:uid="{00000000-0005-0000-0000-000057740000}"/>
    <cellStyle name="Note 4 7 2 4 2 3" xfId="36697" xr:uid="{00000000-0005-0000-0000-000058740000}"/>
    <cellStyle name="Note 4 7 2 4 3" xfId="7270" xr:uid="{00000000-0005-0000-0000-000059740000}"/>
    <cellStyle name="Note 4 7 2 4 3 2" xfId="24705" xr:uid="{00000000-0005-0000-0000-00005A740000}"/>
    <cellStyle name="Note 4 7 2 4 3 3" xfId="39158" xr:uid="{00000000-0005-0000-0000-00005B740000}"/>
    <cellStyle name="Note 4 7 2 4 4" xfId="9711" xr:uid="{00000000-0005-0000-0000-00005C740000}"/>
    <cellStyle name="Note 4 7 2 4 4 2" xfId="27146" xr:uid="{00000000-0005-0000-0000-00005D740000}"/>
    <cellStyle name="Note 4 7 2 4 4 3" xfId="41599" xr:uid="{00000000-0005-0000-0000-00005E740000}"/>
    <cellStyle name="Note 4 7 2 4 5" xfId="12131" xr:uid="{00000000-0005-0000-0000-00005F740000}"/>
    <cellStyle name="Note 4 7 2 4 5 2" xfId="29566" xr:uid="{00000000-0005-0000-0000-000060740000}"/>
    <cellStyle name="Note 4 7 2 4 5 3" xfId="44019" xr:uid="{00000000-0005-0000-0000-000061740000}"/>
    <cellStyle name="Note 4 7 2 4 6" xfId="15344" xr:uid="{00000000-0005-0000-0000-000062740000}"/>
    <cellStyle name="Note 4 7 2 4 6 2" xfId="32779" xr:uid="{00000000-0005-0000-0000-000063740000}"/>
    <cellStyle name="Note 4 7 2 4 6 3" xfId="47232" xr:uid="{00000000-0005-0000-0000-000064740000}"/>
    <cellStyle name="Note 4 7 2 4 7" xfId="19138" xr:uid="{00000000-0005-0000-0000-000065740000}"/>
    <cellStyle name="Note 4 7 2 4 8" xfId="20506" xr:uid="{00000000-0005-0000-0000-000066740000}"/>
    <cellStyle name="Note 4 7 2 5" xfId="4805" xr:uid="{00000000-0005-0000-0000-000067740000}"/>
    <cellStyle name="Note 4 7 2 5 2" xfId="14229" xr:uid="{00000000-0005-0000-0000-000068740000}"/>
    <cellStyle name="Note 4 7 2 5 2 2" xfId="31664" xr:uid="{00000000-0005-0000-0000-000069740000}"/>
    <cellStyle name="Note 4 7 2 5 2 3" xfId="46117" xr:uid="{00000000-0005-0000-0000-00006A740000}"/>
    <cellStyle name="Note 4 7 2 5 3" xfId="16690" xr:uid="{00000000-0005-0000-0000-00006B740000}"/>
    <cellStyle name="Note 4 7 2 5 3 2" xfId="34125" xr:uid="{00000000-0005-0000-0000-00006C740000}"/>
    <cellStyle name="Note 4 7 2 5 3 3" xfId="48578" xr:uid="{00000000-0005-0000-0000-00006D740000}"/>
    <cellStyle name="Note 4 7 2 5 4" xfId="22241" xr:uid="{00000000-0005-0000-0000-00006E740000}"/>
    <cellStyle name="Note 4 7 2 5 5" xfId="36694" xr:uid="{00000000-0005-0000-0000-00006F740000}"/>
    <cellStyle name="Note 4 7 2 6" xfId="7267" xr:uid="{00000000-0005-0000-0000-000070740000}"/>
    <cellStyle name="Note 4 7 2 6 2" xfId="24702" xr:uid="{00000000-0005-0000-0000-000071740000}"/>
    <cellStyle name="Note 4 7 2 6 3" xfId="39155" xr:uid="{00000000-0005-0000-0000-000072740000}"/>
    <cellStyle name="Note 4 7 2 7" xfId="9708" xr:uid="{00000000-0005-0000-0000-000073740000}"/>
    <cellStyle name="Note 4 7 2 7 2" xfId="27143" xr:uid="{00000000-0005-0000-0000-000074740000}"/>
    <cellStyle name="Note 4 7 2 7 3" xfId="41596" xr:uid="{00000000-0005-0000-0000-000075740000}"/>
    <cellStyle name="Note 4 7 2 8" xfId="12128" xr:uid="{00000000-0005-0000-0000-000076740000}"/>
    <cellStyle name="Note 4 7 2 8 2" xfId="29563" xr:uid="{00000000-0005-0000-0000-000077740000}"/>
    <cellStyle name="Note 4 7 2 8 3" xfId="44016" xr:uid="{00000000-0005-0000-0000-000078740000}"/>
    <cellStyle name="Note 4 7 2 9" xfId="19135" xr:uid="{00000000-0005-0000-0000-000079740000}"/>
    <cellStyle name="Note 4 7 3" xfId="2298" xr:uid="{00000000-0005-0000-0000-00007A740000}"/>
    <cellStyle name="Note 4 7 3 2" xfId="2299" xr:uid="{00000000-0005-0000-0000-00007B740000}"/>
    <cellStyle name="Note 4 7 3 2 2" xfId="4810" xr:uid="{00000000-0005-0000-0000-00007C740000}"/>
    <cellStyle name="Note 4 7 3 2 2 2" xfId="14233" xr:uid="{00000000-0005-0000-0000-00007D740000}"/>
    <cellStyle name="Note 4 7 3 2 2 2 2" xfId="31668" xr:uid="{00000000-0005-0000-0000-00007E740000}"/>
    <cellStyle name="Note 4 7 3 2 2 2 3" xfId="46121" xr:uid="{00000000-0005-0000-0000-00007F740000}"/>
    <cellStyle name="Note 4 7 3 2 2 3" xfId="16694" xr:uid="{00000000-0005-0000-0000-000080740000}"/>
    <cellStyle name="Note 4 7 3 2 2 3 2" xfId="34129" xr:uid="{00000000-0005-0000-0000-000081740000}"/>
    <cellStyle name="Note 4 7 3 2 2 3 3" xfId="48582" xr:uid="{00000000-0005-0000-0000-000082740000}"/>
    <cellStyle name="Note 4 7 3 2 2 4" xfId="22246" xr:uid="{00000000-0005-0000-0000-000083740000}"/>
    <cellStyle name="Note 4 7 3 2 2 5" xfId="36699" xr:uid="{00000000-0005-0000-0000-000084740000}"/>
    <cellStyle name="Note 4 7 3 2 3" xfId="7272" xr:uid="{00000000-0005-0000-0000-000085740000}"/>
    <cellStyle name="Note 4 7 3 2 3 2" xfId="24707" xr:uid="{00000000-0005-0000-0000-000086740000}"/>
    <cellStyle name="Note 4 7 3 2 3 3" xfId="39160" xr:uid="{00000000-0005-0000-0000-000087740000}"/>
    <cellStyle name="Note 4 7 3 2 4" xfId="9713" xr:uid="{00000000-0005-0000-0000-000088740000}"/>
    <cellStyle name="Note 4 7 3 2 4 2" xfId="27148" xr:uid="{00000000-0005-0000-0000-000089740000}"/>
    <cellStyle name="Note 4 7 3 2 4 3" xfId="41601" xr:uid="{00000000-0005-0000-0000-00008A740000}"/>
    <cellStyle name="Note 4 7 3 2 5" xfId="12133" xr:uid="{00000000-0005-0000-0000-00008B740000}"/>
    <cellStyle name="Note 4 7 3 2 5 2" xfId="29568" xr:uid="{00000000-0005-0000-0000-00008C740000}"/>
    <cellStyle name="Note 4 7 3 2 5 3" xfId="44021" xr:uid="{00000000-0005-0000-0000-00008D740000}"/>
    <cellStyle name="Note 4 7 3 2 6" xfId="19140" xr:uid="{00000000-0005-0000-0000-00008E740000}"/>
    <cellStyle name="Note 4 7 3 3" xfId="2300" xr:uid="{00000000-0005-0000-0000-00008F740000}"/>
    <cellStyle name="Note 4 7 3 3 2" xfId="4811" xr:uid="{00000000-0005-0000-0000-000090740000}"/>
    <cellStyle name="Note 4 7 3 3 2 2" xfId="14234" xr:uid="{00000000-0005-0000-0000-000091740000}"/>
    <cellStyle name="Note 4 7 3 3 2 2 2" xfId="31669" xr:uid="{00000000-0005-0000-0000-000092740000}"/>
    <cellStyle name="Note 4 7 3 3 2 2 3" xfId="46122" xr:uid="{00000000-0005-0000-0000-000093740000}"/>
    <cellStyle name="Note 4 7 3 3 2 3" xfId="16695" xr:uid="{00000000-0005-0000-0000-000094740000}"/>
    <cellStyle name="Note 4 7 3 3 2 3 2" xfId="34130" xr:uid="{00000000-0005-0000-0000-000095740000}"/>
    <cellStyle name="Note 4 7 3 3 2 3 3" xfId="48583" xr:uid="{00000000-0005-0000-0000-000096740000}"/>
    <cellStyle name="Note 4 7 3 3 2 4" xfId="22247" xr:uid="{00000000-0005-0000-0000-000097740000}"/>
    <cellStyle name="Note 4 7 3 3 2 5" xfId="36700" xr:uid="{00000000-0005-0000-0000-000098740000}"/>
    <cellStyle name="Note 4 7 3 3 3" xfId="7273" xr:uid="{00000000-0005-0000-0000-000099740000}"/>
    <cellStyle name="Note 4 7 3 3 3 2" xfId="24708" xr:uid="{00000000-0005-0000-0000-00009A740000}"/>
    <cellStyle name="Note 4 7 3 3 3 3" xfId="39161" xr:uid="{00000000-0005-0000-0000-00009B740000}"/>
    <cellStyle name="Note 4 7 3 3 4" xfId="9714" xr:uid="{00000000-0005-0000-0000-00009C740000}"/>
    <cellStyle name="Note 4 7 3 3 4 2" xfId="27149" xr:uid="{00000000-0005-0000-0000-00009D740000}"/>
    <cellStyle name="Note 4 7 3 3 4 3" xfId="41602" xr:uid="{00000000-0005-0000-0000-00009E740000}"/>
    <cellStyle name="Note 4 7 3 3 5" xfId="12134" xr:uid="{00000000-0005-0000-0000-00009F740000}"/>
    <cellStyle name="Note 4 7 3 3 5 2" xfId="29569" xr:uid="{00000000-0005-0000-0000-0000A0740000}"/>
    <cellStyle name="Note 4 7 3 3 5 3" xfId="44022" xr:uid="{00000000-0005-0000-0000-0000A1740000}"/>
    <cellStyle name="Note 4 7 3 3 6" xfId="19141" xr:uid="{00000000-0005-0000-0000-0000A2740000}"/>
    <cellStyle name="Note 4 7 3 4" xfId="2301" xr:uid="{00000000-0005-0000-0000-0000A3740000}"/>
    <cellStyle name="Note 4 7 3 4 2" xfId="4812" xr:uid="{00000000-0005-0000-0000-0000A4740000}"/>
    <cellStyle name="Note 4 7 3 4 2 2" xfId="22248" xr:uid="{00000000-0005-0000-0000-0000A5740000}"/>
    <cellStyle name="Note 4 7 3 4 2 3" xfId="36701" xr:uid="{00000000-0005-0000-0000-0000A6740000}"/>
    <cellStyle name="Note 4 7 3 4 3" xfId="7274" xr:uid="{00000000-0005-0000-0000-0000A7740000}"/>
    <cellStyle name="Note 4 7 3 4 3 2" xfId="24709" xr:uid="{00000000-0005-0000-0000-0000A8740000}"/>
    <cellStyle name="Note 4 7 3 4 3 3" xfId="39162" xr:uid="{00000000-0005-0000-0000-0000A9740000}"/>
    <cellStyle name="Note 4 7 3 4 4" xfId="9715" xr:uid="{00000000-0005-0000-0000-0000AA740000}"/>
    <cellStyle name="Note 4 7 3 4 4 2" xfId="27150" xr:uid="{00000000-0005-0000-0000-0000AB740000}"/>
    <cellStyle name="Note 4 7 3 4 4 3" xfId="41603" xr:uid="{00000000-0005-0000-0000-0000AC740000}"/>
    <cellStyle name="Note 4 7 3 4 5" xfId="12135" xr:uid="{00000000-0005-0000-0000-0000AD740000}"/>
    <cellStyle name="Note 4 7 3 4 5 2" xfId="29570" xr:uid="{00000000-0005-0000-0000-0000AE740000}"/>
    <cellStyle name="Note 4 7 3 4 5 3" xfId="44023" xr:uid="{00000000-0005-0000-0000-0000AF740000}"/>
    <cellStyle name="Note 4 7 3 4 6" xfId="15345" xr:uid="{00000000-0005-0000-0000-0000B0740000}"/>
    <cellStyle name="Note 4 7 3 4 6 2" xfId="32780" xr:uid="{00000000-0005-0000-0000-0000B1740000}"/>
    <cellStyle name="Note 4 7 3 4 6 3" xfId="47233" xr:uid="{00000000-0005-0000-0000-0000B2740000}"/>
    <cellStyle name="Note 4 7 3 4 7" xfId="19142" xr:uid="{00000000-0005-0000-0000-0000B3740000}"/>
    <cellStyle name="Note 4 7 3 4 8" xfId="20507" xr:uid="{00000000-0005-0000-0000-0000B4740000}"/>
    <cellStyle name="Note 4 7 3 5" xfId="4809" xr:uid="{00000000-0005-0000-0000-0000B5740000}"/>
    <cellStyle name="Note 4 7 3 5 2" xfId="14232" xr:uid="{00000000-0005-0000-0000-0000B6740000}"/>
    <cellStyle name="Note 4 7 3 5 2 2" xfId="31667" xr:uid="{00000000-0005-0000-0000-0000B7740000}"/>
    <cellStyle name="Note 4 7 3 5 2 3" xfId="46120" xr:uid="{00000000-0005-0000-0000-0000B8740000}"/>
    <cellStyle name="Note 4 7 3 5 3" xfId="16693" xr:uid="{00000000-0005-0000-0000-0000B9740000}"/>
    <cellStyle name="Note 4 7 3 5 3 2" xfId="34128" xr:uid="{00000000-0005-0000-0000-0000BA740000}"/>
    <cellStyle name="Note 4 7 3 5 3 3" xfId="48581" xr:uid="{00000000-0005-0000-0000-0000BB740000}"/>
    <cellStyle name="Note 4 7 3 5 4" xfId="22245" xr:uid="{00000000-0005-0000-0000-0000BC740000}"/>
    <cellStyle name="Note 4 7 3 5 5" xfId="36698" xr:uid="{00000000-0005-0000-0000-0000BD740000}"/>
    <cellStyle name="Note 4 7 3 6" xfId="7271" xr:uid="{00000000-0005-0000-0000-0000BE740000}"/>
    <cellStyle name="Note 4 7 3 6 2" xfId="24706" xr:uid="{00000000-0005-0000-0000-0000BF740000}"/>
    <cellStyle name="Note 4 7 3 6 3" xfId="39159" xr:uid="{00000000-0005-0000-0000-0000C0740000}"/>
    <cellStyle name="Note 4 7 3 7" xfId="9712" xr:uid="{00000000-0005-0000-0000-0000C1740000}"/>
    <cellStyle name="Note 4 7 3 7 2" xfId="27147" xr:uid="{00000000-0005-0000-0000-0000C2740000}"/>
    <cellStyle name="Note 4 7 3 7 3" xfId="41600" xr:uid="{00000000-0005-0000-0000-0000C3740000}"/>
    <cellStyle name="Note 4 7 3 8" xfId="12132" xr:uid="{00000000-0005-0000-0000-0000C4740000}"/>
    <cellStyle name="Note 4 7 3 8 2" xfId="29567" xr:uid="{00000000-0005-0000-0000-0000C5740000}"/>
    <cellStyle name="Note 4 7 3 8 3" xfId="44020" xr:uid="{00000000-0005-0000-0000-0000C6740000}"/>
    <cellStyle name="Note 4 7 3 9" xfId="19139" xr:uid="{00000000-0005-0000-0000-0000C7740000}"/>
    <cellStyle name="Note 4 7 4" xfId="2302" xr:uid="{00000000-0005-0000-0000-0000C8740000}"/>
    <cellStyle name="Note 4 7 4 2" xfId="2303" xr:uid="{00000000-0005-0000-0000-0000C9740000}"/>
    <cellStyle name="Note 4 7 4 2 2" xfId="4814" xr:uid="{00000000-0005-0000-0000-0000CA740000}"/>
    <cellStyle name="Note 4 7 4 2 2 2" xfId="14236" xr:uid="{00000000-0005-0000-0000-0000CB740000}"/>
    <cellStyle name="Note 4 7 4 2 2 2 2" xfId="31671" xr:uid="{00000000-0005-0000-0000-0000CC740000}"/>
    <cellStyle name="Note 4 7 4 2 2 2 3" xfId="46124" xr:uid="{00000000-0005-0000-0000-0000CD740000}"/>
    <cellStyle name="Note 4 7 4 2 2 3" xfId="16697" xr:uid="{00000000-0005-0000-0000-0000CE740000}"/>
    <cellStyle name="Note 4 7 4 2 2 3 2" xfId="34132" xr:uid="{00000000-0005-0000-0000-0000CF740000}"/>
    <cellStyle name="Note 4 7 4 2 2 3 3" xfId="48585" xr:uid="{00000000-0005-0000-0000-0000D0740000}"/>
    <cellStyle name="Note 4 7 4 2 2 4" xfId="22250" xr:uid="{00000000-0005-0000-0000-0000D1740000}"/>
    <cellStyle name="Note 4 7 4 2 2 5" xfId="36703" xr:uid="{00000000-0005-0000-0000-0000D2740000}"/>
    <cellStyle name="Note 4 7 4 2 3" xfId="7276" xr:uid="{00000000-0005-0000-0000-0000D3740000}"/>
    <cellStyle name="Note 4 7 4 2 3 2" xfId="24711" xr:uid="{00000000-0005-0000-0000-0000D4740000}"/>
    <cellStyle name="Note 4 7 4 2 3 3" xfId="39164" xr:uid="{00000000-0005-0000-0000-0000D5740000}"/>
    <cellStyle name="Note 4 7 4 2 4" xfId="9717" xr:uid="{00000000-0005-0000-0000-0000D6740000}"/>
    <cellStyle name="Note 4 7 4 2 4 2" xfId="27152" xr:uid="{00000000-0005-0000-0000-0000D7740000}"/>
    <cellStyle name="Note 4 7 4 2 4 3" xfId="41605" xr:uid="{00000000-0005-0000-0000-0000D8740000}"/>
    <cellStyle name="Note 4 7 4 2 5" xfId="12137" xr:uid="{00000000-0005-0000-0000-0000D9740000}"/>
    <cellStyle name="Note 4 7 4 2 5 2" xfId="29572" xr:uid="{00000000-0005-0000-0000-0000DA740000}"/>
    <cellStyle name="Note 4 7 4 2 5 3" xfId="44025" xr:uid="{00000000-0005-0000-0000-0000DB740000}"/>
    <cellStyle name="Note 4 7 4 2 6" xfId="19144" xr:uid="{00000000-0005-0000-0000-0000DC740000}"/>
    <cellStyle name="Note 4 7 4 3" xfId="2304" xr:uid="{00000000-0005-0000-0000-0000DD740000}"/>
    <cellStyle name="Note 4 7 4 3 2" xfId="4815" xr:uid="{00000000-0005-0000-0000-0000DE740000}"/>
    <cellStyle name="Note 4 7 4 3 2 2" xfId="14237" xr:uid="{00000000-0005-0000-0000-0000DF740000}"/>
    <cellStyle name="Note 4 7 4 3 2 2 2" xfId="31672" xr:uid="{00000000-0005-0000-0000-0000E0740000}"/>
    <cellStyle name="Note 4 7 4 3 2 2 3" xfId="46125" xr:uid="{00000000-0005-0000-0000-0000E1740000}"/>
    <cellStyle name="Note 4 7 4 3 2 3" xfId="16698" xr:uid="{00000000-0005-0000-0000-0000E2740000}"/>
    <cellStyle name="Note 4 7 4 3 2 3 2" xfId="34133" xr:uid="{00000000-0005-0000-0000-0000E3740000}"/>
    <cellStyle name="Note 4 7 4 3 2 3 3" xfId="48586" xr:uid="{00000000-0005-0000-0000-0000E4740000}"/>
    <cellStyle name="Note 4 7 4 3 2 4" xfId="22251" xr:uid="{00000000-0005-0000-0000-0000E5740000}"/>
    <cellStyle name="Note 4 7 4 3 2 5" xfId="36704" xr:uid="{00000000-0005-0000-0000-0000E6740000}"/>
    <cellStyle name="Note 4 7 4 3 3" xfId="7277" xr:uid="{00000000-0005-0000-0000-0000E7740000}"/>
    <cellStyle name="Note 4 7 4 3 3 2" xfId="24712" xr:uid="{00000000-0005-0000-0000-0000E8740000}"/>
    <cellStyle name="Note 4 7 4 3 3 3" xfId="39165" xr:uid="{00000000-0005-0000-0000-0000E9740000}"/>
    <cellStyle name="Note 4 7 4 3 4" xfId="9718" xr:uid="{00000000-0005-0000-0000-0000EA740000}"/>
    <cellStyle name="Note 4 7 4 3 4 2" xfId="27153" xr:uid="{00000000-0005-0000-0000-0000EB740000}"/>
    <cellStyle name="Note 4 7 4 3 4 3" xfId="41606" xr:uid="{00000000-0005-0000-0000-0000EC740000}"/>
    <cellStyle name="Note 4 7 4 3 5" xfId="12138" xr:uid="{00000000-0005-0000-0000-0000ED740000}"/>
    <cellStyle name="Note 4 7 4 3 5 2" xfId="29573" xr:uid="{00000000-0005-0000-0000-0000EE740000}"/>
    <cellStyle name="Note 4 7 4 3 5 3" xfId="44026" xr:uid="{00000000-0005-0000-0000-0000EF740000}"/>
    <cellStyle name="Note 4 7 4 3 6" xfId="19145" xr:uid="{00000000-0005-0000-0000-0000F0740000}"/>
    <cellStyle name="Note 4 7 4 4" xfId="2305" xr:uid="{00000000-0005-0000-0000-0000F1740000}"/>
    <cellStyle name="Note 4 7 4 4 2" xfId="4816" xr:uid="{00000000-0005-0000-0000-0000F2740000}"/>
    <cellStyle name="Note 4 7 4 4 2 2" xfId="22252" xr:uid="{00000000-0005-0000-0000-0000F3740000}"/>
    <cellStyle name="Note 4 7 4 4 2 3" xfId="36705" xr:uid="{00000000-0005-0000-0000-0000F4740000}"/>
    <cellStyle name="Note 4 7 4 4 3" xfId="7278" xr:uid="{00000000-0005-0000-0000-0000F5740000}"/>
    <cellStyle name="Note 4 7 4 4 3 2" xfId="24713" xr:uid="{00000000-0005-0000-0000-0000F6740000}"/>
    <cellStyle name="Note 4 7 4 4 3 3" xfId="39166" xr:uid="{00000000-0005-0000-0000-0000F7740000}"/>
    <cellStyle name="Note 4 7 4 4 4" xfId="9719" xr:uid="{00000000-0005-0000-0000-0000F8740000}"/>
    <cellStyle name="Note 4 7 4 4 4 2" xfId="27154" xr:uid="{00000000-0005-0000-0000-0000F9740000}"/>
    <cellStyle name="Note 4 7 4 4 4 3" xfId="41607" xr:uid="{00000000-0005-0000-0000-0000FA740000}"/>
    <cellStyle name="Note 4 7 4 4 5" xfId="12139" xr:uid="{00000000-0005-0000-0000-0000FB740000}"/>
    <cellStyle name="Note 4 7 4 4 5 2" xfId="29574" xr:uid="{00000000-0005-0000-0000-0000FC740000}"/>
    <cellStyle name="Note 4 7 4 4 5 3" xfId="44027" xr:uid="{00000000-0005-0000-0000-0000FD740000}"/>
    <cellStyle name="Note 4 7 4 4 6" xfId="15346" xr:uid="{00000000-0005-0000-0000-0000FE740000}"/>
    <cellStyle name="Note 4 7 4 4 6 2" xfId="32781" xr:uid="{00000000-0005-0000-0000-0000FF740000}"/>
    <cellStyle name="Note 4 7 4 4 6 3" xfId="47234" xr:uid="{00000000-0005-0000-0000-000000750000}"/>
    <cellStyle name="Note 4 7 4 4 7" xfId="19146" xr:uid="{00000000-0005-0000-0000-000001750000}"/>
    <cellStyle name="Note 4 7 4 4 8" xfId="20508" xr:uid="{00000000-0005-0000-0000-000002750000}"/>
    <cellStyle name="Note 4 7 4 5" xfId="4813" xr:uid="{00000000-0005-0000-0000-000003750000}"/>
    <cellStyle name="Note 4 7 4 5 2" xfId="14235" xr:uid="{00000000-0005-0000-0000-000004750000}"/>
    <cellStyle name="Note 4 7 4 5 2 2" xfId="31670" xr:uid="{00000000-0005-0000-0000-000005750000}"/>
    <cellStyle name="Note 4 7 4 5 2 3" xfId="46123" xr:uid="{00000000-0005-0000-0000-000006750000}"/>
    <cellStyle name="Note 4 7 4 5 3" xfId="16696" xr:uid="{00000000-0005-0000-0000-000007750000}"/>
    <cellStyle name="Note 4 7 4 5 3 2" xfId="34131" xr:uid="{00000000-0005-0000-0000-000008750000}"/>
    <cellStyle name="Note 4 7 4 5 3 3" xfId="48584" xr:uid="{00000000-0005-0000-0000-000009750000}"/>
    <cellStyle name="Note 4 7 4 5 4" xfId="22249" xr:uid="{00000000-0005-0000-0000-00000A750000}"/>
    <cellStyle name="Note 4 7 4 5 5" xfId="36702" xr:uid="{00000000-0005-0000-0000-00000B750000}"/>
    <cellStyle name="Note 4 7 4 6" xfId="7275" xr:uid="{00000000-0005-0000-0000-00000C750000}"/>
    <cellStyle name="Note 4 7 4 6 2" xfId="24710" xr:uid="{00000000-0005-0000-0000-00000D750000}"/>
    <cellStyle name="Note 4 7 4 6 3" xfId="39163" xr:uid="{00000000-0005-0000-0000-00000E750000}"/>
    <cellStyle name="Note 4 7 4 7" xfId="9716" xr:uid="{00000000-0005-0000-0000-00000F750000}"/>
    <cellStyle name="Note 4 7 4 7 2" xfId="27151" xr:uid="{00000000-0005-0000-0000-000010750000}"/>
    <cellStyle name="Note 4 7 4 7 3" xfId="41604" xr:uid="{00000000-0005-0000-0000-000011750000}"/>
    <cellStyle name="Note 4 7 4 8" xfId="12136" xr:uid="{00000000-0005-0000-0000-000012750000}"/>
    <cellStyle name="Note 4 7 4 8 2" xfId="29571" xr:uid="{00000000-0005-0000-0000-000013750000}"/>
    <cellStyle name="Note 4 7 4 8 3" xfId="44024" xr:uid="{00000000-0005-0000-0000-000014750000}"/>
    <cellStyle name="Note 4 7 4 9" xfId="19143" xr:uid="{00000000-0005-0000-0000-000015750000}"/>
    <cellStyle name="Note 4 7 5" xfId="2306" xr:uid="{00000000-0005-0000-0000-000016750000}"/>
    <cellStyle name="Note 4 7 5 2" xfId="2307" xr:uid="{00000000-0005-0000-0000-000017750000}"/>
    <cellStyle name="Note 4 7 5 2 2" xfId="4818" xr:uid="{00000000-0005-0000-0000-000018750000}"/>
    <cellStyle name="Note 4 7 5 2 2 2" xfId="14239" xr:uid="{00000000-0005-0000-0000-000019750000}"/>
    <cellStyle name="Note 4 7 5 2 2 2 2" xfId="31674" xr:uid="{00000000-0005-0000-0000-00001A750000}"/>
    <cellStyle name="Note 4 7 5 2 2 2 3" xfId="46127" xr:uid="{00000000-0005-0000-0000-00001B750000}"/>
    <cellStyle name="Note 4 7 5 2 2 3" xfId="16700" xr:uid="{00000000-0005-0000-0000-00001C750000}"/>
    <cellStyle name="Note 4 7 5 2 2 3 2" xfId="34135" xr:uid="{00000000-0005-0000-0000-00001D750000}"/>
    <cellStyle name="Note 4 7 5 2 2 3 3" xfId="48588" xr:uid="{00000000-0005-0000-0000-00001E750000}"/>
    <cellStyle name="Note 4 7 5 2 2 4" xfId="22254" xr:uid="{00000000-0005-0000-0000-00001F750000}"/>
    <cellStyle name="Note 4 7 5 2 2 5" xfId="36707" xr:uid="{00000000-0005-0000-0000-000020750000}"/>
    <cellStyle name="Note 4 7 5 2 3" xfId="7280" xr:uid="{00000000-0005-0000-0000-000021750000}"/>
    <cellStyle name="Note 4 7 5 2 3 2" xfId="24715" xr:uid="{00000000-0005-0000-0000-000022750000}"/>
    <cellStyle name="Note 4 7 5 2 3 3" xfId="39168" xr:uid="{00000000-0005-0000-0000-000023750000}"/>
    <cellStyle name="Note 4 7 5 2 4" xfId="9721" xr:uid="{00000000-0005-0000-0000-000024750000}"/>
    <cellStyle name="Note 4 7 5 2 4 2" xfId="27156" xr:uid="{00000000-0005-0000-0000-000025750000}"/>
    <cellStyle name="Note 4 7 5 2 4 3" xfId="41609" xr:uid="{00000000-0005-0000-0000-000026750000}"/>
    <cellStyle name="Note 4 7 5 2 5" xfId="12141" xr:uid="{00000000-0005-0000-0000-000027750000}"/>
    <cellStyle name="Note 4 7 5 2 5 2" xfId="29576" xr:uid="{00000000-0005-0000-0000-000028750000}"/>
    <cellStyle name="Note 4 7 5 2 5 3" xfId="44029" xr:uid="{00000000-0005-0000-0000-000029750000}"/>
    <cellStyle name="Note 4 7 5 2 6" xfId="19148" xr:uid="{00000000-0005-0000-0000-00002A750000}"/>
    <cellStyle name="Note 4 7 5 3" xfId="2308" xr:uid="{00000000-0005-0000-0000-00002B750000}"/>
    <cellStyle name="Note 4 7 5 3 2" xfId="4819" xr:uid="{00000000-0005-0000-0000-00002C750000}"/>
    <cellStyle name="Note 4 7 5 3 2 2" xfId="14240" xr:uid="{00000000-0005-0000-0000-00002D750000}"/>
    <cellStyle name="Note 4 7 5 3 2 2 2" xfId="31675" xr:uid="{00000000-0005-0000-0000-00002E750000}"/>
    <cellStyle name="Note 4 7 5 3 2 2 3" xfId="46128" xr:uid="{00000000-0005-0000-0000-00002F750000}"/>
    <cellStyle name="Note 4 7 5 3 2 3" xfId="16701" xr:uid="{00000000-0005-0000-0000-000030750000}"/>
    <cellStyle name="Note 4 7 5 3 2 3 2" xfId="34136" xr:uid="{00000000-0005-0000-0000-000031750000}"/>
    <cellStyle name="Note 4 7 5 3 2 3 3" xfId="48589" xr:uid="{00000000-0005-0000-0000-000032750000}"/>
    <cellStyle name="Note 4 7 5 3 2 4" xfId="22255" xr:uid="{00000000-0005-0000-0000-000033750000}"/>
    <cellStyle name="Note 4 7 5 3 2 5" xfId="36708" xr:uid="{00000000-0005-0000-0000-000034750000}"/>
    <cellStyle name="Note 4 7 5 3 3" xfId="7281" xr:uid="{00000000-0005-0000-0000-000035750000}"/>
    <cellStyle name="Note 4 7 5 3 3 2" xfId="24716" xr:uid="{00000000-0005-0000-0000-000036750000}"/>
    <cellStyle name="Note 4 7 5 3 3 3" xfId="39169" xr:uid="{00000000-0005-0000-0000-000037750000}"/>
    <cellStyle name="Note 4 7 5 3 4" xfId="9722" xr:uid="{00000000-0005-0000-0000-000038750000}"/>
    <cellStyle name="Note 4 7 5 3 4 2" xfId="27157" xr:uid="{00000000-0005-0000-0000-000039750000}"/>
    <cellStyle name="Note 4 7 5 3 4 3" xfId="41610" xr:uid="{00000000-0005-0000-0000-00003A750000}"/>
    <cellStyle name="Note 4 7 5 3 5" xfId="12142" xr:uid="{00000000-0005-0000-0000-00003B750000}"/>
    <cellStyle name="Note 4 7 5 3 5 2" xfId="29577" xr:uid="{00000000-0005-0000-0000-00003C750000}"/>
    <cellStyle name="Note 4 7 5 3 5 3" xfId="44030" xr:uid="{00000000-0005-0000-0000-00003D750000}"/>
    <cellStyle name="Note 4 7 5 3 6" xfId="19149" xr:uid="{00000000-0005-0000-0000-00003E750000}"/>
    <cellStyle name="Note 4 7 5 4" xfId="2309" xr:uid="{00000000-0005-0000-0000-00003F750000}"/>
    <cellStyle name="Note 4 7 5 4 2" xfId="4820" xr:uid="{00000000-0005-0000-0000-000040750000}"/>
    <cellStyle name="Note 4 7 5 4 2 2" xfId="22256" xr:uid="{00000000-0005-0000-0000-000041750000}"/>
    <cellStyle name="Note 4 7 5 4 2 3" xfId="36709" xr:uid="{00000000-0005-0000-0000-000042750000}"/>
    <cellStyle name="Note 4 7 5 4 3" xfId="7282" xr:uid="{00000000-0005-0000-0000-000043750000}"/>
    <cellStyle name="Note 4 7 5 4 3 2" xfId="24717" xr:uid="{00000000-0005-0000-0000-000044750000}"/>
    <cellStyle name="Note 4 7 5 4 3 3" xfId="39170" xr:uid="{00000000-0005-0000-0000-000045750000}"/>
    <cellStyle name="Note 4 7 5 4 4" xfId="9723" xr:uid="{00000000-0005-0000-0000-000046750000}"/>
    <cellStyle name="Note 4 7 5 4 4 2" xfId="27158" xr:uid="{00000000-0005-0000-0000-000047750000}"/>
    <cellStyle name="Note 4 7 5 4 4 3" xfId="41611" xr:uid="{00000000-0005-0000-0000-000048750000}"/>
    <cellStyle name="Note 4 7 5 4 5" xfId="12143" xr:uid="{00000000-0005-0000-0000-000049750000}"/>
    <cellStyle name="Note 4 7 5 4 5 2" xfId="29578" xr:uid="{00000000-0005-0000-0000-00004A750000}"/>
    <cellStyle name="Note 4 7 5 4 5 3" xfId="44031" xr:uid="{00000000-0005-0000-0000-00004B750000}"/>
    <cellStyle name="Note 4 7 5 4 6" xfId="15347" xr:uid="{00000000-0005-0000-0000-00004C750000}"/>
    <cellStyle name="Note 4 7 5 4 6 2" xfId="32782" xr:uid="{00000000-0005-0000-0000-00004D750000}"/>
    <cellStyle name="Note 4 7 5 4 6 3" xfId="47235" xr:uid="{00000000-0005-0000-0000-00004E750000}"/>
    <cellStyle name="Note 4 7 5 4 7" xfId="19150" xr:uid="{00000000-0005-0000-0000-00004F750000}"/>
    <cellStyle name="Note 4 7 5 4 8" xfId="20509" xr:uid="{00000000-0005-0000-0000-000050750000}"/>
    <cellStyle name="Note 4 7 5 5" xfId="4817" xr:uid="{00000000-0005-0000-0000-000051750000}"/>
    <cellStyle name="Note 4 7 5 5 2" xfId="14238" xr:uid="{00000000-0005-0000-0000-000052750000}"/>
    <cellStyle name="Note 4 7 5 5 2 2" xfId="31673" xr:uid="{00000000-0005-0000-0000-000053750000}"/>
    <cellStyle name="Note 4 7 5 5 2 3" xfId="46126" xr:uid="{00000000-0005-0000-0000-000054750000}"/>
    <cellStyle name="Note 4 7 5 5 3" xfId="16699" xr:uid="{00000000-0005-0000-0000-000055750000}"/>
    <cellStyle name="Note 4 7 5 5 3 2" xfId="34134" xr:uid="{00000000-0005-0000-0000-000056750000}"/>
    <cellStyle name="Note 4 7 5 5 3 3" xfId="48587" xr:uid="{00000000-0005-0000-0000-000057750000}"/>
    <cellStyle name="Note 4 7 5 5 4" xfId="22253" xr:uid="{00000000-0005-0000-0000-000058750000}"/>
    <cellStyle name="Note 4 7 5 5 5" xfId="36706" xr:uid="{00000000-0005-0000-0000-000059750000}"/>
    <cellStyle name="Note 4 7 5 6" xfId="7279" xr:uid="{00000000-0005-0000-0000-00005A750000}"/>
    <cellStyle name="Note 4 7 5 6 2" xfId="24714" xr:uid="{00000000-0005-0000-0000-00005B750000}"/>
    <cellStyle name="Note 4 7 5 6 3" xfId="39167" xr:uid="{00000000-0005-0000-0000-00005C750000}"/>
    <cellStyle name="Note 4 7 5 7" xfId="9720" xr:uid="{00000000-0005-0000-0000-00005D750000}"/>
    <cellStyle name="Note 4 7 5 7 2" xfId="27155" xr:uid="{00000000-0005-0000-0000-00005E750000}"/>
    <cellStyle name="Note 4 7 5 7 3" xfId="41608" xr:uid="{00000000-0005-0000-0000-00005F750000}"/>
    <cellStyle name="Note 4 7 5 8" xfId="12140" xr:uid="{00000000-0005-0000-0000-000060750000}"/>
    <cellStyle name="Note 4 7 5 8 2" xfId="29575" xr:uid="{00000000-0005-0000-0000-000061750000}"/>
    <cellStyle name="Note 4 7 5 8 3" xfId="44028" xr:uid="{00000000-0005-0000-0000-000062750000}"/>
    <cellStyle name="Note 4 7 5 9" xfId="19147" xr:uid="{00000000-0005-0000-0000-000063750000}"/>
    <cellStyle name="Note 4 7 6" xfId="2310" xr:uid="{00000000-0005-0000-0000-000064750000}"/>
    <cellStyle name="Note 4 7 6 2" xfId="4821" xr:uid="{00000000-0005-0000-0000-000065750000}"/>
    <cellStyle name="Note 4 7 6 2 2" xfId="14241" xr:uid="{00000000-0005-0000-0000-000066750000}"/>
    <cellStyle name="Note 4 7 6 2 2 2" xfId="31676" xr:uid="{00000000-0005-0000-0000-000067750000}"/>
    <cellStyle name="Note 4 7 6 2 2 3" xfId="46129" xr:uid="{00000000-0005-0000-0000-000068750000}"/>
    <cellStyle name="Note 4 7 6 2 3" xfId="16702" xr:uid="{00000000-0005-0000-0000-000069750000}"/>
    <cellStyle name="Note 4 7 6 2 3 2" xfId="34137" xr:uid="{00000000-0005-0000-0000-00006A750000}"/>
    <cellStyle name="Note 4 7 6 2 3 3" xfId="48590" xr:uid="{00000000-0005-0000-0000-00006B750000}"/>
    <cellStyle name="Note 4 7 6 2 4" xfId="22257" xr:uid="{00000000-0005-0000-0000-00006C750000}"/>
    <cellStyle name="Note 4 7 6 2 5" xfId="36710" xr:uid="{00000000-0005-0000-0000-00006D750000}"/>
    <cellStyle name="Note 4 7 6 3" xfId="7283" xr:uid="{00000000-0005-0000-0000-00006E750000}"/>
    <cellStyle name="Note 4 7 6 3 2" xfId="24718" xr:uid="{00000000-0005-0000-0000-00006F750000}"/>
    <cellStyle name="Note 4 7 6 3 3" xfId="39171" xr:uid="{00000000-0005-0000-0000-000070750000}"/>
    <cellStyle name="Note 4 7 6 4" xfId="9724" xr:uid="{00000000-0005-0000-0000-000071750000}"/>
    <cellStyle name="Note 4 7 6 4 2" xfId="27159" xr:uid="{00000000-0005-0000-0000-000072750000}"/>
    <cellStyle name="Note 4 7 6 4 3" xfId="41612" xr:uid="{00000000-0005-0000-0000-000073750000}"/>
    <cellStyle name="Note 4 7 6 5" xfId="12144" xr:uid="{00000000-0005-0000-0000-000074750000}"/>
    <cellStyle name="Note 4 7 6 5 2" xfId="29579" xr:uid="{00000000-0005-0000-0000-000075750000}"/>
    <cellStyle name="Note 4 7 6 5 3" xfId="44032" xr:uid="{00000000-0005-0000-0000-000076750000}"/>
    <cellStyle name="Note 4 7 6 6" xfId="19151" xr:uid="{00000000-0005-0000-0000-000077750000}"/>
    <cellStyle name="Note 4 7 7" xfId="2311" xr:uid="{00000000-0005-0000-0000-000078750000}"/>
    <cellStyle name="Note 4 7 7 2" xfId="4822" xr:uid="{00000000-0005-0000-0000-000079750000}"/>
    <cellStyle name="Note 4 7 7 2 2" xfId="14242" xr:uid="{00000000-0005-0000-0000-00007A750000}"/>
    <cellStyle name="Note 4 7 7 2 2 2" xfId="31677" xr:uid="{00000000-0005-0000-0000-00007B750000}"/>
    <cellStyle name="Note 4 7 7 2 2 3" xfId="46130" xr:uid="{00000000-0005-0000-0000-00007C750000}"/>
    <cellStyle name="Note 4 7 7 2 3" xfId="16703" xr:uid="{00000000-0005-0000-0000-00007D750000}"/>
    <cellStyle name="Note 4 7 7 2 3 2" xfId="34138" xr:uid="{00000000-0005-0000-0000-00007E750000}"/>
    <cellStyle name="Note 4 7 7 2 3 3" xfId="48591" xr:uid="{00000000-0005-0000-0000-00007F750000}"/>
    <cellStyle name="Note 4 7 7 2 4" xfId="22258" xr:uid="{00000000-0005-0000-0000-000080750000}"/>
    <cellStyle name="Note 4 7 7 2 5" xfId="36711" xr:uid="{00000000-0005-0000-0000-000081750000}"/>
    <cellStyle name="Note 4 7 7 3" xfId="7284" xr:uid="{00000000-0005-0000-0000-000082750000}"/>
    <cellStyle name="Note 4 7 7 3 2" xfId="24719" xr:uid="{00000000-0005-0000-0000-000083750000}"/>
    <cellStyle name="Note 4 7 7 3 3" xfId="39172" xr:uid="{00000000-0005-0000-0000-000084750000}"/>
    <cellStyle name="Note 4 7 7 4" xfId="9725" xr:uid="{00000000-0005-0000-0000-000085750000}"/>
    <cellStyle name="Note 4 7 7 4 2" xfId="27160" xr:uid="{00000000-0005-0000-0000-000086750000}"/>
    <cellStyle name="Note 4 7 7 4 3" xfId="41613" xr:uid="{00000000-0005-0000-0000-000087750000}"/>
    <cellStyle name="Note 4 7 7 5" xfId="12145" xr:uid="{00000000-0005-0000-0000-000088750000}"/>
    <cellStyle name="Note 4 7 7 5 2" xfId="29580" xr:uid="{00000000-0005-0000-0000-000089750000}"/>
    <cellStyle name="Note 4 7 7 5 3" xfId="44033" xr:uid="{00000000-0005-0000-0000-00008A750000}"/>
    <cellStyle name="Note 4 7 7 6" xfId="19152" xr:uid="{00000000-0005-0000-0000-00008B750000}"/>
    <cellStyle name="Note 4 7 8" xfId="2312" xr:uid="{00000000-0005-0000-0000-00008C750000}"/>
    <cellStyle name="Note 4 7 8 2" xfId="4823" xr:uid="{00000000-0005-0000-0000-00008D750000}"/>
    <cellStyle name="Note 4 7 8 2 2" xfId="22259" xr:uid="{00000000-0005-0000-0000-00008E750000}"/>
    <cellStyle name="Note 4 7 8 2 3" xfId="36712" xr:uid="{00000000-0005-0000-0000-00008F750000}"/>
    <cellStyle name="Note 4 7 8 3" xfId="7285" xr:uid="{00000000-0005-0000-0000-000090750000}"/>
    <cellStyle name="Note 4 7 8 3 2" xfId="24720" xr:uid="{00000000-0005-0000-0000-000091750000}"/>
    <cellStyle name="Note 4 7 8 3 3" xfId="39173" xr:uid="{00000000-0005-0000-0000-000092750000}"/>
    <cellStyle name="Note 4 7 8 4" xfId="9726" xr:uid="{00000000-0005-0000-0000-000093750000}"/>
    <cellStyle name="Note 4 7 8 4 2" xfId="27161" xr:uid="{00000000-0005-0000-0000-000094750000}"/>
    <cellStyle name="Note 4 7 8 4 3" xfId="41614" xr:uid="{00000000-0005-0000-0000-000095750000}"/>
    <cellStyle name="Note 4 7 8 5" xfId="12146" xr:uid="{00000000-0005-0000-0000-000096750000}"/>
    <cellStyle name="Note 4 7 8 5 2" xfId="29581" xr:uid="{00000000-0005-0000-0000-000097750000}"/>
    <cellStyle name="Note 4 7 8 5 3" xfId="44034" xr:uid="{00000000-0005-0000-0000-000098750000}"/>
    <cellStyle name="Note 4 7 8 6" xfId="15348" xr:uid="{00000000-0005-0000-0000-000099750000}"/>
    <cellStyle name="Note 4 7 8 6 2" xfId="32783" xr:uid="{00000000-0005-0000-0000-00009A750000}"/>
    <cellStyle name="Note 4 7 8 6 3" xfId="47236" xr:uid="{00000000-0005-0000-0000-00009B750000}"/>
    <cellStyle name="Note 4 7 8 7" xfId="19153" xr:uid="{00000000-0005-0000-0000-00009C750000}"/>
    <cellStyle name="Note 4 7 8 8" xfId="20510" xr:uid="{00000000-0005-0000-0000-00009D750000}"/>
    <cellStyle name="Note 4 7 9" xfId="4804" xr:uid="{00000000-0005-0000-0000-00009E750000}"/>
    <cellStyle name="Note 4 7 9 2" xfId="14228" xr:uid="{00000000-0005-0000-0000-00009F750000}"/>
    <cellStyle name="Note 4 7 9 2 2" xfId="31663" xr:uid="{00000000-0005-0000-0000-0000A0750000}"/>
    <cellStyle name="Note 4 7 9 2 3" xfId="46116" xr:uid="{00000000-0005-0000-0000-0000A1750000}"/>
    <cellStyle name="Note 4 7 9 3" xfId="16689" xr:uid="{00000000-0005-0000-0000-0000A2750000}"/>
    <cellStyle name="Note 4 7 9 3 2" xfId="34124" xr:uid="{00000000-0005-0000-0000-0000A3750000}"/>
    <cellStyle name="Note 4 7 9 3 3" xfId="48577" xr:uid="{00000000-0005-0000-0000-0000A4750000}"/>
    <cellStyle name="Note 4 7 9 4" xfId="22240" xr:uid="{00000000-0005-0000-0000-0000A5750000}"/>
    <cellStyle name="Note 4 7 9 5" xfId="36693" xr:uid="{00000000-0005-0000-0000-0000A6750000}"/>
    <cellStyle name="Note 4 8" xfId="2313" xr:uid="{00000000-0005-0000-0000-0000A7750000}"/>
    <cellStyle name="Note 4 8 10" xfId="7286" xr:uid="{00000000-0005-0000-0000-0000A8750000}"/>
    <cellStyle name="Note 4 8 10 2" xfId="24721" xr:uid="{00000000-0005-0000-0000-0000A9750000}"/>
    <cellStyle name="Note 4 8 10 3" xfId="39174" xr:uid="{00000000-0005-0000-0000-0000AA750000}"/>
    <cellStyle name="Note 4 8 11" xfId="9727" xr:uid="{00000000-0005-0000-0000-0000AB750000}"/>
    <cellStyle name="Note 4 8 11 2" xfId="27162" xr:uid="{00000000-0005-0000-0000-0000AC750000}"/>
    <cellStyle name="Note 4 8 11 3" xfId="41615" xr:uid="{00000000-0005-0000-0000-0000AD750000}"/>
    <cellStyle name="Note 4 8 12" xfId="12147" xr:uid="{00000000-0005-0000-0000-0000AE750000}"/>
    <cellStyle name="Note 4 8 12 2" xfId="29582" xr:uid="{00000000-0005-0000-0000-0000AF750000}"/>
    <cellStyle name="Note 4 8 12 3" xfId="44035" xr:uid="{00000000-0005-0000-0000-0000B0750000}"/>
    <cellStyle name="Note 4 8 13" xfId="19154" xr:uid="{00000000-0005-0000-0000-0000B1750000}"/>
    <cellStyle name="Note 4 8 2" xfId="2314" xr:uid="{00000000-0005-0000-0000-0000B2750000}"/>
    <cellStyle name="Note 4 8 2 2" xfId="2315" xr:uid="{00000000-0005-0000-0000-0000B3750000}"/>
    <cellStyle name="Note 4 8 2 2 2" xfId="4826" xr:uid="{00000000-0005-0000-0000-0000B4750000}"/>
    <cellStyle name="Note 4 8 2 2 2 2" xfId="14245" xr:uid="{00000000-0005-0000-0000-0000B5750000}"/>
    <cellStyle name="Note 4 8 2 2 2 2 2" xfId="31680" xr:uid="{00000000-0005-0000-0000-0000B6750000}"/>
    <cellStyle name="Note 4 8 2 2 2 2 3" xfId="46133" xr:uid="{00000000-0005-0000-0000-0000B7750000}"/>
    <cellStyle name="Note 4 8 2 2 2 3" xfId="16706" xr:uid="{00000000-0005-0000-0000-0000B8750000}"/>
    <cellStyle name="Note 4 8 2 2 2 3 2" xfId="34141" xr:uid="{00000000-0005-0000-0000-0000B9750000}"/>
    <cellStyle name="Note 4 8 2 2 2 3 3" xfId="48594" xr:uid="{00000000-0005-0000-0000-0000BA750000}"/>
    <cellStyle name="Note 4 8 2 2 2 4" xfId="22262" xr:uid="{00000000-0005-0000-0000-0000BB750000}"/>
    <cellStyle name="Note 4 8 2 2 2 5" xfId="36715" xr:uid="{00000000-0005-0000-0000-0000BC750000}"/>
    <cellStyle name="Note 4 8 2 2 3" xfId="7288" xr:uid="{00000000-0005-0000-0000-0000BD750000}"/>
    <cellStyle name="Note 4 8 2 2 3 2" xfId="24723" xr:uid="{00000000-0005-0000-0000-0000BE750000}"/>
    <cellStyle name="Note 4 8 2 2 3 3" xfId="39176" xr:uid="{00000000-0005-0000-0000-0000BF750000}"/>
    <cellStyle name="Note 4 8 2 2 4" xfId="9729" xr:uid="{00000000-0005-0000-0000-0000C0750000}"/>
    <cellStyle name="Note 4 8 2 2 4 2" xfId="27164" xr:uid="{00000000-0005-0000-0000-0000C1750000}"/>
    <cellStyle name="Note 4 8 2 2 4 3" xfId="41617" xr:uid="{00000000-0005-0000-0000-0000C2750000}"/>
    <cellStyle name="Note 4 8 2 2 5" xfId="12149" xr:uid="{00000000-0005-0000-0000-0000C3750000}"/>
    <cellStyle name="Note 4 8 2 2 5 2" xfId="29584" xr:uid="{00000000-0005-0000-0000-0000C4750000}"/>
    <cellStyle name="Note 4 8 2 2 5 3" xfId="44037" xr:uid="{00000000-0005-0000-0000-0000C5750000}"/>
    <cellStyle name="Note 4 8 2 2 6" xfId="19156" xr:uid="{00000000-0005-0000-0000-0000C6750000}"/>
    <cellStyle name="Note 4 8 2 3" xfId="2316" xr:uid="{00000000-0005-0000-0000-0000C7750000}"/>
    <cellStyle name="Note 4 8 2 3 2" xfId="4827" xr:uid="{00000000-0005-0000-0000-0000C8750000}"/>
    <cellStyle name="Note 4 8 2 3 2 2" xfId="14246" xr:uid="{00000000-0005-0000-0000-0000C9750000}"/>
    <cellStyle name="Note 4 8 2 3 2 2 2" xfId="31681" xr:uid="{00000000-0005-0000-0000-0000CA750000}"/>
    <cellStyle name="Note 4 8 2 3 2 2 3" xfId="46134" xr:uid="{00000000-0005-0000-0000-0000CB750000}"/>
    <cellStyle name="Note 4 8 2 3 2 3" xfId="16707" xr:uid="{00000000-0005-0000-0000-0000CC750000}"/>
    <cellStyle name="Note 4 8 2 3 2 3 2" xfId="34142" xr:uid="{00000000-0005-0000-0000-0000CD750000}"/>
    <cellStyle name="Note 4 8 2 3 2 3 3" xfId="48595" xr:uid="{00000000-0005-0000-0000-0000CE750000}"/>
    <cellStyle name="Note 4 8 2 3 2 4" xfId="22263" xr:uid="{00000000-0005-0000-0000-0000CF750000}"/>
    <cellStyle name="Note 4 8 2 3 2 5" xfId="36716" xr:uid="{00000000-0005-0000-0000-0000D0750000}"/>
    <cellStyle name="Note 4 8 2 3 3" xfId="7289" xr:uid="{00000000-0005-0000-0000-0000D1750000}"/>
    <cellStyle name="Note 4 8 2 3 3 2" xfId="24724" xr:uid="{00000000-0005-0000-0000-0000D2750000}"/>
    <cellStyle name="Note 4 8 2 3 3 3" xfId="39177" xr:uid="{00000000-0005-0000-0000-0000D3750000}"/>
    <cellStyle name="Note 4 8 2 3 4" xfId="9730" xr:uid="{00000000-0005-0000-0000-0000D4750000}"/>
    <cellStyle name="Note 4 8 2 3 4 2" xfId="27165" xr:uid="{00000000-0005-0000-0000-0000D5750000}"/>
    <cellStyle name="Note 4 8 2 3 4 3" xfId="41618" xr:uid="{00000000-0005-0000-0000-0000D6750000}"/>
    <cellStyle name="Note 4 8 2 3 5" xfId="12150" xr:uid="{00000000-0005-0000-0000-0000D7750000}"/>
    <cellStyle name="Note 4 8 2 3 5 2" xfId="29585" xr:uid="{00000000-0005-0000-0000-0000D8750000}"/>
    <cellStyle name="Note 4 8 2 3 5 3" xfId="44038" xr:uid="{00000000-0005-0000-0000-0000D9750000}"/>
    <cellStyle name="Note 4 8 2 3 6" xfId="19157" xr:uid="{00000000-0005-0000-0000-0000DA750000}"/>
    <cellStyle name="Note 4 8 2 4" xfId="2317" xr:uid="{00000000-0005-0000-0000-0000DB750000}"/>
    <cellStyle name="Note 4 8 2 4 2" xfId="4828" xr:uid="{00000000-0005-0000-0000-0000DC750000}"/>
    <cellStyle name="Note 4 8 2 4 2 2" xfId="22264" xr:uid="{00000000-0005-0000-0000-0000DD750000}"/>
    <cellStyle name="Note 4 8 2 4 2 3" xfId="36717" xr:uid="{00000000-0005-0000-0000-0000DE750000}"/>
    <cellStyle name="Note 4 8 2 4 3" xfId="7290" xr:uid="{00000000-0005-0000-0000-0000DF750000}"/>
    <cellStyle name="Note 4 8 2 4 3 2" xfId="24725" xr:uid="{00000000-0005-0000-0000-0000E0750000}"/>
    <cellStyle name="Note 4 8 2 4 3 3" xfId="39178" xr:uid="{00000000-0005-0000-0000-0000E1750000}"/>
    <cellStyle name="Note 4 8 2 4 4" xfId="9731" xr:uid="{00000000-0005-0000-0000-0000E2750000}"/>
    <cellStyle name="Note 4 8 2 4 4 2" xfId="27166" xr:uid="{00000000-0005-0000-0000-0000E3750000}"/>
    <cellStyle name="Note 4 8 2 4 4 3" xfId="41619" xr:uid="{00000000-0005-0000-0000-0000E4750000}"/>
    <cellStyle name="Note 4 8 2 4 5" xfId="12151" xr:uid="{00000000-0005-0000-0000-0000E5750000}"/>
    <cellStyle name="Note 4 8 2 4 5 2" xfId="29586" xr:uid="{00000000-0005-0000-0000-0000E6750000}"/>
    <cellStyle name="Note 4 8 2 4 5 3" xfId="44039" xr:uid="{00000000-0005-0000-0000-0000E7750000}"/>
    <cellStyle name="Note 4 8 2 4 6" xfId="15349" xr:uid="{00000000-0005-0000-0000-0000E8750000}"/>
    <cellStyle name="Note 4 8 2 4 6 2" xfId="32784" xr:uid="{00000000-0005-0000-0000-0000E9750000}"/>
    <cellStyle name="Note 4 8 2 4 6 3" xfId="47237" xr:uid="{00000000-0005-0000-0000-0000EA750000}"/>
    <cellStyle name="Note 4 8 2 4 7" xfId="19158" xr:uid="{00000000-0005-0000-0000-0000EB750000}"/>
    <cellStyle name="Note 4 8 2 4 8" xfId="20511" xr:uid="{00000000-0005-0000-0000-0000EC750000}"/>
    <cellStyle name="Note 4 8 2 5" xfId="4825" xr:uid="{00000000-0005-0000-0000-0000ED750000}"/>
    <cellStyle name="Note 4 8 2 5 2" xfId="14244" xr:uid="{00000000-0005-0000-0000-0000EE750000}"/>
    <cellStyle name="Note 4 8 2 5 2 2" xfId="31679" xr:uid="{00000000-0005-0000-0000-0000EF750000}"/>
    <cellStyle name="Note 4 8 2 5 2 3" xfId="46132" xr:uid="{00000000-0005-0000-0000-0000F0750000}"/>
    <cellStyle name="Note 4 8 2 5 3" xfId="16705" xr:uid="{00000000-0005-0000-0000-0000F1750000}"/>
    <cellStyle name="Note 4 8 2 5 3 2" xfId="34140" xr:uid="{00000000-0005-0000-0000-0000F2750000}"/>
    <cellStyle name="Note 4 8 2 5 3 3" xfId="48593" xr:uid="{00000000-0005-0000-0000-0000F3750000}"/>
    <cellStyle name="Note 4 8 2 5 4" xfId="22261" xr:uid="{00000000-0005-0000-0000-0000F4750000}"/>
    <cellStyle name="Note 4 8 2 5 5" xfId="36714" xr:uid="{00000000-0005-0000-0000-0000F5750000}"/>
    <cellStyle name="Note 4 8 2 6" xfId="7287" xr:uid="{00000000-0005-0000-0000-0000F6750000}"/>
    <cellStyle name="Note 4 8 2 6 2" xfId="24722" xr:uid="{00000000-0005-0000-0000-0000F7750000}"/>
    <cellStyle name="Note 4 8 2 6 3" xfId="39175" xr:uid="{00000000-0005-0000-0000-0000F8750000}"/>
    <cellStyle name="Note 4 8 2 7" xfId="9728" xr:uid="{00000000-0005-0000-0000-0000F9750000}"/>
    <cellStyle name="Note 4 8 2 7 2" xfId="27163" xr:uid="{00000000-0005-0000-0000-0000FA750000}"/>
    <cellStyle name="Note 4 8 2 7 3" xfId="41616" xr:uid="{00000000-0005-0000-0000-0000FB750000}"/>
    <cellStyle name="Note 4 8 2 8" xfId="12148" xr:uid="{00000000-0005-0000-0000-0000FC750000}"/>
    <cellStyle name="Note 4 8 2 8 2" xfId="29583" xr:uid="{00000000-0005-0000-0000-0000FD750000}"/>
    <cellStyle name="Note 4 8 2 8 3" xfId="44036" xr:uid="{00000000-0005-0000-0000-0000FE750000}"/>
    <cellStyle name="Note 4 8 2 9" xfId="19155" xr:uid="{00000000-0005-0000-0000-0000FF750000}"/>
    <cellStyle name="Note 4 8 3" xfId="2318" xr:uid="{00000000-0005-0000-0000-000000760000}"/>
    <cellStyle name="Note 4 8 3 2" xfId="2319" xr:uid="{00000000-0005-0000-0000-000001760000}"/>
    <cellStyle name="Note 4 8 3 2 2" xfId="4830" xr:uid="{00000000-0005-0000-0000-000002760000}"/>
    <cellStyle name="Note 4 8 3 2 2 2" xfId="14248" xr:uid="{00000000-0005-0000-0000-000003760000}"/>
    <cellStyle name="Note 4 8 3 2 2 2 2" xfId="31683" xr:uid="{00000000-0005-0000-0000-000004760000}"/>
    <cellStyle name="Note 4 8 3 2 2 2 3" xfId="46136" xr:uid="{00000000-0005-0000-0000-000005760000}"/>
    <cellStyle name="Note 4 8 3 2 2 3" xfId="16709" xr:uid="{00000000-0005-0000-0000-000006760000}"/>
    <cellStyle name="Note 4 8 3 2 2 3 2" xfId="34144" xr:uid="{00000000-0005-0000-0000-000007760000}"/>
    <cellStyle name="Note 4 8 3 2 2 3 3" xfId="48597" xr:uid="{00000000-0005-0000-0000-000008760000}"/>
    <cellStyle name="Note 4 8 3 2 2 4" xfId="22266" xr:uid="{00000000-0005-0000-0000-000009760000}"/>
    <cellStyle name="Note 4 8 3 2 2 5" xfId="36719" xr:uid="{00000000-0005-0000-0000-00000A760000}"/>
    <cellStyle name="Note 4 8 3 2 3" xfId="7292" xr:uid="{00000000-0005-0000-0000-00000B760000}"/>
    <cellStyle name="Note 4 8 3 2 3 2" xfId="24727" xr:uid="{00000000-0005-0000-0000-00000C760000}"/>
    <cellStyle name="Note 4 8 3 2 3 3" xfId="39180" xr:uid="{00000000-0005-0000-0000-00000D760000}"/>
    <cellStyle name="Note 4 8 3 2 4" xfId="9733" xr:uid="{00000000-0005-0000-0000-00000E760000}"/>
    <cellStyle name="Note 4 8 3 2 4 2" xfId="27168" xr:uid="{00000000-0005-0000-0000-00000F760000}"/>
    <cellStyle name="Note 4 8 3 2 4 3" xfId="41621" xr:uid="{00000000-0005-0000-0000-000010760000}"/>
    <cellStyle name="Note 4 8 3 2 5" xfId="12153" xr:uid="{00000000-0005-0000-0000-000011760000}"/>
    <cellStyle name="Note 4 8 3 2 5 2" xfId="29588" xr:uid="{00000000-0005-0000-0000-000012760000}"/>
    <cellStyle name="Note 4 8 3 2 5 3" xfId="44041" xr:uid="{00000000-0005-0000-0000-000013760000}"/>
    <cellStyle name="Note 4 8 3 2 6" xfId="19160" xr:uid="{00000000-0005-0000-0000-000014760000}"/>
    <cellStyle name="Note 4 8 3 3" xfId="2320" xr:uid="{00000000-0005-0000-0000-000015760000}"/>
    <cellStyle name="Note 4 8 3 3 2" xfId="4831" xr:uid="{00000000-0005-0000-0000-000016760000}"/>
    <cellStyle name="Note 4 8 3 3 2 2" xfId="14249" xr:uid="{00000000-0005-0000-0000-000017760000}"/>
    <cellStyle name="Note 4 8 3 3 2 2 2" xfId="31684" xr:uid="{00000000-0005-0000-0000-000018760000}"/>
    <cellStyle name="Note 4 8 3 3 2 2 3" xfId="46137" xr:uid="{00000000-0005-0000-0000-000019760000}"/>
    <cellStyle name="Note 4 8 3 3 2 3" xfId="16710" xr:uid="{00000000-0005-0000-0000-00001A760000}"/>
    <cellStyle name="Note 4 8 3 3 2 3 2" xfId="34145" xr:uid="{00000000-0005-0000-0000-00001B760000}"/>
    <cellStyle name="Note 4 8 3 3 2 3 3" xfId="48598" xr:uid="{00000000-0005-0000-0000-00001C760000}"/>
    <cellStyle name="Note 4 8 3 3 2 4" xfId="22267" xr:uid="{00000000-0005-0000-0000-00001D760000}"/>
    <cellStyle name="Note 4 8 3 3 2 5" xfId="36720" xr:uid="{00000000-0005-0000-0000-00001E760000}"/>
    <cellStyle name="Note 4 8 3 3 3" xfId="7293" xr:uid="{00000000-0005-0000-0000-00001F760000}"/>
    <cellStyle name="Note 4 8 3 3 3 2" xfId="24728" xr:uid="{00000000-0005-0000-0000-000020760000}"/>
    <cellStyle name="Note 4 8 3 3 3 3" xfId="39181" xr:uid="{00000000-0005-0000-0000-000021760000}"/>
    <cellStyle name="Note 4 8 3 3 4" xfId="9734" xr:uid="{00000000-0005-0000-0000-000022760000}"/>
    <cellStyle name="Note 4 8 3 3 4 2" xfId="27169" xr:uid="{00000000-0005-0000-0000-000023760000}"/>
    <cellStyle name="Note 4 8 3 3 4 3" xfId="41622" xr:uid="{00000000-0005-0000-0000-000024760000}"/>
    <cellStyle name="Note 4 8 3 3 5" xfId="12154" xr:uid="{00000000-0005-0000-0000-000025760000}"/>
    <cellStyle name="Note 4 8 3 3 5 2" xfId="29589" xr:uid="{00000000-0005-0000-0000-000026760000}"/>
    <cellStyle name="Note 4 8 3 3 5 3" xfId="44042" xr:uid="{00000000-0005-0000-0000-000027760000}"/>
    <cellStyle name="Note 4 8 3 3 6" xfId="19161" xr:uid="{00000000-0005-0000-0000-000028760000}"/>
    <cellStyle name="Note 4 8 3 4" xfId="2321" xr:uid="{00000000-0005-0000-0000-000029760000}"/>
    <cellStyle name="Note 4 8 3 4 2" xfId="4832" xr:uid="{00000000-0005-0000-0000-00002A760000}"/>
    <cellStyle name="Note 4 8 3 4 2 2" xfId="22268" xr:uid="{00000000-0005-0000-0000-00002B760000}"/>
    <cellStyle name="Note 4 8 3 4 2 3" xfId="36721" xr:uid="{00000000-0005-0000-0000-00002C760000}"/>
    <cellStyle name="Note 4 8 3 4 3" xfId="7294" xr:uid="{00000000-0005-0000-0000-00002D760000}"/>
    <cellStyle name="Note 4 8 3 4 3 2" xfId="24729" xr:uid="{00000000-0005-0000-0000-00002E760000}"/>
    <cellStyle name="Note 4 8 3 4 3 3" xfId="39182" xr:uid="{00000000-0005-0000-0000-00002F760000}"/>
    <cellStyle name="Note 4 8 3 4 4" xfId="9735" xr:uid="{00000000-0005-0000-0000-000030760000}"/>
    <cellStyle name="Note 4 8 3 4 4 2" xfId="27170" xr:uid="{00000000-0005-0000-0000-000031760000}"/>
    <cellStyle name="Note 4 8 3 4 4 3" xfId="41623" xr:uid="{00000000-0005-0000-0000-000032760000}"/>
    <cellStyle name="Note 4 8 3 4 5" xfId="12155" xr:uid="{00000000-0005-0000-0000-000033760000}"/>
    <cellStyle name="Note 4 8 3 4 5 2" xfId="29590" xr:uid="{00000000-0005-0000-0000-000034760000}"/>
    <cellStyle name="Note 4 8 3 4 5 3" xfId="44043" xr:uid="{00000000-0005-0000-0000-000035760000}"/>
    <cellStyle name="Note 4 8 3 4 6" xfId="15350" xr:uid="{00000000-0005-0000-0000-000036760000}"/>
    <cellStyle name="Note 4 8 3 4 6 2" xfId="32785" xr:uid="{00000000-0005-0000-0000-000037760000}"/>
    <cellStyle name="Note 4 8 3 4 6 3" xfId="47238" xr:uid="{00000000-0005-0000-0000-000038760000}"/>
    <cellStyle name="Note 4 8 3 4 7" xfId="19162" xr:uid="{00000000-0005-0000-0000-000039760000}"/>
    <cellStyle name="Note 4 8 3 4 8" xfId="20512" xr:uid="{00000000-0005-0000-0000-00003A760000}"/>
    <cellStyle name="Note 4 8 3 5" xfId="4829" xr:uid="{00000000-0005-0000-0000-00003B760000}"/>
    <cellStyle name="Note 4 8 3 5 2" xfId="14247" xr:uid="{00000000-0005-0000-0000-00003C760000}"/>
    <cellStyle name="Note 4 8 3 5 2 2" xfId="31682" xr:uid="{00000000-0005-0000-0000-00003D760000}"/>
    <cellStyle name="Note 4 8 3 5 2 3" xfId="46135" xr:uid="{00000000-0005-0000-0000-00003E760000}"/>
    <cellStyle name="Note 4 8 3 5 3" xfId="16708" xr:uid="{00000000-0005-0000-0000-00003F760000}"/>
    <cellStyle name="Note 4 8 3 5 3 2" xfId="34143" xr:uid="{00000000-0005-0000-0000-000040760000}"/>
    <cellStyle name="Note 4 8 3 5 3 3" xfId="48596" xr:uid="{00000000-0005-0000-0000-000041760000}"/>
    <cellStyle name="Note 4 8 3 5 4" xfId="22265" xr:uid="{00000000-0005-0000-0000-000042760000}"/>
    <cellStyle name="Note 4 8 3 5 5" xfId="36718" xr:uid="{00000000-0005-0000-0000-000043760000}"/>
    <cellStyle name="Note 4 8 3 6" xfId="7291" xr:uid="{00000000-0005-0000-0000-000044760000}"/>
    <cellStyle name="Note 4 8 3 6 2" xfId="24726" xr:uid="{00000000-0005-0000-0000-000045760000}"/>
    <cellStyle name="Note 4 8 3 6 3" xfId="39179" xr:uid="{00000000-0005-0000-0000-000046760000}"/>
    <cellStyle name="Note 4 8 3 7" xfId="9732" xr:uid="{00000000-0005-0000-0000-000047760000}"/>
    <cellStyle name="Note 4 8 3 7 2" xfId="27167" xr:uid="{00000000-0005-0000-0000-000048760000}"/>
    <cellStyle name="Note 4 8 3 7 3" xfId="41620" xr:uid="{00000000-0005-0000-0000-000049760000}"/>
    <cellStyle name="Note 4 8 3 8" xfId="12152" xr:uid="{00000000-0005-0000-0000-00004A760000}"/>
    <cellStyle name="Note 4 8 3 8 2" xfId="29587" xr:uid="{00000000-0005-0000-0000-00004B760000}"/>
    <cellStyle name="Note 4 8 3 8 3" xfId="44040" xr:uid="{00000000-0005-0000-0000-00004C760000}"/>
    <cellStyle name="Note 4 8 3 9" xfId="19159" xr:uid="{00000000-0005-0000-0000-00004D760000}"/>
    <cellStyle name="Note 4 8 4" xfId="2322" xr:uid="{00000000-0005-0000-0000-00004E760000}"/>
    <cellStyle name="Note 4 8 4 2" xfId="2323" xr:uid="{00000000-0005-0000-0000-00004F760000}"/>
    <cellStyle name="Note 4 8 4 2 2" xfId="4834" xr:uid="{00000000-0005-0000-0000-000050760000}"/>
    <cellStyle name="Note 4 8 4 2 2 2" xfId="14251" xr:uid="{00000000-0005-0000-0000-000051760000}"/>
    <cellStyle name="Note 4 8 4 2 2 2 2" xfId="31686" xr:uid="{00000000-0005-0000-0000-000052760000}"/>
    <cellStyle name="Note 4 8 4 2 2 2 3" xfId="46139" xr:uid="{00000000-0005-0000-0000-000053760000}"/>
    <cellStyle name="Note 4 8 4 2 2 3" xfId="16712" xr:uid="{00000000-0005-0000-0000-000054760000}"/>
    <cellStyle name="Note 4 8 4 2 2 3 2" xfId="34147" xr:uid="{00000000-0005-0000-0000-000055760000}"/>
    <cellStyle name="Note 4 8 4 2 2 3 3" xfId="48600" xr:uid="{00000000-0005-0000-0000-000056760000}"/>
    <cellStyle name="Note 4 8 4 2 2 4" xfId="22270" xr:uid="{00000000-0005-0000-0000-000057760000}"/>
    <cellStyle name="Note 4 8 4 2 2 5" xfId="36723" xr:uid="{00000000-0005-0000-0000-000058760000}"/>
    <cellStyle name="Note 4 8 4 2 3" xfId="7296" xr:uid="{00000000-0005-0000-0000-000059760000}"/>
    <cellStyle name="Note 4 8 4 2 3 2" xfId="24731" xr:uid="{00000000-0005-0000-0000-00005A760000}"/>
    <cellStyle name="Note 4 8 4 2 3 3" xfId="39184" xr:uid="{00000000-0005-0000-0000-00005B760000}"/>
    <cellStyle name="Note 4 8 4 2 4" xfId="9737" xr:uid="{00000000-0005-0000-0000-00005C760000}"/>
    <cellStyle name="Note 4 8 4 2 4 2" xfId="27172" xr:uid="{00000000-0005-0000-0000-00005D760000}"/>
    <cellStyle name="Note 4 8 4 2 4 3" xfId="41625" xr:uid="{00000000-0005-0000-0000-00005E760000}"/>
    <cellStyle name="Note 4 8 4 2 5" xfId="12157" xr:uid="{00000000-0005-0000-0000-00005F760000}"/>
    <cellStyle name="Note 4 8 4 2 5 2" xfId="29592" xr:uid="{00000000-0005-0000-0000-000060760000}"/>
    <cellStyle name="Note 4 8 4 2 5 3" xfId="44045" xr:uid="{00000000-0005-0000-0000-000061760000}"/>
    <cellStyle name="Note 4 8 4 2 6" xfId="19164" xr:uid="{00000000-0005-0000-0000-000062760000}"/>
    <cellStyle name="Note 4 8 4 3" xfId="2324" xr:uid="{00000000-0005-0000-0000-000063760000}"/>
    <cellStyle name="Note 4 8 4 3 2" xfId="4835" xr:uid="{00000000-0005-0000-0000-000064760000}"/>
    <cellStyle name="Note 4 8 4 3 2 2" xfId="14252" xr:uid="{00000000-0005-0000-0000-000065760000}"/>
    <cellStyle name="Note 4 8 4 3 2 2 2" xfId="31687" xr:uid="{00000000-0005-0000-0000-000066760000}"/>
    <cellStyle name="Note 4 8 4 3 2 2 3" xfId="46140" xr:uid="{00000000-0005-0000-0000-000067760000}"/>
    <cellStyle name="Note 4 8 4 3 2 3" xfId="16713" xr:uid="{00000000-0005-0000-0000-000068760000}"/>
    <cellStyle name="Note 4 8 4 3 2 3 2" xfId="34148" xr:uid="{00000000-0005-0000-0000-000069760000}"/>
    <cellStyle name="Note 4 8 4 3 2 3 3" xfId="48601" xr:uid="{00000000-0005-0000-0000-00006A760000}"/>
    <cellStyle name="Note 4 8 4 3 2 4" xfId="22271" xr:uid="{00000000-0005-0000-0000-00006B760000}"/>
    <cellStyle name="Note 4 8 4 3 2 5" xfId="36724" xr:uid="{00000000-0005-0000-0000-00006C760000}"/>
    <cellStyle name="Note 4 8 4 3 3" xfId="7297" xr:uid="{00000000-0005-0000-0000-00006D760000}"/>
    <cellStyle name="Note 4 8 4 3 3 2" xfId="24732" xr:uid="{00000000-0005-0000-0000-00006E760000}"/>
    <cellStyle name="Note 4 8 4 3 3 3" xfId="39185" xr:uid="{00000000-0005-0000-0000-00006F760000}"/>
    <cellStyle name="Note 4 8 4 3 4" xfId="9738" xr:uid="{00000000-0005-0000-0000-000070760000}"/>
    <cellStyle name="Note 4 8 4 3 4 2" xfId="27173" xr:uid="{00000000-0005-0000-0000-000071760000}"/>
    <cellStyle name="Note 4 8 4 3 4 3" xfId="41626" xr:uid="{00000000-0005-0000-0000-000072760000}"/>
    <cellStyle name="Note 4 8 4 3 5" xfId="12158" xr:uid="{00000000-0005-0000-0000-000073760000}"/>
    <cellStyle name="Note 4 8 4 3 5 2" xfId="29593" xr:uid="{00000000-0005-0000-0000-000074760000}"/>
    <cellStyle name="Note 4 8 4 3 5 3" xfId="44046" xr:uid="{00000000-0005-0000-0000-000075760000}"/>
    <cellStyle name="Note 4 8 4 3 6" xfId="19165" xr:uid="{00000000-0005-0000-0000-000076760000}"/>
    <cellStyle name="Note 4 8 4 4" xfId="2325" xr:uid="{00000000-0005-0000-0000-000077760000}"/>
    <cellStyle name="Note 4 8 4 4 2" xfId="4836" xr:uid="{00000000-0005-0000-0000-000078760000}"/>
    <cellStyle name="Note 4 8 4 4 2 2" xfId="22272" xr:uid="{00000000-0005-0000-0000-000079760000}"/>
    <cellStyle name="Note 4 8 4 4 2 3" xfId="36725" xr:uid="{00000000-0005-0000-0000-00007A760000}"/>
    <cellStyle name="Note 4 8 4 4 3" xfId="7298" xr:uid="{00000000-0005-0000-0000-00007B760000}"/>
    <cellStyle name="Note 4 8 4 4 3 2" xfId="24733" xr:uid="{00000000-0005-0000-0000-00007C760000}"/>
    <cellStyle name="Note 4 8 4 4 3 3" xfId="39186" xr:uid="{00000000-0005-0000-0000-00007D760000}"/>
    <cellStyle name="Note 4 8 4 4 4" xfId="9739" xr:uid="{00000000-0005-0000-0000-00007E760000}"/>
    <cellStyle name="Note 4 8 4 4 4 2" xfId="27174" xr:uid="{00000000-0005-0000-0000-00007F760000}"/>
    <cellStyle name="Note 4 8 4 4 4 3" xfId="41627" xr:uid="{00000000-0005-0000-0000-000080760000}"/>
    <cellStyle name="Note 4 8 4 4 5" xfId="12159" xr:uid="{00000000-0005-0000-0000-000081760000}"/>
    <cellStyle name="Note 4 8 4 4 5 2" xfId="29594" xr:uid="{00000000-0005-0000-0000-000082760000}"/>
    <cellStyle name="Note 4 8 4 4 5 3" xfId="44047" xr:uid="{00000000-0005-0000-0000-000083760000}"/>
    <cellStyle name="Note 4 8 4 4 6" xfId="15351" xr:uid="{00000000-0005-0000-0000-000084760000}"/>
    <cellStyle name="Note 4 8 4 4 6 2" xfId="32786" xr:uid="{00000000-0005-0000-0000-000085760000}"/>
    <cellStyle name="Note 4 8 4 4 6 3" xfId="47239" xr:uid="{00000000-0005-0000-0000-000086760000}"/>
    <cellStyle name="Note 4 8 4 4 7" xfId="19166" xr:uid="{00000000-0005-0000-0000-000087760000}"/>
    <cellStyle name="Note 4 8 4 4 8" xfId="20513" xr:uid="{00000000-0005-0000-0000-000088760000}"/>
    <cellStyle name="Note 4 8 4 5" xfId="4833" xr:uid="{00000000-0005-0000-0000-000089760000}"/>
    <cellStyle name="Note 4 8 4 5 2" xfId="14250" xr:uid="{00000000-0005-0000-0000-00008A760000}"/>
    <cellStyle name="Note 4 8 4 5 2 2" xfId="31685" xr:uid="{00000000-0005-0000-0000-00008B760000}"/>
    <cellStyle name="Note 4 8 4 5 2 3" xfId="46138" xr:uid="{00000000-0005-0000-0000-00008C760000}"/>
    <cellStyle name="Note 4 8 4 5 3" xfId="16711" xr:uid="{00000000-0005-0000-0000-00008D760000}"/>
    <cellStyle name="Note 4 8 4 5 3 2" xfId="34146" xr:uid="{00000000-0005-0000-0000-00008E760000}"/>
    <cellStyle name="Note 4 8 4 5 3 3" xfId="48599" xr:uid="{00000000-0005-0000-0000-00008F760000}"/>
    <cellStyle name="Note 4 8 4 5 4" xfId="22269" xr:uid="{00000000-0005-0000-0000-000090760000}"/>
    <cellStyle name="Note 4 8 4 5 5" xfId="36722" xr:uid="{00000000-0005-0000-0000-000091760000}"/>
    <cellStyle name="Note 4 8 4 6" xfId="7295" xr:uid="{00000000-0005-0000-0000-000092760000}"/>
    <cellStyle name="Note 4 8 4 6 2" xfId="24730" xr:uid="{00000000-0005-0000-0000-000093760000}"/>
    <cellStyle name="Note 4 8 4 6 3" xfId="39183" xr:uid="{00000000-0005-0000-0000-000094760000}"/>
    <cellStyle name="Note 4 8 4 7" xfId="9736" xr:uid="{00000000-0005-0000-0000-000095760000}"/>
    <cellStyle name="Note 4 8 4 7 2" xfId="27171" xr:uid="{00000000-0005-0000-0000-000096760000}"/>
    <cellStyle name="Note 4 8 4 7 3" xfId="41624" xr:uid="{00000000-0005-0000-0000-000097760000}"/>
    <cellStyle name="Note 4 8 4 8" xfId="12156" xr:uid="{00000000-0005-0000-0000-000098760000}"/>
    <cellStyle name="Note 4 8 4 8 2" xfId="29591" xr:uid="{00000000-0005-0000-0000-000099760000}"/>
    <cellStyle name="Note 4 8 4 8 3" xfId="44044" xr:uid="{00000000-0005-0000-0000-00009A760000}"/>
    <cellStyle name="Note 4 8 4 9" xfId="19163" xr:uid="{00000000-0005-0000-0000-00009B760000}"/>
    <cellStyle name="Note 4 8 5" xfId="2326" xr:uid="{00000000-0005-0000-0000-00009C760000}"/>
    <cellStyle name="Note 4 8 5 2" xfId="2327" xr:uid="{00000000-0005-0000-0000-00009D760000}"/>
    <cellStyle name="Note 4 8 5 2 2" xfId="4838" xr:uid="{00000000-0005-0000-0000-00009E760000}"/>
    <cellStyle name="Note 4 8 5 2 2 2" xfId="14254" xr:uid="{00000000-0005-0000-0000-00009F760000}"/>
    <cellStyle name="Note 4 8 5 2 2 2 2" xfId="31689" xr:uid="{00000000-0005-0000-0000-0000A0760000}"/>
    <cellStyle name="Note 4 8 5 2 2 2 3" xfId="46142" xr:uid="{00000000-0005-0000-0000-0000A1760000}"/>
    <cellStyle name="Note 4 8 5 2 2 3" xfId="16715" xr:uid="{00000000-0005-0000-0000-0000A2760000}"/>
    <cellStyle name="Note 4 8 5 2 2 3 2" xfId="34150" xr:uid="{00000000-0005-0000-0000-0000A3760000}"/>
    <cellStyle name="Note 4 8 5 2 2 3 3" xfId="48603" xr:uid="{00000000-0005-0000-0000-0000A4760000}"/>
    <cellStyle name="Note 4 8 5 2 2 4" xfId="22274" xr:uid="{00000000-0005-0000-0000-0000A5760000}"/>
    <cellStyle name="Note 4 8 5 2 2 5" xfId="36727" xr:uid="{00000000-0005-0000-0000-0000A6760000}"/>
    <cellStyle name="Note 4 8 5 2 3" xfId="7300" xr:uid="{00000000-0005-0000-0000-0000A7760000}"/>
    <cellStyle name="Note 4 8 5 2 3 2" xfId="24735" xr:uid="{00000000-0005-0000-0000-0000A8760000}"/>
    <cellStyle name="Note 4 8 5 2 3 3" xfId="39188" xr:uid="{00000000-0005-0000-0000-0000A9760000}"/>
    <cellStyle name="Note 4 8 5 2 4" xfId="9741" xr:uid="{00000000-0005-0000-0000-0000AA760000}"/>
    <cellStyle name="Note 4 8 5 2 4 2" xfId="27176" xr:uid="{00000000-0005-0000-0000-0000AB760000}"/>
    <cellStyle name="Note 4 8 5 2 4 3" xfId="41629" xr:uid="{00000000-0005-0000-0000-0000AC760000}"/>
    <cellStyle name="Note 4 8 5 2 5" xfId="12161" xr:uid="{00000000-0005-0000-0000-0000AD760000}"/>
    <cellStyle name="Note 4 8 5 2 5 2" xfId="29596" xr:uid="{00000000-0005-0000-0000-0000AE760000}"/>
    <cellStyle name="Note 4 8 5 2 5 3" xfId="44049" xr:uid="{00000000-0005-0000-0000-0000AF760000}"/>
    <cellStyle name="Note 4 8 5 2 6" xfId="19168" xr:uid="{00000000-0005-0000-0000-0000B0760000}"/>
    <cellStyle name="Note 4 8 5 3" xfId="2328" xr:uid="{00000000-0005-0000-0000-0000B1760000}"/>
    <cellStyle name="Note 4 8 5 3 2" xfId="4839" xr:uid="{00000000-0005-0000-0000-0000B2760000}"/>
    <cellStyle name="Note 4 8 5 3 2 2" xfId="14255" xr:uid="{00000000-0005-0000-0000-0000B3760000}"/>
    <cellStyle name="Note 4 8 5 3 2 2 2" xfId="31690" xr:uid="{00000000-0005-0000-0000-0000B4760000}"/>
    <cellStyle name="Note 4 8 5 3 2 2 3" xfId="46143" xr:uid="{00000000-0005-0000-0000-0000B5760000}"/>
    <cellStyle name="Note 4 8 5 3 2 3" xfId="16716" xr:uid="{00000000-0005-0000-0000-0000B6760000}"/>
    <cellStyle name="Note 4 8 5 3 2 3 2" xfId="34151" xr:uid="{00000000-0005-0000-0000-0000B7760000}"/>
    <cellStyle name="Note 4 8 5 3 2 3 3" xfId="48604" xr:uid="{00000000-0005-0000-0000-0000B8760000}"/>
    <cellStyle name="Note 4 8 5 3 2 4" xfId="22275" xr:uid="{00000000-0005-0000-0000-0000B9760000}"/>
    <cellStyle name="Note 4 8 5 3 2 5" xfId="36728" xr:uid="{00000000-0005-0000-0000-0000BA760000}"/>
    <cellStyle name="Note 4 8 5 3 3" xfId="7301" xr:uid="{00000000-0005-0000-0000-0000BB760000}"/>
    <cellStyle name="Note 4 8 5 3 3 2" xfId="24736" xr:uid="{00000000-0005-0000-0000-0000BC760000}"/>
    <cellStyle name="Note 4 8 5 3 3 3" xfId="39189" xr:uid="{00000000-0005-0000-0000-0000BD760000}"/>
    <cellStyle name="Note 4 8 5 3 4" xfId="9742" xr:uid="{00000000-0005-0000-0000-0000BE760000}"/>
    <cellStyle name="Note 4 8 5 3 4 2" xfId="27177" xr:uid="{00000000-0005-0000-0000-0000BF760000}"/>
    <cellStyle name="Note 4 8 5 3 4 3" xfId="41630" xr:uid="{00000000-0005-0000-0000-0000C0760000}"/>
    <cellStyle name="Note 4 8 5 3 5" xfId="12162" xr:uid="{00000000-0005-0000-0000-0000C1760000}"/>
    <cellStyle name="Note 4 8 5 3 5 2" xfId="29597" xr:uid="{00000000-0005-0000-0000-0000C2760000}"/>
    <cellStyle name="Note 4 8 5 3 5 3" xfId="44050" xr:uid="{00000000-0005-0000-0000-0000C3760000}"/>
    <cellStyle name="Note 4 8 5 3 6" xfId="19169" xr:uid="{00000000-0005-0000-0000-0000C4760000}"/>
    <cellStyle name="Note 4 8 5 4" xfId="2329" xr:uid="{00000000-0005-0000-0000-0000C5760000}"/>
    <cellStyle name="Note 4 8 5 4 2" xfId="4840" xr:uid="{00000000-0005-0000-0000-0000C6760000}"/>
    <cellStyle name="Note 4 8 5 4 2 2" xfId="22276" xr:uid="{00000000-0005-0000-0000-0000C7760000}"/>
    <cellStyle name="Note 4 8 5 4 2 3" xfId="36729" xr:uid="{00000000-0005-0000-0000-0000C8760000}"/>
    <cellStyle name="Note 4 8 5 4 3" xfId="7302" xr:uid="{00000000-0005-0000-0000-0000C9760000}"/>
    <cellStyle name="Note 4 8 5 4 3 2" xfId="24737" xr:uid="{00000000-0005-0000-0000-0000CA760000}"/>
    <cellStyle name="Note 4 8 5 4 3 3" xfId="39190" xr:uid="{00000000-0005-0000-0000-0000CB760000}"/>
    <cellStyle name="Note 4 8 5 4 4" xfId="9743" xr:uid="{00000000-0005-0000-0000-0000CC760000}"/>
    <cellStyle name="Note 4 8 5 4 4 2" xfId="27178" xr:uid="{00000000-0005-0000-0000-0000CD760000}"/>
    <cellStyle name="Note 4 8 5 4 4 3" xfId="41631" xr:uid="{00000000-0005-0000-0000-0000CE760000}"/>
    <cellStyle name="Note 4 8 5 4 5" xfId="12163" xr:uid="{00000000-0005-0000-0000-0000CF760000}"/>
    <cellStyle name="Note 4 8 5 4 5 2" xfId="29598" xr:uid="{00000000-0005-0000-0000-0000D0760000}"/>
    <cellStyle name="Note 4 8 5 4 5 3" xfId="44051" xr:uid="{00000000-0005-0000-0000-0000D1760000}"/>
    <cellStyle name="Note 4 8 5 4 6" xfId="15352" xr:uid="{00000000-0005-0000-0000-0000D2760000}"/>
    <cellStyle name="Note 4 8 5 4 6 2" xfId="32787" xr:uid="{00000000-0005-0000-0000-0000D3760000}"/>
    <cellStyle name="Note 4 8 5 4 6 3" xfId="47240" xr:uid="{00000000-0005-0000-0000-0000D4760000}"/>
    <cellStyle name="Note 4 8 5 4 7" xfId="19170" xr:uid="{00000000-0005-0000-0000-0000D5760000}"/>
    <cellStyle name="Note 4 8 5 4 8" xfId="20514" xr:uid="{00000000-0005-0000-0000-0000D6760000}"/>
    <cellStyle name="Note 4 8 5 5" xfId="4837" xr:uid="{00000000-0005-0000-0000-0000D7760000}"/>
    <cellStyle name="Note 4 8 5 5 2" xfId="14253" xr:uid="{00000000-0005-0000-0000-0000D8760000}"/>
    <cellStyle name="Note 4 8 5 5 2 2" xfId="31688" xr:uid="{00000000-0005-0000-0000-0000D9760000}"/>
    <cellStyle name="Note 4 8 5 5 2 3" xfId="46141" xr:uid="{00000000-0005-0000-0000-0000DA760000}"/>
    <cellStyle name="Note 4 8 5 5 3" xfId="16714" xr:uid="{00000000-0005-0000-0000-0000DB760000}"/>
    <cellStyle name="Note 4 8 5 5 3 2" xfId="34149" xr:uid="{00000000-0005-0000-0000-0000DC760000}"/>
    <cellStyle name="Note 4 8 5 5 3 3" xfId="48602" xr:uid="{00000000-0005-0000-0000-0000DD760000}"/>
    <cellStyle name="Note 4 8 5 5 4" xfId="22273" xr:uid="{00000000-0005-0000-0000-0000DE760000}"/>
    <cellStyle name="Note 4 8 5 5 5" xfId="36726" xr:uid="{00000000-0005-0000-0000-0000DF760000}"/>
    <cellStyle name="Note 4 8 5 6" xfId="7299" xr:uid="{00000000-0005-0000-0000-0000E0760000}"/>
    <cellStyle name="Note 4 8 5 6 2" xfId="24734" xr:uid="{00000000-0005-0000-0000-0000E1760000}"/>
    <cellStyle name="Note 4 8 5 6 3" xfId="39187" xr:uid="{00000000-0005-0000-0000-0000E2760000}"/>
    <cellStyle name="Note 4 8 5 7" xfId="9740" xr:uid="{00000000-0005-0000-0000-0000E3760000}"/>
    <cellStyle name="Note 4 8 5 7 2" xfId="27175" xr:uid="{00000000-0005-0000-0000-0000E4760000}"/>
    <cellStyle name="Note 4 8 5 7 3" xfId="41628" xr:uid="{00000000-0005-0000-0000-0000E5760000}"/>
    <cellStyle name="Note 4 8 5 8" xfId="12160" xr:uid="{00000000-0005-0000-0000-0000E6760000}"/>
    <cellStyle name="Note 4 8 5 8 2" xfId="29595" xr:uid="{00000000-0005-0000-0000-0000E7760000}"/>
    <cellStyle name="Note 4 8 5 8 3" xfId="44048" xr:uid="{00000000-0005-0000-0000-0000E8760000}"/>
    <cellStyle name="Note 4 8 5 9" xfId="19167" xr:uid="{00000000-0005-0000-0000-0000E9760000}"/>
    <cellStyle name="Note 4 8 6" xfId="2330" xr:uid="{00000000-0005-0000-0000-0000EA760000}"/>
    <cellStyle name="Note 4 8 6 2" xfId="4841" xr:uid="{00000000-0005-0000-0000-0000EB760000}"/>
    <cellStyle name="Note 4 8 6 2 2" xfId="14256" xr:uid="{00000000-0005-0000-0000-0000EC760000}"/>
    <cellStyle name="Note 4 8 6 2 2 2" xfId="31691" xr:uid="{00000000-0005-0000-0000-0000ED760000}"/>
    <cellStyle name="Note 4 8 6 2 2 3" xfId="46144" xr:uid="{00000000-0005-0000-0000-0000EE760000}"/>
    <cellStyle name="Note 4 8 6 2 3" xfId="16717" xr:uid="{00000000-0005-0000-0000-0000EF760000}"/>
    <cellStyle name="Note 4 8 6 2 3 2" xfId="34152" xr:uid="{00000000-0005-0000-0000-0000F0760000}"/>
    <cellStyle name="Note 4 8 6 2 3 3" xfId="48605" xr:uid="{00000000-0005-0000-0000-0000F1760000}"/>
    <cellStyle name="Note 4 8 6 2 4" xfId="22277" xr:uid="{00000000-0005-0000-0000-0000F2760000}"/>
    <cellStyle name="Note 4 8 6 2 5" xfId="36730" xr:uid="{00000000-0005-0000-0000-0000F3760000}"/>
    <cellStyle name="Note 4 8 6 3" xfId="7303" xr:uid="{00000000-0005-0000-0000-0000F4760000}"/>
    <cellStyle name="Note 4 8 6 3 2" xfId="24738" xr:uid="{00000000-0005-0000-0000-0000F5760000}"/>
    <cellStyle name="Note 4 8 6 3 3" xfId="39191" xr:uid="{00000000-0005-0000-0000-0000F6760000}"/>
    <cellStyle name="Note 4 8 6 4" xfId="9744" xr:uid="{00000000-0005-0000-0000-0000F7760000}"/>
    <cellStyle name="Note 4 8 6 4 2" xfId="27179" xr:uid="{00000000-0005-0000-0000-0000F8760000}"/>
    <cellStyle name="Note 4 8 6 4 3" xfId="41632" xr:uid="{00000000-0005-0000-0000-0000F9760000}"/>
    <cellStyle name="Note 4 8 6 5" xfId="12164" xr:uid="{00000000-0005-0000-0000-0000FA760000}"/>
    <cellStyle name="Note 4 8 6 5 2" xfId="29599" xr:uid="{00000000-0005-0000-0000-0000FB760000}"/>
    <cellStyle name="Note 4 8 6 5 3" xfId="44052" xr:uid="{00000000-0005-0000-0000-0000FC760000}"/>
    <cellStyle name="Note 4 8 6 6" xfId="19171" xr:uid="{00000000-0005-0000-0000-0000FD760000}"/>
    <cellStyle name="Note 4 8 7" xfId="2331" xr:uid="{00000000-0005-0000-0000-0000FE760000}"/>
    <cellStyle name="Note 4 8 7 2" xfId="4842" xr:uid="{00000000-0005-0000-0000-0000FF760000}"/>
    <cellStyle name="Note 4 8 7 2 2" xfId="14257" xr:uid="{00000000-0005-0000-0000-000000770000}"/>
    <cellStyle name="Note 4 8 7 2 2 2" xfId="31692" xr:uid="{00000000-0005-0000-0000-000001770000}"/>
    <cellStyle name="Note 4 8 7 2 2 3" xfId="46145" xr:uid="{00000000-0005-0000-0000-000002770000}"/>
    <cellStyle name="Note 4 8 7 2 3" xfId="16718" xr:uid="{00000000-0005-0000-0000-000003770000}"/>
    <cellStyle name="Note 4 8 7 2 3 2" xfId="34153" xr:uid="{00000000-0005-0000-0000-000004770000}"/>
    <cellStyle name="Note 4 8 7 2 3 3" xfId="48606" xr:uid="{00000000-0005-0000-0000-000005770000}"/>
    <cellStyle name="Note 4 8 7 2 4" xfId="22278" xr:uid="{00000000-0005-0000-0000-000006770000}"/>
    <cellStyle name="Note 4 8 7 2 5" xfId="36731" xr:uid="{00000000-0005-0000-0000-000007770000}"/>
    <cellStyle name="Note 4 8 7 3" xfId="7304" xr:uid="{00000000-0005-0000-0000-000008770000}"/>
    <cellStyle name="Note 4 8 7 3 2" xfId="24739" xr:uid="{00000000-0005-0000-0000-000009770000}"/>
    <cellStyle name="Note 4 8 7 3 3" xfId="39192" xr:uid="{00000000-0005-0000-0000-00000A770000}"/>
    <cellStyle name="Note 4 8 7 4" xfId="9745" xr:uid="{00000000-0005-0000-0000-00000B770000}"/>
    <cellStyle name="Note 4 8 7 4 2" xfId="27180" xr:uid="{00000000-0005-0000-0000-00000C770000}"/>
    <cellStyle name="Note 4 8 7 4 3" xfId="41633" xr:uid="{00000000-0005-0000-0000-00000D770000}"/>
    <cellStyle name="Note 4 8 7 5" xfId="12165" xr:uid="{00000000-0005-0000-0000-00000E770000}"/>
    <cellStyle name="Note 4 8 7 5 2" xfId="29600" xr:uid="{00000000-0005-0000-0000-00000F770000}"/>
    <cellStyle name="Note 4 8 7 5 3" xfId="44053" xr:uid="{00000000-0005-0000-0000-000010770000}"/>
    <cellStyle name="Note 4 8 7 6" xfId="19172" xr:uid="{00000000-0005-0000-0000-000011770000}"/>
    <cellStyle name="Note 4 8 8" xfId="2332" xr:uid="{00000000-0005-0000-0000-000012770000}"/>
    <cellStyle name="Note 4 8 8 2" xfId="4843" xr:uid="{00000000-0005-0000-0000-000013770000}"/>
    <cellStyle name="Note 4 8 8 2 2" xfId="22279" xr:uid="{00000000-0005-0000-0000-000014770000}"/>
    <cellStyle name="Note 4 8 8 2 3" xfId="36732" xr:uid="{00000000-0005-0000-0000-000015770000}"/>
    <cellStyle name="Note 4 8 8 3" xfId="7305" xr:uid="{00000000-0005-0000-0000-000016770000}"/>
    <cellStyle name="Note 4 8 8 3 2" xfId="24740" xr:uid="{00000000-0005-0000-0000-000017770000}"/>
    <cellStyle name="Note 4 8 8 3 3" xfId="39193" xr:uid="{00000000-0005-0000-0000-000018770000}"/>
    <cellStyle name="Note 4 8 8 4" xfId="9746" xr:uid="{00000000-0005-0000-0000-000019770000}"/>
    <cellStyle name="Note 4 8 8 4 2" xfId="27181" xr:uid="{00000000-0005-0000-0000-00001A770000}"/>
    <cellStyle name="Note 4 8 8 4 3" xfId="41634" xr:uid="{00000000-0005-0000-0000-00001B770000}"/>
    <cellStyle name="Note 4 8 8 5" xfId="12166" xr:uid="{00000000-0005-0000-0000-00001C770000}"/>
    <cellStyle name="Note 4 8 8 5 2" xfId="29601" xr:uid="{00000000-0005-0000-0000-00001D770000}"/>
    <cellStyle name="Note 4 8 8 5 3" xfId="44054" xr:uid="{00000000-0005-0000-0000-00001E770000}"/>
    <cellStyle name="Note 4 8 8 6" xfId="15353" xr:uid="{00000000-0005-0000-0000-00001F770000}"/>
    <cellStyle name="Note 4 8 8 6 2" xfId="32788" xr:uid="{00000000-0005-0000-0000-000020770000}"/>
    <cellStyle name="Note 4 8 8 6 3" xfId="47241" xr:uid="{00000000-0005-0000-0000-000021770000}"/>
    <cellStyle name="Note 4 8 8 7" xfId="19173" xr:uid="{00000000-0005-0000-0000-000022770000}"/>
    <cellStyle name="Note 4 8 8 8" xfId="20515" xr:uid="{00000000-0005-0000-0000-000023770000}"/>
    <cellStyle name="Note 4 8 9" xfId="4824" xr:uid="{00000000-0005-0000-0000-000024770000}"/>
    <cellStyle name="Note 4 8 9 2" xfId="14243" xr:uid="{00000000-0005-0000-0000-000025770000}"/>
    <cellStyle name="Note 4 8 9 2 2" xfId="31678" xr:uid="{00000000-0005-0000-0000-000026770000}"/>
    <cellStyle name="Note 4 8 9 2 3" xfId="46131" xr:uid="{00000000-0005-0000-0000-000027770000}"/>
    <cellStyle name="Note 4 8 9 3" xfId="16704" xr:uid="{00000000-0005-0000-0000-000028770000}"/>
    <cellStyle name="Note 4 8 9 3 2" xfId="34139" xr:uid="{00000000-0005-0000-0000-000029770000}"/>
    <cellStyle name="Note 4 8 9 3 3" xfId="48592" xr:uid="{00000000-0005-0000-0000-00002A770000}"/>
    <cellStyle name="Note 4 8 9 4" xfId="22260" xr:uid="{00000000-0005-0000-0000-00002B770000}"/>
    <cellStyle name="Note 4 8 9 5" xfId="36713" xr:uid="{00000000-0005-0000-0000-00002C770000}"/>
    <cellStyle name="Note 4 9" xfId="2333" xr:uid="{00000000-0005-0000-0000-00002D770000}"/>
    <cellStyle name="Note 4 9 10" xfId="7306" xr:uid="{00000000-0005-0000-0000-00002E770000}"/>
    <cellStyle name="Note 4 9 10 2" xfId="24741" xr:uid="{00000000-0005-0000-0000-00002F770000}"/>
    <cellStyle name="Note 4 9 10 3" xfId="39194" xr:uid="{00000000-0005-0000-0000-000030770000}"/>
    <cellStyle name="Note 4 9 11" xfId="9747" xr:uid="{00000000-0005-0000-0000-000031770000}"/>
    <cellStyle name="Note 4 9 11 2" xfId="27182" xr:uid="{00000000-0005-0000-0000-000032770000}"/>
    <cellStyle name="Note 4 9 11 3" xfId="41635" xr:uid="{00000000-0005-0000-0000-000033770000}"/>
    <cellStyle name="Note 4 9 12" xfId="12167" xr:uid="{00000000-0005-0000-0000-000034770000}"/>
    <cellStyle name="Note 4 9 12 2" xfId="29602" xr:uid="{00000000-0005-0000-0000-000035770000}"/>
    <cellStyle name="Note 4 9 12 3" xfId="44055" xr:uid="{00000000-0005-0000-0000-000036770000}"/>
    <cellStyle name="Note 4 9 13" xfId="19174" xr:uid="{00000000-0005-0000-0000-000037770000}"/>
    <cellStyle name="Note 4 9 2" xfId="2334" xr:uid="{00000000-0005-0000-0000-000038770000}"/>
    <cellStyle name="Note 4 9 2 2" xfId="2335" xr:uid="{00000000-0005-0000-0000-000039770000}"/>
    <cellStyle name="Note 4 9 2 2 2" xfId="4846" xr:uid="{00000000-0005-0000-0000-00003A770000}"/>
    <cellStyle name="Note 4 9 2 2 2 2" xfId="14260" xr:uid="{00000000-0005-0000-0000-00003B770000}"/>
    <cellStyle name="Note 4 9 2 2 2 2 2" xfId="31695" xr:uid="{00000000-0005-0000-0000-00003C770000}"/>
    <cellStyle name="Note 4 9 2 2 2 2 3" xfId="46148" xr:uid="{00000000-0005-0000-0000-00003D770000}"/>
    <cellStyle name="Note 4 9 2 2 2 3" xfId="16721" xr:uid="{00000000-0005-0000-0000-00003E770000}"/>
    <cellStyle name="Note 4 9 2 2 2 3 2" xfId="34156" xr:uid="{00000000-0005-0000-0000-00003F770000}"/>
    <cellStyle name="Note 4 9 2 2 2 3 3" xfId="48609" xr:uid="{00000000-0005-0000-0000-000040770000}"/>
    <cellStyle name="Note 4 9 2 2 2 4" xfId="22282" xr:uid="{00000000-0005-0000-0000-000041770000}"/>
    <cellStyle name="Note 4 9 2 2 2 5" xfId="36735" xr:uid="{00000000-0005-0000-0000-000042770000}"/>
    <cellStyle name="Note 4 9 2 2 3" xfId="7308" xr:uid="{00000000-0005-0000-0000-000043770000}"/>
    <cellStyle name="Note 4 9 2 2 3 2" xfId="24743" xr:uid="{00000000-0005-0000-0000-000044770000}"/>
    <cellStyle name="Note 4 9 2 2 3 3" xfId="39196" xr:uid="{00000000-0005-0000-0000-000045770000}"/>
    <cellStyle name="Note 4 9 2 2 4" xfId="9749" xr:uid="{00000000-0005-0000-0000-000046770000}"/>
    <cellStyle name="Note 4 9 2 2 4 2" xfId="27184" xr:uid="{00000000-0005-0000-0000-000047770000}"/>
    <cellStyle name="Note 4 9 2 2 4 3" xfId="41637" xr:uid="{00000000-0005-0000-0000-000048770000}"/>
    <cellStyle name="Note 4 9 2 2 5" xfId="12169" xr:uid="{00000000-0005-0000-0000-000049770000}"/>
    <cellStyle name="Note 4 9 2 2 5 2" xfId="29604" xr:uid="{00000000-0005-0000-0000-00004A770000}"/>
    <cellStyle name="Note 4 9 2 2 5 3" xfId="44057" xr:uid="{00000000-0005-0000-0000-00004B770000}"/>
    <cellStyle name="Note 4 9 2 2 6" xfId="19176" xr:uid="{00000000-0005-0000-0000-00004C770000}"/>
    <cellStyle name="Note 4 9 2 3" xfId="2336" xr:uid="{00000000-0005-0000-0000-00004D770000}"/>
    <cellStyle name="Note 4 9 2 3 2" xfId="4847" xr:uid="{00000000-0005-0000-0000-00004E770000}"/>
    <cellStyle name="Note 4 9 2 3 2 2" xfId="14261" xr:uid="{00000000-0005-0000-0000-00004F770000}"/>
    <cellStyle name="Note 4 9 2 3 2 2 2" xfId="31696" xr:uid="{00000000-0005-0000-0000-000050770000}"/>
    <cellStyle name="Note 4 9 2 3 2 2 3" xfId="46149" xr:uid="{00000000-0005-0000-0000-000051770000}"/>
    <cellStyle name="Note 4 9 2 3 2 3" xfId="16722" xr:uid="{00000000-0005-0000-0000-000052770000}"/>
    <cellStyle name="Note 4 9 2 3 2 3 2" xfId="34157" xr:uid="{00000000-0005-0000-0000-000053770000}"/>
    <cellStyle name="Note 4 9 2 3 2 3 3" xfId="48610" xr:uid="{00000000-0005-0000-0000-000054770000}"/>
    <cellStyle name="Note 4 9 2 3 2 4" xfId="22283" xr:uid="{00000000-0005-0000-0000-000055770000}"/>
    <cellStyle name="Note 4 9 2 3 2 5" xfId="36736" xr:uid="{00000000-0005-0000-0000-000056770000}"/>
    <cellStyle name="Note 4 9 2 3 3" xfId="7309" xr:uid="{00000000-0005-0000-0000-000057770000}"/>
    <cellStyle name="Note 4 9 2 3 3 2" xfId="24744" xr:uid="{00000000-0005-0000-0000-000058770000}"/>
    <cellStyle name="Note 4 9 2 3 3 3" xfId="39197" xr:uid="{00000000-0005-0000-0000-000059770000}"/>
    <cellStyle name="Note 4 9 2 3 4" xfId="9750" xr:uid="{00000000-0005-0000-0000-00005A770000}"/>
    <cellStyle name="Note 4 9 2 3 4 2" xfId="27185" xr:uid="{00000000-0005-0000-0000-00005B770000}"/>
    <cellStyle name="Note 4 9 2 3 4 3" xfId="41638" xr:uid="{00000000-0005-0000-0000-00005C770000}"/>
    <cellStyle name="Note 4 9 2 3 5" xfId="12170" xr:uid="{00000000-0005-0000-0000-00005D770000}"/>
    <cellStyle name="Note 4 9 2 3 5 2" xfId="29605" xr:uid="{00000000-0005-0000-0000-00005E770000}"/>
    <cellStyle name="Note 4 9 2 3 5 3" xfId="44058" xr:uid="{00000000-0005-0000-0000-00005F770000}"/>
    <cellStyle name="Note 4 9 2 3 6" xfId="19177" xr:uid="{00000000-0005-0000-0000-000060770000}"/>
    <cellStyle name="Note 4 9 2 4" xfId="2337" xr:uid="{00000000-0005-0000-0000-000061770000}"/>
    <cellStyle name="Note 4 9 2 4 2" xfId="4848" xr:uid="{00000000-0005-0000-0000-000062770000}"/>
    <cellStyle name="Note 4 9 2 4 2 2" xfId="22284" xr:uid="{00000000-0005-0000-0000-000063770000}"/>
    <cellStyle name="Note 4 9 2 4 2 3" xfId="36737" xr:uid="{00000000-0005-0000-0000-000064770000}"/>
    <cellStyle name="Note 4 9 2 4 3" xfId="7310" xr:uid="{00000000-0005-0000-0000-000065770000}"/>
    <cellStyle name="Note 4 9 2 4 3 2" xfId="24745" xr:uid="{00000000-0005-0000-0000-000066770000}"/>
    <cellStyle name="Note 4 9 2 4 3 3" xfId="39198" xr:uid="{00000000-0005-0000-0000-000067770000}"/>
    <cellStyle name="Note 4 9 2 4 4" xfId="9751" xr:uid="{00000000-0005-0000-0000-000068770000}"/>
    <cellStyle name="Note 4 9 2 4 4 2" xfId="27186" xr:uid="{00000000-0005-0000-0000-000069770000}"/>
    <cellStyle name="Note 4 9 2 4 4 3" xfId="41639" xr:uid="{00000000-0005-0000-0000-00006A770000}"/>
    <cellStyle name="Note 4 9 2 4 5" xfId="12171" xr:uid="{00000000-0005-0000-0000-00006B770000}"/>
    <cellStyle name="Note 4 9 2 4 5 2" xfId="29606" xr:uid="{00000000-0005-0000-0000-00006C770000}"/>
    <cellStyle name="Note 4 9 2 4 5 3" xfId="44059" xr:uid="{00000000-0005-0000-0000-00006D770000}"/>
    <cellStyle name="Note 4 9 2 4 6" xfId="15354" xr:uid="{00000000-0005-0000-0000-00006E770000}"/>
    <cellStyle name="Note 4 9 2 4 6 2" xfId="32789" xr:uid="{00000000-0005-0000-0000-00006F770000}"/>
    <cellStyle name="Note 4 9 2 4 6 3" xfId="47242" xr:uid="{00000000-0005-0000-0000-000070770000}"/>
    <cellStyle name="Note 4 9 2 4 7" xfId="19178" xr:uid="{00000000-0005-0000-0000-000071770000}"/>
    <cellStyle name="Note 4 9 2 4 8" xfId="20516" xr:uid="{00000000-0005-0000-0000-000072770000}"/>
    <cellStyle name="Note 4 9 2 5" xfId="4845" xr:uid="{00000000-0005-0000-0000-000073770000}"/>
    <cellStyle name="Note 4 9 2 5 2" xfId="14259" xr:uid="{00000000-0005-0000-0000-000074770000}"/>
    <cellStyle name="Note 4 9 2 5 2 2" xfId="31694" xr:uid="{00000000-0005-0000-0000-000075770000}"/>
    <cellStyle name="Note 4 9 2 5 2 3" xfId="46147" xr:uid="{00000000-0005-0000-0000-000076770000}"/>
    <cellStyle name="Note 4 9 2 5 3" xfId="16720" xr:uid="{00000000-0005-0000-0000-000077770000}"/>
    <cellStyle name="Note 4 9 2 5 3 2" xfId="34155" xr:uid="{00000000-0005-0000-0000-000078770000}"/>
    <cellStyle name="Note 4 9 2 5 3 3" xfId="48608" xr:uid="{00000000-0005-0000-0000-000079770000}"/>
    <cellStyle name="Note 4 9 2 5 4" xfId="22281" xr:uid="{00000000-0005-0000-0000-00007A770000}"/>
    <cellStyle name="Note 4 9 2 5 5" xfId="36734" xr:uid="{00000000-0005-0000-0000-00007B770000}"/>
    <cellStyle name="Note 4 9 2 6" xfId="7307" xr:uid="{00000000-0005-0000-0000-00007C770000}"/>
    <cellStyle name="Note 4 9 2 6 2" xfId="24742" xr:uid="{00000000-0005-0000-0000-00007D770000}"/>
    <cellStyle name="Note 4 9 2 6 3" xfId="39195" xr:uid="{00000000-0005-0000-0000-00007E770000}"/>
    <cellStyle name="Note 4 9 2 7" xfId="9748" xr:uid="{00000000-0005-0000-0000-00007F770000}"/>
    <cellStyle name="Note 4 9 2 7 2" xfId="27183" xr:uid="{00000000-0005-0000-0000-000080770000}"/>
    <cellStyle name="Note 4 9 2 7 3" xfId="41636" xr:uid="{00000000-0005-0000-0000-000081770000}"/>
    <cellStyle name="Note 4 9 2 8" xfId="12168" xr:uid="{00000000-0005-0000-0000-000082770000}"/>
    <cellStyle name="Note 4 9 2 8 2" xfId="29603" xr:uid="{00000000-0005-0000-0000-000083770000}"/>
    <cellStyle name="Note 4 9 2 8 3" xfId="44056" xr:uid="{00000000-0005-0000-0000-000084770000}"/>
    <cellStyle name="Note 4 9 2 9" xfId="19175" xr:uid="{00000000-0005-0000-0000-000085770000}"/>
    <cellStyle name="Note 4 9 3" xfId="2338" xr:uid="{00000000-0005-0000-0000-000086770000}"/>
    <cellStyle name="Note 4 9 3 2" xfId="2339" xr:uid="{00000000-0005-0000-0000-000087770000}"/>
    <cellStyle name="Note 4 9 3 2 2" xfId="4850" xr:uid="{00000000-0005-0000-0000-000088770000}"/>
    <cellStyle name="Note 4 9 3 2 2 2" xfId="14263" xr:uid="{00000000-0005-0000-0000-000089770000}"/>
    <cellStyle name="Note 4 9 3 2 2 2 2" xfId="31698" xr:uid="{00000000-0005-0000-0000-00008A770000}"/>
    <cellStyle name="Note 4 9 3 2 2 2 3" xfId="46151" xr:uid="{00000000-0005-0000-0000-00008B770000}"/>
    <cellStyle name="Note 4 9 3 2 2 3" xfId="16724" xr:uid="{00000000-0005-0000-0000-00008C770000}"/>
    <cellStyle name="Note 4 9 3 2 2 3 2" xfId="34159" xr:uid="{00000000-0005-0000-0000-00008D770000}"/>
    <cellStyle name="Note 4 9 3 2 2 3 3" xfId="48612" xr:uid="{00000000-0005-0000-0000-00008E770000}"/>
    <cellStyle name="Note 4 9 3 2 2 4" xfId="22286" xr:uid="{00000000-0005-0000-0000-00008F770000}"/>
    <cellStyle name="Note 4 9 3 2 2 5" xfId="36739" xr:uid="{00000000-0005-0000-0000-000090770000}"/>
    <cellStyle name="Note 4 9 3 2 3" xfId="7312" xr:uid="{00000000-0005-0000-0000-000091770000}"/>
    <cellStyle name="Note 4 9 3 2 3 2" xfId="24747" xr:uid="{00000000-0005-0000-0000-000092770000}"/>
    <cellStyle name="Note 4 9 3 2 3 3" xfId="39200" xr:uid="{00000000-0005-0000-0000-000093770000}"/>
    <cellStyle name="Note 4 9 3 2 4" xfId="9753" xr:uid="{00000000-0005-0000-0000-000094770000}"/>
    <cellStyle name="Note 4 9 3 2 4 2" xfId="27188" xr:uid="{00000000-0005-0000-0000-000095770000}"/>
    <cellStyle name="Note 4 9 3 2 4 3" xfId="41641" xr:uid="{00000000-0005-0000-0000-000096770000}"/>
    <cellStyle name="Note 4 9 3 2 5" xfId="12173" xr:uid="{00000000-0005-0000-0000-000097770000}"/>
    <cellStyle name="Note 4 9 3 2 5 2" xfId="29608" xr:uid="{00000000-0005-0000-0000-000098770000}"/>
    <cellStyle name="Note 4 9 3 2 5 3" xfId="44061" xr:uid="{00000000-0005-0000-0000-000099770000}"/>
    <cellStyle name="Note 4 9 3 2 6" xfId="19180" xr:uid="{00000000-0005-0000-0000-00009A770000}"/>
    <cellStyle name="Note 4 9 3 3" xfId="2340" xr:uid="{00000000-0005-0000-0000-00009B770000}"/>
    <cellStyle name="Note 4 9 3 3 2" xfId="4851" xr:uid="{00000000-0005-0000-0000-00009C770000}"/>
    <cellStyle name="Note 4 9 3 3 2 2" xfId="14264" xr:uid="{00000000-0005-0000-0000-00009D770000}"/>
    <cellStyle name="Note 4 9 3 3 2 2 2" xfId="31699" xr:uid="{00000000-0005-0000-0000-00009E770000}"/>
    <cellStyle name="Note 4 9 3 3 2 2 3" xfId="46152" xr:uid="{00000000-0005-0000-0000-00009F770000}"/>
    <cellStyle name="Note 4 9 3 3 2 3" xfId="16725" xr:uid="{00000000-0005-0000-0000-0000A0770000}"/>
    <cellStyle name="Note 4 9 3 3 2 3 2" xfId="34160" xr:uid="{00000000-0005-0000-0000-0000A1770000}"/>
    <cellStyle name="Note 4 9 3 3 2 3 3" xfId="48613" xr:uid="{00000000-0005-0000-0000-0000A2770000}"/>
    <cellStyle name="Note 4 9 3 3 2 4" xfId="22287" xr:uid="{00000000-0005-0000-0000-0000A3770000}"/>
    <cellStyle name="Note 4 9 3 3 2 5" xfId="36740" xr:uid="{00000000-0005-0000-0000-0000A4770000}"/>
    <cellStyle name="Note 4 9 3 3 3" xfId="7313" xr:uid="{00000000-0005-0000-0000-0000A5770000}"/>
    <cellStyle name="Note 4 9 3 3 3 2" xfId="24748" xr:uid="{00000000-0005-0000-0000-0000A6770000}"/>
    <cellStyle name="Note 4 9 3 3 3 3" xfId="39201" xr:uid="{00000000-0005-0000-0000-0000A7770000}"/>
    <cellStyle name="Note 4 9 3 3 4" xfId="9754" xr:uid="{00000000-0005-0000-0000-0000A8770000}"/>
    <cellStyle name="Note 4 9 3 3 4 2" xfId="27189" xr:uid="{00000000-0005-0000-0000-0000A9770000}"/>
    <cellStyle name="Note 4 9 3 3 4 3" xfId="41642" xr:uid="{00000000-0005-0000-0000-0000AA770000}"/>
    <cellStyle name="Note 4 9 3 3 5" xfId="12174" xr:uid="{00000000-0005-0000-0000-0000AB770000}"/>
    <cellStyle name="Note 4 9 3 3 5 2" xfId="29609" xr:uid="{00000000-0005-0000-0000-0000AC770000}"/>
    <cellStyle name="Note 4 9 3 3 5 3" xfId="44062" xr:uid="{00000000-0005-0000-0000-0000AD770000}"/>
    <cellStyle name="Note 4 9 3 3 6" xfId="19181" xr:uid="{00000000-0005-0000-0000-0000AE770000}"/>
    <cellStyle name="Note 4 9 3 4" xfId="2341" xr:uid="{00000000-0005-0000-0000-0000AF770000}"/>
    <cellStyle name="Note 4 9 3 4 2" xfId="4852" xr:uid="{00000000-0005-0000-0000-0000B0770000}"/>
    <cellStyle name="Note 4 9 3 4 2 2" xfId="22288" xr:uid="{00000000-0005-0000-0000-0000B1770000}"/>
    <cellStyle name="Note 4 9 3 4 2 3" xfId="36741" xr:uid="{00000000-0005-0000-0000-0000B2770000}"/>
    <cellStyle name="Note 4 9 3 4 3" xfId="7314" xr:uid="{00000000-0005-0000-0000-0000B3770000}"/>
    <cellStyle name="Note 4 9 3 4 3 2" xfId="24749" xr:uid="{00000000-0005-0000-0000-0000B4770000}"/>
    <cellStyle name="Note 4 9 3 4 3 3" xfId="39202" xr:uid="{00000000-0005-0000-0000-0000B5770000}"/>
    <cellStyle name="Note 4 9 3 4 4" xfId="9755" xr:uid="{00000000-0005-0000-0000-0000B6770000}"/>
    <cellStyle name="Note 4 9 3 4 4 2" xfId="27190" xr:uid="{00000000-0005-0000-0000-0000B7770000}"/>
    <cellStyle name="Note 4 9 3 4 4 3" xfId="41643" xr:uid="{00000000-0005-0000-0000-0000B8770000}"/>
    <cellStyle name="Note 4 9 3 4 5" xfId="12175" xr:uid="{00000000-0005-0000-0000-0000B9770000}"/>
    <cellStyle name="Note 4 9 3 4 5 2" xfId="29610" xr:uid="{00000000-0005-0000-0000-0000BA770000}"/>
    <cellStyle name="Note 4 9 3 4 5 3" xfId="44063" xr:uid="{00000000-0005-0000-0000-0000BB770000}"/>
    <cellStyle name="Note 4 9 3 4 6" xfId="15355" xr:uid="{00000000-0005-0000-0000-0000BC770000}"/>
    <cellStyle name="Note 4 9 3 4 6 2" xfId="32790" xr:uid="{00000000-0005-0000-0000-0000BD770000}"/>
    <cellStyle name="Note 4 9 3 4 6 3" xfId="47243" xr:uid="{00000000-0005-0000-0000-0000BE770000}"/>
    <cellStyle name="Note 4 9 3 4 7" xfId="19182" xr:uid="{00000000-0005-0000-0000-0000BF770000}"/>
    <cellStyle name="Note 4 9 3 4 8" xfId="20517" xr:uid="{00000000-0005-0000-0000-0000C0770000}"/>
    <cellStyle name="Note 4 9 3 5" xfId="4849" xr:uid="{00000000-0005-0000-0000-0000C1770000}"/>
    <cellStyle name="Note 4 9 3 5 2" xfId="14262" xr:uid="{00000000-0005-0000-0000-0000C2770000}"/>
    <cellStyle name="Note 4 9 3 5 2 2" xfId="31697" xr:uid="{00000000-0005-0000-0000-0000C3770000}"/>
    <cellStyle name="Note 4 9 3 5 2 3" xfId="46150" xr:uid="{00000000-0005-0000-0000-0000C4770000}"/>
    <cellStyle name="Note 4 9 3 5 3" xfId="16723" xr:uid="{00000000-0005-0000-0000-0000C5770000}"/>
    <cellStyle name="Note 4 9 3 5 3 2" xfId="34158" xr:uid="{00000000-0005-0000-0000-0000C6770000}"/>
    <cellStyle name="Note 4 9 3 5 3 3" xfId="48611" xr:uid="{00000000-0005-0000-0000-0000C7770000}"/>
    <cellStyle name="Note 4 9 3 5 4" xfId="22285" xr:uid="{00000000-0005-0000-0000-0000C8770000}"/>
    <cellStyle name="Note 4 9 3 5 5" xfId="36738" xr:uid="{00000000-0005-0000-0000-0000C9770000}"/>
    <cellStyle name="Note 4 9 3 6" xfId="7311" xr:uid="{00000000-0005-0000-0000-0000CA770000}"/>
    <cellStyle name="Note 4 9 3 6 2" xfId="24746" xr:uid="{00000000-0005-0000-0000-0000CB770000}"/>
    <cellStyle name="Note 4 9 3 6 3" xfId="39199" xr:uid="{00000000-0005-0000-0000-0000CC770000}"/>
    <cellStyle name="Note 4 9 3 7" xfId="9752" xr:uid="{00000000-0005-0000-0000-0000CD770000}"/>
    <cellStyle name="Note 4 9 3 7 2" xfId="27187" xr:uid="{00000000-0005-0000-0000-0000CE770000}"/>
    <cellStyle name="Note 4 9 3 7 3" xfId="41640" xr:uid="{00000000-0005-0000-0000-0000CF770000}"/>
    <cellStyle name="Note 4 9 3 8" xfId="12172" xr:uid="{00000000-0005-0000-0000-0000D0770000}"/>
    <cellStyle name="Note 4 9 3 8 2" xfId="29607" xr:uid="{00000000-0005-0000-0000-0000D1770000}"/>
    <cellStyle name="Note 4 9 3 8 3" xfId="44060" xr:uid="{00000000-0005-0000-0000-0000D2770000}"/>
    <cellStyle name="Note 4 9 3 9" xfId="19179" xr:uid="{00000000-0005-0000-0000-0000D3770000}"/>
    <cellStyle name="Note 4 9 4" xfId="2342" xr:uid="{00000000-0005-0000-0000-0000D4770000}"/>
    <cellStyle name="Note 4 9 4 2" xfId="2343" xr:uid="{00000000-0005-0000-0000-0000D5770000}"/>
    <cellStyle name="Note 4 9 4 2 2" xfId="4854" xr:uid="{00000000-0005-0000-0000-0000D6770000}"/>
    <cellStyle name="Note 4 9 4 2 2 2" xfId="14266" xr:uid="{00000000-0005-0000-0000-0000D7770000}"/>
    <cellStyle name="Note 4 9 4 2 2 2 2" xfId="31701" xr:uid="{00000000-0005-0000-0000-0000D8770000}"/>
    <cellStyle name="Note 4 9 4 2 2 2 3" xfId="46154" xr:uid="{00000000-0005-0000-0000-0000D9770000}"/>
    <cellStyle name="Note 4 9 4 2 2 3" xfId="16727" xr:uid="{00000000-0005-0000-0000-0000DA770000}"/>
    <cellStyle name="Note 4 9 4 2 2 3 2" xfId="34162" xr:uid="{00000000-0005-0000-0000-0000DB770000}"/>
    <cellStyle name="Note 4 9 4 2 2 3 3" xfId="48615" xr:uid="{00000000-0005-0000-0000-0000DC770000}"/>
    <cellStyle name="Note 4 9 4 2 2 4" xfId="22290" xr:uid="{00000000-0005-0000-0000-0000DD770000}"/>
    <cellStyle name="Note 4 9 4 2 2 5" xfId="36743" xr:uid="{00000000-0005-0000-0000-0000DE770000}"/>
    <cellStyle name="Note 4 9 4 2 3" xfId="7316" xr:uid="{00000000-0005-0000-0000-0000DF770000}"/>
    <cellStyle name="Note 4 9 4 2 3 2" xfId="24751" xr:uid="{00000000-0005-0000-0000-0000E0770000}"/>
    <cellStyle name="Note 4 9 4 2 3 3" xfId="39204" xr:uid="{00000000-0005-0000-0000-0000E1770000}"/>
    <cellStyle name="Note 4 9 4 2 4" xfId="9757" xr:uid="{00000000-0005-0000-0000-0000E2770000}"/>
    <cellStyle name="Note 4 9 4 2 4 2" xfId="27192" xr:uid="{00000000-0005-0000-0000-0000E3770000}"/>
    <cellStyle name="Note 4 9 4 2 4 3" xfId="41645" xr:uid="{00000000-0005-0000-0000-0000E4770000}"/>
    <cellStyle name="Note 4 9 4 2 5" xfId="12177" xr:uid="{00000000-0005-0000-0000-0000E5770000}"/>
    <cellStyle name="Note 4 9 4 2 5 2" xfId="29612" xr:uid="{00000000-0005-0000-0000-0000E6770000}"/>
    <cellStyle name="Note 4 9 4 2 5 3" xfId="44065" xr:uid="{00000000-0005-0000-0000-0000E7770000}"/>
    <cellStyle name="Note 4 9 4 2 6" xfId="19184" xr:uid="{00000000-0005-0000-0000-0000E8770000}"/>
    <cellStyle name="Note 4 9 4 3" xfId="2344" xr:uid="{00000000-0005-0000-0000-0000E9770000}"/>
    <cellStyle name="Note 4 9 4 3 2" xfId="4855" xr:uid="{00000000-0005-0000-0000-0000EA770000}"/>
    <cellStyle name="Note 4 9 4 3 2 2" xfId="14267" xr:uid="{00000000-0005-0000-0000-0000EB770000}"/>
    <cellStyle name="Note 4 9 4 3 2 2 2" xfId="31702" xr:uid="{00000000-0005-0000-0000-0000EC770000}"/>
    <cellStyle name="Note 4 9 4 3 2 2 3" xfId="46155" xr:uid="{00000000-0005-0000-0000-0000ED770000}"/>
    <cellStyle name="Note 4 9 4 3 2 3" xfId="16728" xr:uid="{00000000-0005-0000-0000-0000EE770000}"/>
    <cellStyle name="Note 4 9 4 3 2 3 2" xfId="34163" xr:uid="{00000000-0005-0000-0000-0000EF770000}"/>
    <cellStyle name="Note 4 9 4 3 2 3 3" xfId="48616" xr:uid="{00000000-0005-0000-0000-0000F0770000}"/>
    <cellStyle name="Note 4 9 4 3 2 4" xfId="22291" xr:uid="{00000000-0005-0000-0000-0000F1770000}"/>
    <cellStyle name="Note 4 9 4 3 2 5" xfId="36744" xr:uid="{00000000-0005-0000-0000-0000F2770000}"/>
    <cellStyle name="Note 4 9 4 3 3" xfId="7317" xr:uid="{00000000-0005-0000-0000-0000F3770000}"/>
    <cellStyle name="Note 4 9 4 3 3 2" xfId="24752" xr:uid="{00000000-0005-0000-0000-0000F4770000}"/>
    <cellStyle name="Note 4 9 4 3 3 3" xfId="39205" xr:uid="{00000000-0005-0000-0000-0000F5770000}"/>
    <cellStyle name="Note 4 9 4 3 4" xfId="9758" xr:uid="{00000000-0005-0000-0000-0000F6770000}"/>
    <cellStyle name="Note 4 9 4 3 4 2" xfId="27193" xr:uid="{00000000-0005-0000-0000-0000F7770000}"/>
    <cellStyle name="Note 4 9 4 3 4 3" xfId="41646" xr:uid="{00000000-0005-0000-0000-0000F8770000}"/>
    <cellStyle name="Note 4 9 4 3 5" xfId="12178" xr:uid="{00000000-0005-0000-0000-0000F9770000}"/>
    <cellStyle name="Note 4 9 4 3 5 2" xfId="29613" xr:uid="{00000000-0005-0000-0000-0000FA770000}"/>
    <cellStyle name="Note 4 9 4 3 5 3" xfId="44066" xr:uid="{00000000-0005-0000-0000-0000FB770000}"/>
    <cellStyle name="Note 4 9 4 3 6" xfId="19185" xr:uid="{00000000-0005-0000-0000-0000FC770000}"/>
    <cellStyle name="Note 4 9 4 4" xfId="2345" xr:uid="{00000000-0005-0000-0000-0000FD770000}"/>
    <cellStyle name="Note 4 9 4 4 2" xfId="4856" xr:uid="{00000000-0005-0000-0000-0000FE770000}"/>
    <cellStyle name="Note 4 9 4 4 2 2" xfId="22292" xr:uid="{00000000-0005-0000-0000-0000FF770000}"/>
    <cellStyle name="Note 4 9 4 4 2 3" xfId="36745" xr:uid="{00000000-0005-0000-0000-000000780000}"/>
    <cellStyle name="Note 4 9 4 4 3" xfId="7318" xr:uid="{00000000-0005-0000-0000-000001780000}"/>
    <cellStyle name="Note 4 9 4 4 3 2" xfId="24753" xr:uid="{00000000-0005-0000-0000-000002780000}"/>
    <cellStyle name="Note 4 9 4 4 3 3" xfId="39206" xr:uid="{00000000-0005-0000-0000-000003780000}"/>
    <cellStyle name="Note 4 9 4 4 4" xfId="9759" xr:uid="{00000000-0005-0000-0000-000004780000}"/>
    <cellStyle name="Note 4 9 4 4 4 2" xfId="27194" xr:uid="{00000000-0005-0000-0000-000005780000}"/>
    <cellStyle name="Note 4 9 4 4 4 3" xfId="41647" xr:uid="{00000000-0005-0000-0000-000006780000}"/>
    <cellStyle name="Note 4 9 4 4 5" xfId="12179" xr:uid="{00000000-0005-0000-0000-000007780000}"/>
    <cellStyle name="Note 4 9 4 4 5 2" xfId="29614" xr:uid="{00000000-0005-0000-0000-000008780000}"/>
    <cellStyle name="Note 4 9 4 4 5 3" xfId="44067" xr:uid="{00000000-0005-0000-0000-000009780000}"/>
    <cellStyle name="Note 4 9 4 4 6" xfId="15356" xr:uid="{00000000-0005-0000-0000-00000A780000}"/>
    <cellStyle name="Note 4 9 4 4 6 2" xfId="32791" xr:uid="{00000000-0005-0000-0000-00000B780000}"/>
    <cellStyle name="Note 4 9 4 4 6 3" xfId="47244" xr:uid="{00000000-0005-0000-0000-00000C780000}"/>
    <cellStyle name="Note 4 9 4 4 7" xfId="19186" xr:uid="{00000000-0005-0000-0000-00000D780000}"/>
    <cellStyle name="Note 4 9 4 4 8" xfId="20518" xr:uid="{00000000-0005-0000-0000-00000E780000}"/>
    <cellStyle name="Note 4 9 4 5" xfId="4853" xr:uid="{00000000-0005-0000-0000-00000F780000}"/>
    <cellStyle name="Note 4 9 4 5 2" xfId="14265" xr:uid="{00000000-0005-0000-0000-000010780000}"/>
    <cellStyle name="Note 4 9 4 5 2 2" xfId="31700" xr:uid="{00000000-0005-0000-0000-000011780000}"/>
    <cellStyle name="Note 4 9 4 5 2 3" xfId="46153" xr:uid="{00000000-0005-0000-0000-000012780000}"/>
    <cellStyle name="Note 4 9 4 5 3" xfId="16726" xr:uid="{00000000-0005-0000-0000-000013780000}"/>
    <cellStyle name="Note 4 9 4 5 3 2" xfId="34161" xr:uid="{00000000-0005-0000-0000-000014780000}"/>
    <cellStyle name="Note 4 9 4 5 3 3" xfId="48614" xr:uid="{00000000-0005-0000-0000-000015780000}"/>
    <cellStyle name="Note 4 9 4 5 4" xfId="22289" xr:uid="{00000000-0005-0000-0000-000016780000}"/>
    <cellStyle name="Note 4 9 4 5 5" xfId="36742" xr:uid="{00000000-0005-0000-0000-000017780000}"/>
    <cellStyle name="Note 4 9 4 6" xfId="7315" xr:uid="{00000000-0005-0000-0000-000018780000}"/>
    <cellStyle name="Note 4 9 4 6 2" xfId="24750" xr:uid="{00000000-0005-0000-0000-000019780000}"/>
    <cellStyle name="Note 4 9 4 6 3" xfId="39203" xr:uid="{00000000-0005-0000-0000-00001A780000}"/>
    <cellStyle name="Note 4 9 4 7" xfId="9756" xr:uid="{00000000-0005-0000-0000-00001B780000}"/>
    <cellStyle name="Note 4 9 4 7 2" xfId="27191" xr:uid="{00000000-0005-0000-0000-00001C780000}"/>
    <cellStyle name="Note 4 9 4 7 3" xfId="41644" xr:uid="{00000000-0005-0000-0000-00001D780000}"/>
    <cellStyle name="Note 4 9 4 8" xfId="12176" xr:uid="{00000000-0005-0000-0000-00001E780000}"/>
    <cellStyle name="Note 4 9 4 8 2" xfId="29611" xr:uid="{00000000-0005-0000-0000-00001F780000}"/>
    <cellStyle name="Note 4 9 4 8 3" xfId="44064" xr:uid="{00000000-0005-0000-0000-000020780000}"/>
    <cellStyle name="Note 4 9 4 9" xfId="19183" xr:uid="{00000000-0005-0000-0000-000021780000}"/>
    <cellStyle name="Note 4 9 5" xfId="2346" xr:uid="{00000000-0005-0000-0000-000022780000}"/>
    <cellStyle name="Note 4 9 5 2" xfId="2347" xr:uid="{00000000-0005-0000-0000-000023780000}"/>
    <cellStyle name="Note 4 9 5 2 2" xfId="4858" xr:uid="{00000000-0005-0000-0000-000024780000}"/>
    <cellStyle name="Note 4 9 5 2 2 2" xfId="14269" xr:uid="{00000000-0005-0000-0000-000025780000}"/>
    <cellStyle name="Note 4 9 5 2 2 2 2" xfId="31704" xr:uid="{00000000-0005-0000-0000-000026780000}"/>
    <cellStyle name="Note 4 9 5 2 2 2 3" xfId="46157" xr:uid="{00000000-0005-0000-0000-000027780000}"/>
    <cellStyle name="Note 4 9 5 2 2 3" xfId="16730" xr:uid="{00000000-0005-0000-0000-000028780000}"/>
    <cellStyle name="Note 4 9 5 2 2 3 2" xfId="34165" xr:uid="{00000000-0005-0000-0000-000029780000}"/>
    <cellStyle name="Note 4 9 5 2 2 3 3" xfId="48618" xr:uid="{00000000-0005-0000-0000-00002A780000}"/>
    <cellStyle name="Note 4 9 5 2 2 4" xfId="22294" xr:uid="{00000000-0005-0000-0000-00002B780000}"/>
    <cellStyle name="Note 4 9 5 2 2 5" xfId="36747" xr:uid="{00000000-0005-0000-0000-00002C780000}"/>
    <cellStyle name="Note 4 9 5 2 3" xfId="7320" xr:uid="{00000000-0005-0000-0000-00002D780000}"/>
    <cellStyle name="Note 4 9 5 2 3 2" xfId="24755" xr:uid="{00000000-0005-0000-0000-00002E780000}"/>
    <cellStyle name="Note 4 9 5 2 3 3" xfId="39208" xr:uid="{00000000-0005-0000-0000-00002F780000}"/>
    <cellStyle name="Note 4 9 5 2 4" xfId="9761" xr:uid="{00000000-0005-0000-0000-000030780000}"/>
    <cellStyle name="Note 4 9 5 2 4 2" xfId="27196" xr:uid="{00000000-0005-0000-0000-000031780000}"/>
    <cellStyle name="Note 4 9 5 2 4 3" xfId="41649" xr:uid="{00000000-0005-0000-0000-000032780000}"/>
    <cellStyle name="Note 4 9 5 2 5" xfId="12181" xr:uid="{00000000-0005-0000-0000-000033780000}"/>
    <cellStyle name="Note 4 9 5 2 5 2" xfId="29616" xr:uid="{00000000-0005-0000-0000-000034780000}"/>
    <cellStyle name="Note 4 9 5 2 5 3" xfId="44069" xr:uid="{00000000-0005-0000-0000-000035780000}"/>
    <cellStyle name="Note 4 9 5 2 6" xfId="19188" xr:uid="{00000000-0005-0000-0000-000036780000}"/>
    <cellStyle name="Note 4 9 5 3" xfId="2348" xr:uid="{00000000-0005-0000-0000-000037780000}"/>
    <cellStyle name="Note 4 9 5 3 2" xfId="4859" xr:uid="{00000000-0005-0000-0000-000038780000}"/>
    <cellStyle name="Note 4 9 5 3 2 2" xfId="14270" xr:uid="{00000000-0005-0000-0000-000039780000}"/>
    <cellStyle name="Note 4 9 5 3 2 2 2" xfId="31705" xr:uid="{00000000-0005-0000-0000-00003A780000}"/>
    <cellStyle name="Note 4 9 5 3 2 2 3" xfId="46158" xr:uid="{00000000-0005-0000-0000-00003B780000}"/>
    <cellStyle name="Note 4 9 5 3 2 3" xfId="16731" xr:uid="{00000000-0005-0000-0000-00003C780000}"/>
    <cellStyle name="Note 4 9 5 3 2 3 2" xfId="34166" xr:uid="{00000000-0005-0000-0000-00003D780000}"/>
    <cellStyle name="Note 4 9 5 3 2 3 3" xfId="48619" xr:uid="{00000000-0005-0000-0000-00003E780000}"/>
    <cellStyle name="Note 4 9 5 3 2 4" xfId="22295" xr:uid="{00000000-0005-0000-0000-00003F780000}"/>
    <cellStyle name="Note 4 9 5 3 2 5" xfId="36748" xr:uid="{00000000-0005-0000-0000-000040780000}"/>
    <cellStyle name="Note 4 9 5 3 3" xfId="7321" xr:uid="{00000000-0005-0000-0000-000041780000}"/>
    <cellStyle name="Note 4 9 5 3 3 2" xfId="24756" xr:uid="{00000000-0005-0000-0000-000042780000}"/>
    <cellStyle name="Note 4 9 5 3 3 3" xfId="39209" xr:uid="{00000000-0005-0000-0000-000043780000}"/>
    <cellStyle name="Note 4 9 5 3 4" xfId="9762" xr:uid="{00000000-0005-0000-0000-000044780000}"/>
    <cellStyle name="Note 4 9 5 3 4 2" xfId="27197" xr:uid="{00000000-0005-0000-0000-000045780000}"/>
    <cellStyle name="Note 4 9 5 3 4 3" xfId="41650" xr:uid="{00000000-0005-0000-0000-000046780000}"/>
    <cellStyle name="Note 4 9 5 3 5" xfId="12182" xr:uid="{00000000-0005-0000-0000-000047780000}"/>
    <cellStyle name="Note 4 9 5 3 5 2" xfId="29617" xr:uid="{00000000-0005-0000-0000-000048780000}"/>
    <cellStyle name="Note 4 9 5 3 5 3" xfId="44070" xr:uid="{00000000-0005-0000-0000-000049780000}"/>
    <cellStyle name="Note 4 9 5 3 6" xfId="19189" xr:uid="{00000000-0005-0000-0000-00004A780000}"/>
    <cellStyle name="Note 4 9 5 4" xfId="2349" xr:uid="{00000000-0005-0000-0000-00004B780000}"/>
    <cellStyle name="Note 4 9 5 4 2" xfId="4860" xr:uid="{00000000-0005-0000-0000-00004C780000}"/>
    <cellStyle name="Note 4 9 5 4 2 2" xfId="22296" xr:uid="{00000000-0005-0000-0000-00004D780000}"/>
    <cellStyle name="Note 4 9 5 4 2 3" xfId="36749" xr:uid="{00000000-0005-0000-0000-00004E780000}"/>
    <cellStyle name="Note 4 9 5 4 3" xfId="7322" xr:uid="{00000000-0005-0000-0000-00004F780000}"/>
    <cellStyle name="Note 4 9 5 4 3 2" xfId="24757" xr:uid="{00000000-0005-0000-0000-000050780000}"/>
    <cellStyle name="Note 4 9 5 4 3 3" xfId="39210" xr:uid="{00000000-0005-0000-0000-000051780000}"/>
    <cellStyle name="Note 4 9 5 4 4" xfId="9763" xr:uid="{00000000-0005-0000-0000-000052780000}"/>
    <cellStyle name="Note 4 9 5 4 4 2" xfId="27198" xr:uid="{00000000-0005-0000-0000-000053780000}"/>
    <cellStyle name="Note 4 9 5 4 4 3" xfId="41651" xr:uid="{00000000-0005-0000-0000-000054780000}"/>
    <cellStyle name="Note 4 9 5 4 5" xfId="12183" xr:uid="{00000000-0005-0000-0000-000055780000}"/>
    <cellStyle name="Note 4 9 5 4 5 2" xfId="29618" xr:uid="{00000000-0005-0000-0000-000056780000}"/>
    <cellStyle name="Note 4 9 5 4 5 3" xfId="44071" xr:uid="{00000000-0005-0000-0000-000057780000}"/>
    <cellStyle name="Note 4 9 5 4 6" xfId="15357" xr:uid="{00000000-0005-0000-0000-000058780000}"/>
    <cellStyle name="Note 4 9 5 4 6 2" xfId="32792" xr:uid="{00000000-0005-0000-0000-000059780000}"/>
    <cellStyle name="Note 4 9 5 4 6 3" xfId="47245" xr:uid="{00000000-0005-0000-0000-00005A780000}"/>
    <cellStyle name="Note 4 9 5 4 7" xfId="19190" xr:uid="{00000000-0005-0000-0000-00005B780000}"/>
    <cellStyle name="Note 4 9 5 4 8" xfId="20519" xr:uid="{00000000-0005-0000-0000-00005C780000}"/>
    <cellStyle name="Note 4 9 5 5" xfId="4857" xr:uid="{00000000-0005-0000-0000-00005D780000}"/>
    <cellStyle name="Note 4 9 5 5 2" xfId="14268" xr:uid="{00000000-0005-0000-0000-00005E780000}"/>
    <cellStyle name="Note 4 9 5 5 2 2" xfId="31703" xr:uid="{00000000-0005-0000-0000-00005F780000}"/>
    <cellStyle name="Note 4 9 5 5 2 3" xfId="46156" xr:uid="{00000000-0005-0000-0000-000060780000}"/>
    <cellStyle name="Note 4 9 5 5 3" xfId="16729" xr:uid="{00000000-0005-0000-0000-000061780000}"/>
    <cellStyle name="Note 4 9 5 5 3 2" xfId="34164" xr:uid="{00000000-0005-0000-0000-000062780000}"/>
    <cellStyle name="Note 4 9 5 5 3 3" xfId="48617" xr:uid="{00000000-0005-0000-0000-000063780000}"/>
    <cellStyle name="Note 4 9 5 5 4" xfId="22293" xr:uid="{00000000-0005-0000-0000-000064780000}"/>
    <cellStyle name="Note 4 9 5 5 5" xfId="36746" xr:uid="{00000000-0005-0000-0000-000065780000}"/>
    <cellStyle name="Note 4 9 5 6" xfId="7319" xr:uid="{00000000-0005-0000-0000-000066780000}"/>
    <cellStyle name="Note 4 9 5 6 2" xfId="24754" xr:uid="{00000000-0005-0000-0000-000067780000}"/>
    <cellStyle name="Note 4 9 5 6 3" xfId="39207" xr:uid="{00000000-0005-0000-0000-000068780000}"/>
    <cellStyle name="Note 4 9 5 7" xfId="9760" xr:uid="{00000000-0005-0000-0000-000069780000}"/>
    <cellStyle name="Note 4 9 5 7 2" xfId="27195" xr:uid="{00000000-0005-0000-0000-00006A780000}"/>
    <cellStyle name="Note 4 9 5 7 3" xfId="41648" xr:uid="{00000000-0005-0000-0000-00006B780000}"/>
    <cellStyle name="Note 4 9 5 8" xfId="12180" xr:uid="{00000000-0005-0000-0000-00006C780000}"/>
    <cellStyle name="Note 4 9 5 8 2" xfId="29615" xr:uid="{00000000-0005-0000-0000-00006D780000}"/>
    <cellStyle name="Note 4 9 5 8 3" xfId="44068" xr:uid="{00000000-0005-0000-0000-00006E780000}"/>
    <cellStyle name="Note 4 9 5 9" xfId="19187" xr:uid="{00000000-0005-0000-0000-00006F780000}"/>
    <cellStyle name="Note 4 9 6" xfId="2350" xr:uid="{00000000-0005-0000-0000-000070780000}"/>
    <cellStyle name="Note 4 9 6 2" xfId="4861" xr:uid="{00000000-0005-0000-0000-000071780000}"/>
    <cellStyle name="Note 4 9 6 2 2" xfId="14271" xr:uid="{00000000-0005-0000-0000-000072780000}"/>
    <cellStyle name="Note 4 9 6 2 2 2" xfId="31706" xr:uid="{00000000-0005-0000-0000-000073780000}"/>
    <cellStyle name="Note 4 9 6 2 2 3" xfId="46159" xr:uid="{00000000-0005-0000-0000-000074780000}"/>
    <cellStyle name="Note 4 9 6 2 3" xfId="16732" xr:uid="{00000000-0005-0000-0000-000075780000}"/>
    <cellStyle name="Note 4 9 6 2 3 2" xfId="34167" xr:uid="{00000000-0005-0000-0000-000076780000}"/>
    <cellStyle name="Note 4 9 6 2 3 3" xfId="48620" xr:uid="{00000000-0005-0000-0000-000077780000}"/>
    <cellStyle name="Note 4 9 6 2 4" xfId="22297" xr:uid="{00000000-0005-0000-0000-000078780000}"/>
    <cellStyle name="Note 4 9 6 2 5" xfId="36750" xr:uid="{00000000-0005-0000-0000-000079780000}"/>
    <cellStyle name="Note 4 9 6 3" xfId="7323" xr:uid="{00000000-0005-0000-0000-00007A780000}"/>
    <cellStyle name="Note 4 9 6 3 2" xfId="24758" xr:uid="{00000000-0005-0000-0000-00007B780000}"/>
    <cellStyle name="Note 4 9 6 3 3" xfId="39211" xr:uid="{00000000-0005-0000-0000-00007C780000}"/>
    <cellStyle name="Note 4 9 6 4" xfId="9764" xr:uid="{00000000-0005-0000-0000-00007D780000}"/>
    <cellStyle name="Note 4 9 6 4 2" xfId="27199" xr:uid="{00000000-0005-0000-0000-00007E780000}"/>
    <cellStyle name="Note 4 9 6 4 3" xfId="41652" xr:uid="{00000000-0005-0000-0000-00007F780000}"/>
    <cellStyle name="Note 4 9 6 5" xfId="12184" xr:uid="{00000000-0005-0000-0000-000080780000}"/>
    <cellStyle name="Note 4 9 6 5 2" xfId="29619" xr:uid="{00000000-0005-0000-0000-000081780000}"/>
    <cellStyle name="Note 4 9 6 5 3" xfId="44072" xr:uid="{00000000-0005-0000-0000-000082780000}"/>
    <cellStyle name="Note 4 9 6 6" xfId="19191" xr:uid="{00000000-0005-0000-0000-000083780000}"/>
    <cellStyle name="Note 4 9 7" xfId="2351" xr:uid="{00000000-0005-0000-0000-000084780000}"/>
    <cellStyle name="Note 4 9 7 2" xfId="4862" xr:uid="{00000000-0005-0000-0000-000085780000}"/>
    <cellStyle name="Note 4 9 7 2 2" xfId="14272" xr:uid="{00000000-0005-0000-0000-000086780000}"/>
    <cellStyle name="Note 4 9 7 2 2 2" xfId="31707" xr:uid="{00000000-0005-0000-0000-000087780000}"/>
    <cellStyle name="Note 4 9 7 2 2 3" xfId="46160" xr:uid="{00000000-0005-0000-0000-000088780000}"/>
    <cellStyle name="Note 4 9 7 2 3" xfId="16733" xr:uid="{00000000-0005-0000-0000-000089780000}"/>
    <cellStyle name="Note 4 9 7 2 3 2" xfId="34168" xr:uid="{00000000-0005-0000-0000-00008A780000}"/>
    <cellStyle name="Note 4 9 7 2 3 3" xfId="48621" xr:uid="{00000000-0005-0000-0000-00008B780000}"/>
    <cellStyle name="Note 4 9 7 2 4" xfId="22298" xr:uid="{00000000-0005-0000-0000-00008C780000}"/>
    <cellStyle name="Note 4 9 7 2 5" xfId="36751" xr:uid="{00000000-0005-0000-0000-00008D780000}"/>
    <cellStyle name="Note 4 9 7 3" xfId="7324" xr:uid="{00000000-0005-0000-0000-00008E780000}"/>
    <cellStyle name="Note 4 9 7 3 2" xfId="24759" xr:uid="{00000000-0005-0000-0000-00008F780000}"/>
    <cellStyle name="Note 4 9 7 3 3" xfId="39212" xr:uid="{00000000-0005-0000-0000-000090780000}"/>
    <cellStyle name="Note 4 9 7 4" xfId="9765" xr:uid="{00000000-0005-0000-0000-000091780000}"/>
    <cellStyle name="Note 4 9 7 4 2" xfId="27200" xr:uid="{00000000-0005-0000-0000-000092780000}"/>
    <cellStyle name="Note 4 9 7 4 3" xfId="41653" xr:uid="{00000000-0005-0000-0000-000093780000}"/>
    <cellStyle name="Note 4 9 7 5" xfId="12185" xr:uid="{00000000-0005-0000-0000-000094780000}"/>
    <cellStyle name="Note 4 9 7 5 2" xfId="29620" xr:uid="{00000000-0005-0000-0000-000095780000}"/>
    <cellStyle name="Note 4 9 7 5 3" xfId="44073" xr:uid="{00000000-0005-0000-0000-000096780000}"/>
    <cellStyle name="Note 4 9 7 6" xfId="19192" xr:uid="{00000000-0005-0000-0000-000097780000}"/>
    <cellStyle name="Note 4 9 8" xfId="2352" xr:uid="{00000000-0005-0000-0000-000098780000}"/>
    <cellStyle name="Note 4 9 8 2" xfId="4863" xr:uid="{00000000-0005-0000-0000-000099780000}"/>
    <cellStyle name="Note 4 9 8 2 2" xfId="22299" xr:uid="{00000000-0005-0000-0000-00009A780000}"/>
    <cellStyle name="Note 4 9 8 2 3" xfId="36752" xr:uid="{00000000-0005-0000-0000-00009B780000}"/>
    <cellStyle name="Note 4 9 8 3" xfId="7325" xr:uid="{00000000-0005-0000-0000-00009C780000}"/>
    <cellStyle name="Note 4 9 8 3 2" xfId="24760" xr:uid="{00000000-0005-0000-0000-00009D780000}"/>
    <cellStyle name="Note 4 9 8 3 3" xfId="39213" xr:uid="{00000000-0005-0000-0000-00009E780000}"/>
    <cellStyle name="Note 4 9 8 4" xfId="9766" xr:uid="{00000000-0005-0000-0000-00009F780000}"/>
    <cellStyle name="Note 4 9 8 4 2" xfId="27201" xr:uid="{00000000-0005-0000-0000-0000A0780000}"/>
    <cellStyle name="Note 4 9 8 4 3" xfId="41654" xr:uid="{00000000-0005-0000-0000-0000A1780000}"/>
    <cellStyle name="Note 4 9 8 5" xfId="12186" xr:uid="{00000000-0005-0000-0000-0000A2780000}"/>
    <cellStyle name="Note 4 9 8 5 2" xfId="29621" xr:uid="{00000000-0005-0000-0000-0000A3780000}"/>
    <cellStyle name="Note 4 9 8 5 3" xfId="44074" xr:uid="{00000000-0005-0000-0000-0000A4780000}"/>
    <cellStyle name="Note 4 9 8 6" xfId="15358" xr:uid="{00000000-0005-0000-0000-0000A5780000}"/>
    <cellStyle name="Note 4 9 8 6 2" xfId="32793" xr:uid="{00000000-0005-0000-0000-0000A6780000}"/>
    <cellStyle name="Note 4 9 8 6 3" xfId="47246" xr:uid="{00000000-0005-0000-0000-0000A7780000}"/>
    <cellStyle name="Note 4 9 8 7" xfId="19193" xr:uid="{00000000-0005-0000-0000-0000A8780000}"/>
    <cellStyle name="Note 4 9 8 8" xfId="20520" xr:uid="{00000000-0005-0000-0000-0000A9780000}"/>
    <cellStyle name="Note 4 9 9" xfId="4844" xr:uid="{00000000-0005-0000-0000-0000AA780000}"/>
    <cellStyle name="Note 4 9 9 2" xfId="14258" xr:uid="{00000000-0005-0000-0000-0000AB780000}"/>
    <cellStyle name="Note 4 9 9 2 2" xfId="31693" xr:uid="{00000000-0005-0000-0000-0000AC780000}"/>
    <cellStyle name="Note 4 9 9 2 3" xfId="46146" xr:uid="{00000000-0005-0000-0000-0000AD780000}"/>
    <cellStyle name="Note 4 9 9 3" xfId="16719" xr:uid="{00000000-0005-0000-0000-0000AE780000}"/>
    <cellStyle name="Note 4 9 9 3 2" xfId="34154" xr:uid="{00000000-0005-0000-0000-0000AF780000}"/>
    <cellStyle name="Note 4 9 9 3 3" xfId="48607" xr:uid="{00000000-0005-0000-0000-0000B0780000}"/>
    <cellStyle name="Note 4 9 9 4" xfId="22280" xr:uid="{00000000-0005-0000-0000-0000B1780000}"/>
    <cellStyle name="Note 4 9 9 5" xfId="36733" xr:uid="{00000000-0005-0000-0000-0000B2780000}"/>
    <cellStyle name="Note 40" xfId="2353" xr:uid="{00000000-0005-0000-0000-0000B3780000}"/>
    <cellStyle name="Note 40 2" xfId="2354" xr:uid="{00000000-0005-0000-0000-0000B4780000}"/>
    <cellStyle name="Note 40 2 2" xfId="4865" xr:uid="{00000000-0005-0000-0000-0000B5780000}"/>
    <cellStyle name="Note 40 2 2 2" xfId="14274" xr:uid="{00000000-0005-0000-0000-0000B6780000}"/>
    <cellStyle name="Note 40 2 2 2 2" xfId="31709" xr:uid="{00000000-0005-0000-0000-0000B7780000}"/>
    <cellStyle name="Note 40 2 2 2 3" xfId="46162" xr:uid="{00000000-0005-0000-0000-0000B8780000}"/>
    <cellStyle name="Note 40 2 2 3" xfId="16735" xr:uid="{00000000-0005-0000-0000-0000B9780000}"/>
    <cellStyle name="Note 40 2 2 3 2" xfId="34170" xr:uid="{00000000-0005-0000-0000-0000BA780000}"/>
    <cellStyle name="Note 40 2 2 3 3" xfId="48623" xr:uid="{00000000-0005-0000-0000-0000BB780000}"/>
    <cellStyle name="Note 40 2 2 4" xfId="22301" xr:uid="{00000000-0005-0000-0000-0000BC780000}"/>
    <cellStyle name="Note 40 2 2 5" xfId="36754" xr:uid="{00000000-0005-0000-0000-0000BD780000}"/>
    <cellStyle name="Note 40 2 3" xfId="7327" xr:uid="{00000000-0005-0000-0000-0000BE780000}"/>
    <cellStyle name="Note 40 2 3 2" xfId="24762" xr:uid="{00000000-0005-0000-0000-0000BF780000}"/>
    <cellStyle name="Note 40 2 3 3" xfId="39215" xr:uid="{00000000-0005-0000-0000-0000C0780000}"/>
    <cellStyle name="Note 40 2 4" xfId="9768" xr:uid="{00000000-0005-0000-0000-0000C1780000}"/>
    <cellStyle name="Note 40 2 4 2" xfId="27203" xr:uid="{00000000-0005-0000-0000-0000C2780000}"/>
    <cellStyle name="Note 40 2 4 3" xfId="41656" xr:uid="{00000000-0005-0000-0000-0000C3780000}"/>
    <cellStyle name="Note 40 2 5" xfId="12188" xr:uid="{00000000-0005-0000-0000-0000C4780000}"/>
    <cellStyle name="Note 40 2 5 2" xfId="29623" xr:uid="{00000000-0005-0000-0000-0000C5780000}"/>
    <cellStyle name="Note 40 2 5 3" xfId="44076" xr:uid="{00000000-0005-0000-0000-0000C6780000}"/>
    <cellStyle name="Note 40 2 6" xfId="19195" xr:uid="{00000000-0005-0000-0000-0000C7780000}"/>
    <cellStyle name="Note 40 3" xfId="2355" xr:uid="{00000000-0005-0000-0000-0000C8780000}"/>
    <cellStyle name="Note 40 3 2" xfId="4866" xr:uid="{00000000-0005-0000-0000-0000C9780000}"/>
    <cellStyle name="Note 40 3 2 2" xfId="14275" xr:uid="{00000000-0005-0000-0000-0000CA780000}"/>
    <cellStyle name="Note 40 3 2 2 2" xfId="31710" xr:uid="{00000000-0005-0000-0000-0000CB780000}"/>
    <cellStyle name="Note 40 3 2 2 3" xfId="46163" xr:uid="{00000000-0005-0000-0000-0000CC780000}"/>
    <cellStyle name="Note 40 3 2 3" xfId="16736" xr:uid="{00000000-0005-0000-0000-0000CD780000}"/>
    <cellStyle name="Note 40 3 2 3 2" xfId="34171" xr:uid="{00000000-0005-0000-0000-0000CE780000}"/>
    <cellStyle name="Note 40 3 2 3 3" xfId="48624" xr:uid="{00000000-0005-0000-0000-0000CF780000}"/>
    <cellStyle name="Note 40 3 2 4" xfId="22302" xr:uid="{00000000-0005-0000-0000-0000D0780000}"/>
    <cellStyle name="Note 40 3 2 5" xfId="36755" xr:uid="{00000000-0005-0000-0000-0000D1780000}"/>
    <cellStyle name="Note 40 3 3" xfId="7328" xr:uid="{00000000-0005-0000-0000-0000D2780000}"/>
    <cellStyle name="Note 40 3 3 2" xfId="24763" xr:uid="{00000000-0005-0000-0000-0000D3780000}"/>
    <cellStyle name="Note 40 3 3 3" xfId="39216" xr:uid="{00000000-0005-0000-0000-0000D4780000}"/>
    <cellStyle name="Note 40 3 4" xfId="9769" xr:uid="{00000000-0005-0000-0000-0000D5780000}"/>
    <cellStyle name="Note 40 3 4 2" xfId="27204" xr:uid="{00000000-0005-0000-0000-0000D6780000}"/>
    <cellStyle name="Note 40 3 4 3" xfId="41657" xr:uid="{00000000-0005-0000-0000-0000D7780000}"/>
    <cellStyle name="Note 40 3 5" xfId="12189" xr:uid="{00000000-0005-0000-0000-0000D8780000}"/>
    <cellStyle name="Note 40 3 5 2" xfId="29624" xr:uid="{00000000-0005-0000-0000-0000D9780000}"/>
    <cellStyle name="Note 40 3 5 3" xfId="44077" xr:uid="{00000000-0005-0000-0000-0000DA780000}"/>
    <cellStyle name="Note 40 3 6" xfId="19196" xr:uid="{00000000-0005-0000-0000-0000DB780000}"/>
    <cellStyle name="Note 40 4" xfId="2356" xr:uid="{00000000-0005-0000-0000-0000DC780000}"/>
    <cellStyle name="Note 40 4 2" xfId="4867" xr:uid="{00000000-0005-0000-0000-0000DD780000}"/>
    <cellStyle name="Note 40 4 2 2" xfId="22303" xr:uid="{00000000-0005-0000-0000-0000DE780000}"/>
    <cellStyle name="Note 40 4 2 3" xfId="36756" xr:uid="{00000000-0005-0000-0000-0000DF780000}"/>
    <cellStyle name="Note 40 4 3" xfId="7329" xr:uid="{00000000-0005-0000-0000-0000E0780000}"/>
    <cellStyle name="Note 40 4 3 2" xfId="24764" xr:uid="{00000000-0005-0000-0000-0000E1780000}"/>
    <cellStyle name="Note 40 4 3 3" xfId="39217" xr:uid="{00000000-0005-0000-0000-0000E2780000}"/>
    <cellStyle name="Note 40 4 4" xfId="9770" xr:uid="{00000000-0005-0000-0000-0000E3780000}"/>
    <cellStyle name="Note 40 4 4 2" xfId="27205" xr:uid="{00000000-0005-0000-0000-0000E4780000}"/>
    <cellStyle name="Note 40 4 4 3" xfId="41658" xr:uid="{00000000-0005-0000-0000-0000E5780000}"/>
    <cellStyle name="Note 40 4 5" xfId="12190" xr:uid="{00000000-0005-0000-0000-0000E6780000}"/>
    <cellStyle name="Note 40 4 5 2" xfId="29625" xr:uid="{00000000-0005-0000-0000-0000E7780000}"/>
    <cellStyle name="Note 40 4 5 3" xfId="44078" xr:uid="{00000000-0005-0000-0000-0000E8780000}"/>
    <cellStyle name="Note 40 4 6" xfId="15359" xr:uid="{00000000-0005-0000-0000-0000E9780000}"/>
    <cellStyle name="Note 40 4 6 2" xfId="32794" xr:uid="{00000000-0005-0000-0000-0000EA780000}"/>
    <cellStyle name="Note 40 4 6 3" xfId="47247" xr:uid="{00000000-0005-0000-0000-0000EB780000}"/>
    <cellStyle name="Note 40 4 7" xfId="19197" xr:uid="{00000000-0005-0000-0000-0000EC780000}"/>
    <cellStyle name="Note 40 4 8" xfId="20521" xr:uid="{00000000-0005-0000-0000-0000ED780000}"/>
    <cellStyle name="Note 40 5" xfId="4864" xr:uid="{00000000-0005-0000-0000-0000EE780000}"/>
    <cellStyle name="Note 40 5 2" xfId="14273" xr:uid="{00000000-0005-0000-0000-0000EF780000}"/>
    <cellStyle name="Note 40 5 2 2" xfId="31708" xr:uid="{00000000-0005-0000-0000-0000F0780000}"/>
    <cellStyle name="Note 40 5 2 3" xfId="46161" xr:uid="{00000000-0005-0000-0000-0000F1780000}"/>
    <cellStyle name="Note 40 5 3" xfId="16734" xr:uid="{00000000-0005-0000-0000-0000F2780000}"/>
    <cellStyle name="Note 40 5 3 2" xfId="34169" xr:uid="{00000000-0005-0000-0000-0000F3780000}"/>
    <cellStyle name="Note 40 5 3 3" xfId="48622" xr:uid="{00000000-0005-0000-0000-0000F4780000}"/>
    <cellStyle name="Note 40 5 4" xfId="22300" xr:uid="{00000000-0005-0000-0000-0000F5780000}"/>
    <cellStyle name="Note 40 5 5" xfId="36753" xr:uid="{00000000-0005-0000-0000-0000F6780000}"/>
    <cellStyle name="Note 40 6" xfId="7326" xr:uid="{00000000-0005-0000-0000-0000F7780000}"/>
    <cellStyle name="Note 40 6 2" xfId="24761" xr:uid="{00000000-0005-0000-0000-0000F8780000}"/>
    <cellStyle name="Note 40 6 3" xfId="39214" xr:uid="{00000000-0005-0000-0000-0000F9780000}"/>
    <cellStyle name="Note 40 7" xfId="9767" xr:uid="{00000000-0005-0000-0000-0000FA780000}"/>
    <cellStyle name="Note 40 7 2" xfId="27202" xr:uid="{00000000-0005-0000-0000-0000FB780000}"/>
    <cellStyle name="Note 40 7 3" xfId="41655" xr:uid="{00000000-0005-0000-0000-0000FC780000}"/>
    <cellStyle name="Note 40 8" xfId="12187" xr:uid="{00000000-0005-0000-0000-0000FD780000}"/>
    <cellStyle name="Note 40 8 2" xfId="29622" xr:uid="{00000000-0005-0000-0000-0000FE780000}"/>
    <cellStyle name="Note 40 8 3" xfId="44075" xr:uid="{00000000-0005-0000-0000-0000FF780000}"/>
    <cellStyle name="Note 40 9" xfId="19194" xr:uid="{00000000-0005-0000-0000-000000790000}"/>
    <cellStyle name="Note 41" xfId="35193" xr:uid="{00000000-0005-0000-0000-000001790000}"/>
    <cellStyle name="Note 41 2" xfId="35194" xr:uid="{00000000-0005-0000-0000-000002790000}"/>
    <cellStyle name="Note 41 2 2" xfId="35195" xr:uid="{00000000-0005-0000-0000-000003790000}"/>
    <cellStyle name="Note 41 3" xfId="35196" xr:uid="{00000000-0005-0000-0000-000004790000}"/>
    <cellStyle name="Note 5" xfId="2357" xr:uid="{00000000-0005-0000-0000-000005790000}"/>
    <cellStyle name="Note 5 10" xfId="2358" xr:uid="{00000000-0005-0000-0000-000006790000}"/>
    <cellStyle name="Note 5 10 10" xfId="7331" xr:uid="{00000000-0005-0000-0000-000007790000}"/>
    <cellStyle name="Note 5 10 10 2" xfId="24766" xr:uid="{00000000-0005-0000-0000-000008790000}"/>
    <cellStyle name="Note 5 10 10 3" xfId="39219" xr:uid="{00000000-0005-0000-0000-000009790000}"/>
    <cellStyle name="Note 5 10 11" xfId="9772" xr:uid="{00000000-0005-0000-0000-00000A790000}"/>
    <cellStyle name="Note 5 10 11 2" xfId="27207" xr:uid="{00000000-0005-0000-0000-00000B790000}"/>
    <cellStyle name="Note 5 10 11 3" xfId="41660" xr:uid="{00000000-0005-0000-0000-00000C790000}"/>
    <cellStyle name="Note 5 10 12" xfId="12192" xr:uid="{00000000-0005-0000-0000-00000D790000}"/>
    <cellStyle name="Note 5 10 12 2" xfId="29627" xr:uid="{00000000-0005-0000-0000-00000E790000}"/>
    <cellStyle name="Note 5 10 12 3" xfId="44080" xr:uid="{00000000-0005-0000-0000-00000F790000}"/>
    <cellStyle name="Note 5 10 13" xfId="19199" xr:uid="{00000000-0005-0000-0000-000010790000}"/>
    <cellStyle name="Note 5 10 2" xfId="2359" xr:uid="{00000000-0005-0000-0000-000011790000}"/>
    <cellStyle name="Note 5 10 2 2" xfId="2360" xr:uid="{00000000-0005-0000-0000-000012790000}"/>
    <cellStyle name="Note 5 10 2 2 2" xfId="4871" xr:uid="{00000000-0005-0000-0000-000013790000}"/>
    <cellStyle name="Note 5 10 2 2 2 2" xfId="14279" xr:uid="{00000000-0005-0000-0000-000014790000}"/>
    <cellStyle name="Note 5 10 2 2 2 2 2" xfId="31714" xr:uid="{00000000-0005-0000-0000-000015790000}"/>
    <cellStyle name="Note 5 10 2 2 2 2 3" xfId="46167" xr:uid="{00000000-0005-0000-0000-000016790000}"/>
    <cellStyle name="Note 5 10 2 2 2 3" xfId="16740" xr:uid="{00000000-0005-0000-0000-000017790000}"/>
    <cellStyle name="Note 5 10 2 2 2 3 2" xfId="34175" xr:uid="{00000000-0005-0000-0000-000018790000}"/>
    <cellStyle name="Note 5 10 2 2 2 3 3" xfId="48628" xr:uid="{00000000-0005-0000-0000-000019790000}"/>
    <cellStyle name="Note 5 10 2 2 2 4" xfId="22307" xr:uid="{00000000-0005-0000-0000-00001A790000}"/>
    <cellStyle name="Note 5 10 2 2 2 5" xfId="36760" xr:uid="{00000000-0005-0000-0000-00001B790000}"/>
    <cellStyle name="Note 5 10 2 2 3" xfId="7333" xr:uid="{00000000-0005-0000-0000-00001C790000}"/>
    <cellStyle name="Note 5 10 2 2 3 2" xfId="24768" xr:uid="{00000000-0005-0000-0000-00001D790000}"/>
    <cellStyle name="Note 5 10 2 2 3 3" xfId="39221" xr:uid="{00000000-0005-0000-0000-00001E790000}"/>
    <cellStyle name="Note 5 10 2 2 4" xfId="9774" xr:uid="{00000000-0005-0000-0000-00001F790000}"/>
    <cellStyle name="Note 5 10 2 2 4 2" xfId="27209" xr:uid="{00000000-0005-0000-0000-000020790000}"/>
    <cellStyle name="Note 5 10 2 2 4 3" xfId="41662" xr:uid="{00000000-0005-0000-0000-000021790000}"/>
    <cellStyle name="Note 5 10 2 2 5" xfId="12194" xr:uid="{00000000-0005-0000-0000-000022790000}"/>
    <cellStyle name="Note 5 10 2 2 5 2" xfId="29629" xr:uid="{00000000-0005-0000-0000-000023790000}"/>
    <cellStyle name="Note 5 10 2 2 5 3" xfId="44082" xr:uid="{00000000-0005-0000-0000-000024790000}"/>
    <cellStyle name="Note 5 10 2 2 6" xfId="19201" xr:uid="{00000000-0005-0000-0000-000025790000}"/>
    <cellStyle name="Note 5 10 2 3" xfId="2361" xr:uid="{00000000-0005-0000-0000-000026790000}"/>
    <cellStyle name="Note 5 10 2 3 2" xfId="4872" xr:uid="{00000000-0005-0000-0000-000027790000}"/>
    <cellStyle name="Note 5 10 2 3 2 2" xfId="14280" xr:uid="{00000000-0005-0000-0000-000028790000}"/>
    <cellStyle name="Note 5 10 2 3 2 2 2" xfId="31715" xr:uid="{00000000-0005-0000-0000-000029790000}"/>
    <cellStyle name="Note 5 10 2 3 2 2 3" xfId="46168" xr:uid="{00000000-0005-0000-0000-00002A790000}"/>
    <cellStyle name="Note 5 10 2 3 2 3" xfId="16741" xr:uid="{00000000-0005-0000-0000-00002B790000}"/>
    <cellStyle name="Note 5 10 2 3 2 3 2" xfId="34176" xr:uid="{00000000-0005-0000-0000-00002C790000}"/>
    <cellStyle name="Note 5 10 2 3 2 3 3" xfId="48629" xr:uid="{00000000-0005-0000-0000-00002D790000}"/>
    <cellStyle name="Note 5 10 2 3 2 4" xfId="22308" xr:uid="{00000000-0005-0000-0000-00002E790000}"/>
    <cellStyle name="Note 5 10 2 3 2 5" xfId="36761" xr:uid="{00000000-0005-0000-0000-00002F790000}"/>
    <cellStyle name="Note 5 10 2 3 3" xfId="7334" xr:uid="{00000000-0005-0000-0000-000030790000}"/>
    <cellStyle name="Note 5 10 2 3 3 2" xfId="24769" xr:uid="{00000000-0005-0000-0000-000031790000}"/>
    <cellStyle name="Note 5 10 2 3 3 3" xfId="39222" xr:uid="{00000000-0005-0000-0000-000032790000}"/>
    <cellStyle name="Note 5 10 2 3 4" xfId="9775" xr:uid="{00000000-0005-0000-0000-000033790000}"/>
    <cellStyle name="Note 5 10 2 3 4 2" xfId="27210" xr:uid="{00000000-0005-0000-0000-000034790000}"/>
    <cellStyle name="Note 5 10 2 3 4 3" xfId="41663" xr:uid="{00000000-0005-0000-0000-000035790000}"/>
    <cellStyle name="Note 5 10 2 3 5" xfId="12195" xr:uid="{00000000-0005-0000-0000-000036790000}"/>
    <cellStyle name="Note 5 10 2 3 5 2" xfId="29630" xr:uid="{00000000-0005-0000-0000-000037790000}"/>
    <cellStyle name="Note 5 10 2 3 5 3" xfId="44083" xr:uid="{00000000-0005-0000-0000-000038790000}"/>
    <cellStyle name="Note 5 10 2 3 6" xfId="19202" xr:uid="{00000000-0005-0000-0000-000039790000}"/>
    <cellStyle name="Note 5 10 2 4" xfId="2362" xr:uid="{00000000-0005-0000-0000-00003A790000}"/>
    <cellStyle name="Note 5 10 2 4 2" xfId="4873" xr:uid="{00000000-0005-0000-0000-00003B790000}"/>
    <cellStyle name="Note 5 10 2 4 2 2" xfId="22309" xr:uid="{00000000-0005-0000-0000-00003C790000}"/>
    <cellStyle name="Note 5 10 2 4 2 3" xfId="36762" xr:uid="{00000000-0005-0000-0000-00003D790000}"/>
    <cellStyle name="Note 5 10 2 4 3" xfId="7335" xr:uid="{00000000-0005-0000-0000-00003E790000}"/>
    <cellStyle name="Note 5 10 2 4 3 2" xfId="24770" xr:uid="{00000000-0005-0000-0000-00003F790000}"/>
    <cellStyle name="Note 5 10 2 4 3 3" xfId="39223" xr:uid="{00000000-0005-0000-0000-000040790000}"/>
    <cellStyle name="Note 5 10 2 4 4" xfId="9776" xr:uid="{00000000-0005-0000-0000-000041790000}"/>
    <cellStyle name="Note 5 10 2 4 4 2" xfId="27211" xr:uid="{00000000-0005-0000-0000-000042790000}"/>
    <cellStyle name="Note 5 10 2 4 4 3" xfId="41664" xr:uid="{00000000-0005-0000-0000-000043790000}"/>
    <cellStyle name="Note 5 10 2 4 5" xfId="12196" xr:uid="{00000000-0005-0000-0000-000044790000}"/>
    <cellStyle name="Note 5 10 2 4 5 2" xfId="29631" xr:uid="{00000000-0005-0000-0000-000045790000}"/>
    <cellStyle name="Note 5 10 2 4 5 3" xfId="44084" xr:uid="{00000000-0005-0000-0000-000046790000}"/>
    <cellStyle name="Note 5 10 2 4 6" xfId="15360" xr:uid="{00000000-0005-0000-0000-000047790000}"/>
    <cellStyle name="Note 5 10 2 4 6 2" xfId="32795" xr:uid="{00000000-0005-0000-0000-000048790000}"/>
    <cellStyle name="Note 5 10 2 4 6 3" xfId="47248" xr:uid="{00000000-0005-0000-0000-000049790000}"/>
    <cellStyle name="Note 5 10 2 4 7" xfId="19203" xr:uid="{00000000-0005-0000-0000-00004A790000}"/>
    <cellStyle name="Note 5 10 2 4 8" xfId="20522" xr:uid="{00000000-0005-0000-0000-00004B790000}"/>
    <cellStyle name="Note 5 10 2 5" xfId="4870" xr:uid="{00000000-0005-0000-0000-00004C790000}"/>
    <cellStyle name="Note 5 10 2 5 2" xfId="14278" xr:uid="{00000000-0005-0000-0000-00004D790000}"/>
    <cellStyle name="Note 5 10 2 5 2 2" xfId="31713" xr:uid="{00000000-0005-0000-0000-00004E790000}"/>
    <cellStyle name="Note 5 10 2 5 2 3" xfId="46166" xr:uid="{00000000-0005-0000-0000-00004F790000}"/>
    <cellStyle name="Note 5 10 2 5 3" xfId="16739" xr:uid="{00000000-0005-0000-0000-000050790000}"/>
    <cellStyle name="Note 5 10 2 5 3 2" xfId="34174" xr:uid="{00000000-0005-0000-0000-000051790000}"/>
    <cellStyle name="Note 5 10 2 5 3 3" xfId="48627" xr:uid="{00000000-0005-0000-0000-000052790000}"/>
    <cellStyle name="Note 5 10 2 5 4" xfId="22306" xr:uid="{00000000-0005-0000-0000-000053790000}"/>
    <cellStyle name="Note 5 10 2 5 5" xfId="36759" xr:uid="{00000000-0005-0000-0000-000054790000}"/>
    <cellStyle name="Note 5 10 2 6" xfId="7332" xr:uid="{00000000-0005-0000-0000-000055790000}"/>
    <cellStyle name="Note 5 10 2 6 2" xfId="24767" xr:uid="{00000000-0005-0000-0000-000056790000}"/>
    <cellStyle name="Note 5 10 2 6 3" xfId="39220" xr:uid="{00000000-0005-0000-0000-000057790000}"/>
    <cellStyle name="Note 5 10 2 7" xfId="9773" xr:uid="{00000000-0005-0000-0000-000058790000}"/>
    <cellStyle name="Note 5 10 2 7 2" xfId="27208" xr:uid="{00000000-0005-0000-0000-000059790000}"/>
    <cellStyle name="Note 5 10 2 7 3" xfId="41661" xr:uid="{00000000-0005-0000-0000-00005A790000}"/>
    <cellStyle name="Note 5 10 2 8" xfId="12193" xr:uid="{00000000-0005-0000-0000-00005B790000}"/>
    <cellStyle name="Note 5 10 2 8 2" xfId="29628" xr:uid="{00000000-0005-0000-0000-00005C790000}"/>
    <cellStyle name="Note 5 10 2 8 3" xfId="44081" xr:uid="{00000000-0005-0000-0000-00005D790000}"/>
    <cellStyle name="Note 5 10 2 9" xfId="19200" xr:uid="{00000000-0005-0000-0000-00005E790000}"/>
    <cellStyle name="Note 5 10 3" xfId="2363" xr:uid="{00000000-0005-0000-0000-00005F790000}"/>
    <cellStyle name="Note 5 10 3 2" xfId="2364" xr:uid="{00000000-0005-0000-0000-000060790000}"/>
    <cellStyle name="Note 5 10 3 2 2" xfId="4875" xr:uid="{00000000-0005-0000-0000-000061790000}"/>
    <cellStyle name="Note 5 10 3 2 2 2" xfId="14282" xr:uid="{00000000-0005-0000-0000-000062790000}"/>
    <cellStyle name="Note 5 10 3 2 2 2 2" xfId="31717" xr:uid="{00000000-0005-0000-0000-000063790000}"/>
    <cellStyle name="Note 5 10 3 2 2 2 3" xfId="46170" xr:uid="{00000000-0005-0000-0000-000064790000}"/>
    <cellStyle name="Note 5 10 3 2 2 3" xfId="16743" xr:uid="{00000000-0005-0000-0000-000065790000}"/>
    <cellStyle name="Note 5 10 3 2 2 3 2" xfId="34178" xr:uid="{00000000-0005-0000-0000-000066790000}"/>
    <cellStyle name="Note 5 10 3 2 2 3 3" xfId="48631" xr:uid="{00000000-0005-0000-0000-000067790000}"/>
    <cellStyle name="Note 5 10 3 2 2 4" xfId="22311" xr:uid="{00000000-0005-0000-0000-000068790000}"/>
    <cellStyle name="Note 5 10 3 2 2 5" xfId="36764" xr:uid="{00000000-0005-0000-0000-000069790000}"/>
    <cellStyle name="Note 5 10 3 2 3" xfId="7337" xr:uid="{00000000-0005-0000-0000-00006A790000}"/>
    <cellStyle name="Note 5 10 3 2 3 2" xfId="24772" xr:uid="{00000000-0005-0000-0000-00006B790000}"/>
    <cellStyle name="Note 5 10 3 2 3 3" xfId="39225" xr:uid="{00000000-0005-0000-0000-00006C790000}"/>
    <cellStyle name="Note 5 10 3 2 4" xfId="9778" xr:uid="{00000000-0005-0000-0000-00006D790000}"/>
    <cellStyle name="Note 5 10 3 2 4 2" xfId="27213" xr:uid="{00000000-0005-0000-0000-00006E790000}"/>
    <cellStyle name="Note 5 10 3 2 4 3" xfId="41666" xr:uid="{00000000-0005-0000-0000-00006F790000}"/>
    <cellStyle name="Note 5 10 3 2 5" xfId="12198" xr:uid="{00000000-0005-0000-0000-000070790000}"/>
    <cellStyle name="Note 5 10 3 2 5 2" xfId="29633" xr:uid="{00000000-0005-0000-0000-000071790000}"/>
    <cellStyle name="Note 5 10 3 2 5 3" xfId="44086" xr:uid="{00000000-0005-0000-0000-000072790000}"/>
    <cellStyle name="Note 5 10 3 2 6" xfId="19205" xr:uid="{00000000-0005-0000-0000-000073790000}"/>
    <cellStyle name="Note 5 10 3 3" xfId="2365" xr:uid="{00000000-0005-0000-0000-000074790000}"/>
    <cellStyle name="Note 5 10 3 3 2" xfId="4876" xr:uid="{00000000-0005-0000-0000-000075790000}"/>
    <cellStyle name="Note 5 10 3 3 2 2" xfId="14283" xr:uid="{00000000-0005-0000-0000-000076790000}"/>
    <cellStyle name="Note 5 10 3 3 2 2 2" xfId="31718" xr:uid="{00000000-0005-0000-0000-000077790000}"/>
    <cellStyle name="Note 5 10 3 3 2 2 3" xfId="46171" xr:uid="{00000000-0005-0000-0000-000078790000}"/>
    <cellStyle name="Note 5 10 3 3 2 3" xfId="16744" xr:uid="{00000000-0005-0000-0000-000079790000}"/>
    <cellStyle name="Note 5 10 3 3 2 3 2" xfId="34179" xr:uid="{00000000-0005-0000-0000-00007A790000}"/>
    <cellStyle name="Note 5 10 3 3 2 3 3" xfId="48632" xr:uid="{00000000-0005-0000-0000-00007B790000}"/>
    <cellStyle name="Note 5 10 3 3 2 4" xfId="22312" xr:uid="{00000000-0005-0000-0000-00007C790000}"/>
    <cellStyle name="Note 5 10 3 3 2 5" xfId="36765" xr:uid="{00000000-0005-0000-0000-00007D790000}"/>
    <cellStyle name="Note 5 10 3 3 3" xfId="7338" xr:uid="{00000000-0005-0000-0000-00007E790000}"/>
    <cellStyle name="Note 5 10 3 3 3 2" xfId="24773" xr:uid="{00000000-0005-0000-0000-00007F790000}"/>
    <cellStyle name="Note 5 10 3 3 3 3" xfId="39226" xr:uid="{00000000-0005-0000-0000-000080790000}"/>
    <cellStyle name="Note 5 10 3 3 4" xfId="9779" xr:uid="{00000000-0005-0000-0000-000081790000}"/>
    <cellStyle name="Note 5 10 3 3 4 2" xfId="27214" xr:uid="{00000000-0005-0000-0000-000082790000}"/>
    <cellStyle name="Note 5 10 3 3 4 3" xfId="41667" xr:uid="{00000000-0005-0000-0000-000083790000}"/>
    <cellStyle name="Note 5 10 3 3 5" xfId="12199" xr:uid="{00000000-0005-0000-0000-000084790000}"/>
    <cellStyle name="Note 5 10 3 3 5 2" xfId="29634" xr:uid="{00000000-0005-0000-0000-000085790000}"/>
    <cellStyle name="Note 5 10 3 3 5 3" xfId="44087" xr:uid="{00000000-0005-0000-0000-000086790000}"/>
    <cellStyle name="Note 5 10 3 3 6" xfId="19206" xr:uid="{00000000-0005-0000-0000-000087790000}"/>
    <cellStyle name="Note 5 10 3 4" xfId="2366" xr:uid="{00000000-0005-0000-0000-000088790000}"/>
    <cellStyle name="Note 5 10 3 4 2" xfId="4877" xr:uid="{00000000-0005-0000-0000-000089790000}"/>
    <cellStyle name="Note 5 10 3 4 2 2" xfId="22313" xr:uid="{00000000-0005-0000-0000-00008A790000}"/>
    <cellStyle name="Note 5 10 3 4 2 3" xfId="36766" xr:uid="{00000000-0005-0000-0000-00008B790000}"/>
    <cellStyle name="Note 5 10 3 4 3" xfId="7339" xr:uid="{00000000-0005-0000-0000-00008C790000}"/>
    <cellStyle name="Note 5 10 3 4 3 2" xfId="24774" xr:uid="{00000000-0005-0000-0000-00008D790000}"/>
    <cellStyle name="Note 5 10 3 4 3 3" xfId="39227" xr:uid="{00000000-0005-0000-0000-00008E790000}"/>
    <cellStyle name="Note 5 10 3 4 4" xfId="9780" xr:uid="{00000000-0005-0000-0000-00008F790000}"/>
    <cellStyle name="Note 5 10 3 4 4 2" xfId="27215" xr:uid="{00000000-0005-0000-0000-000090790000}"/>
    <cellStyle name="Note 5 10 3 4 4 3" xfId="41668" xr:uid="{00000000-0005-0000-0000-000091790000}"/>
    <cellStyle name="Note 5 10 3 4 5" xfId="12200" xr:uid="{00000000-0005-0000-0000-000092790000}"/>
    <cellStyle name="Note 5 10 3 4 5 2" xfId="29635" xr:uid="{00000000-0005-0000-0000-000093790000}"/>
    <cellStyle name="Note 5 10 3 4 5 3" xfId="44088" xr:uid="{00000000-0005-0000-0000-000094790000}"/>
    <cellStyle name="Note 5 10 3 4 6" xfId="15361" xr:uid="{00000000-0005-0000-0000-000095790000}"/>
    <cellStyle name="Note 5 10 3 4 6 2" xfId="32796" xr:uid="{00000000-0005-0000-0000-000096790000}"/>
    <cellStyle name="Note 5 10 3 4 6 3" xfId="47249" xr:uid="{00000000-0005-0000-0000-000097790000}"/>
    <cellStyle name="Note 5 10 3 4 7" xfId="19207" xr:uid="{00000000-0005-0000-0000-000098790000}"/>
    <cellStyle name="Note 5 10 3 4 8" xfId="20523" xr:uid="{00000000-0005-0000-0000-000099790000}"/>
    <cellStyle name="Note 5 10 3 5" xfId="4874" xr:uid="{00000000-0005-0000-0000-00009A790000}"/>
    <cellStyle name="Note 5 10 3 5 2" xfId="14281" xr:uid="{00000000-0005-0000-0000-00009B790000}"/>
    <cellStyle name="Note 5 10 3 5 2 2" xfId="31716" xr:uid="{00000000-0005-0000-0000-00009C790000}"/>
    <cellStyle name="Note 5 10 3 5 2 3" xfId="46169" xr:uid="{00000000-0005-0000-0000-00009D790000}"/>
    <cellStyle name="Note 5 10 3 5 3" xfId="16742" xr:uid="{00000000-0005-0000-0000-00009E790000}"/>
    <cellStyle name="Note 5 10 3 5 3 2" xfId="34177" xr:uid="{00000000-0005-0000-0000-00009F790000}"/>
    <cellStyle name="Note 5 10 3 5 3 3" xfId="48630" xr:uid="{00000000-0005-0000-0000-0000A0790000}"/>
    <cellStyle name="Note 5 10 3 5 4" xfId="22310" xr:uid="{00000000-0005-0000-0000-0000A1790000}"/>
    <cellStyle name="Note 5 10 3 5 5" xfId="36763" xr:uid="{00000000-0005-0000-0000-0000A2790000}"/>
    <cellStyle name="Note 5 10 3 6" xfId="7336" xr:uid="{00000000-0005-0000-0000-0000A3790000}"/>
    <cellStyle name="Note 5 10 3 6 2" xfId="24771" xr:uid="{00000000-0005-0000-0000-0000A4790000}"/>
    <cellStyle name="Note 5 10 3 6 3" xfId="39224" xr:uid="{00000000-0005-0000-0000-0000A5790000}"/>
    <cellStyle name="Note 5 10 3 7" xfId="9777" xr:uid="{00000000-0005-0000-0000-0000A6790000}"/>
    <cellStyle name="Note 5 10 3 7 2" xfId="27212" xr:uid="{00000000-0005-0000-0000-0000A7790000}"/>
    <cellStyle name="Note 5 10 3 7 3" xfId="41665" xr:uid="{00000000-0005-0000-0000-0000A8790000}"/>
    <cellStyle name="Note 5 10 3 8" xfId="12197" xr:uid="{00000000-0005-0000-0000-0000A9790000}"/>
    <cellStyle name="Note 5 10 3 8 2" xfId="29632" xr:uid="{00000000-0005-0000-0000-0000AA790000}"/>
    <cellStyle name="Note 5 10 3 8 3" xfId="44085" xr:uid="{00000000-0005-0000-0000-0000AB790000}"/>
    <cellStyle name="Note 5 10 3 9" xfId="19204" xr:uid="{00000000-0005-0000-0000-0000AC790000}"/>
    <cellStyle name="Note 5 10 4" xfId="2367" xr:uid="{00000000-0005-0000-0000-0000AD790000}"/>
    <cellStyle name="Note 5 10 4 2" xfId="2368" xr:uid="{00000000-0005-0000-0000-0000AE790000}"/>
    <cellStyle name="Note 5 10 4 2 2" xfId="4879" xr:uid="{00000000-0005-0000-0000-0000AF790000}"/>
    <cellStyle name="Note 5 10 4 2 2 2" xfId="14285" xr:uid="{00000000-0005-0000-0000-0000B0790000}"/>
    <cellStyle name="Note 5 10 4 2 2 2 2" xfId="31720" xr:uid="{00000000-0005-0000-0000-0000B1790000}"/>
    <cellStyle name="Note 5 10 4 2 2 2 3" xfId="46173" xr:uid="{00000000-0005-0000-0000-0000B2790000}"/>
    <cellStyle name="Note 5 10 4 2 2 3" xfId="16746" xr:uid="{00000000-0005-0000-0000-0000B3790000}"/>
    <cellStyle name="Note 5 10 4 2 2 3 2" xfId="34181" xr:uid="{00000000-0005-0000-0000-0000B4790000}"/>
    <cellStyle name="Note 5 10 4 2 2 3 3" xfId="48634" xr:uid="{00000000-0005-0000-0000-0000B5790000}"/>
    <cellStyle name="Note 5 10 4 2 2 4" xfId="22315" xr:uid="{00000000-0005-0000-0000-0000B6790000}"/>
    <cellStyle name="Note 5 10 4 2 2 5" xfId="36768" xr:uid="{00000000-0005-0000-0000-0000B7790000}"/>
    <cellStyle name="Note 5 10 4 2 3" xfId="7341" xr:uid="{00000000-0005-0000-0000-0000B8790000}"/>
    <cellStyle name="Note 5 10 4 2 3 2" xfId="24776" xr:uid="{00000000-0005-0000-0000-0000B9790000}"/>
    <cellStyle name="Note 5 10 4 2 3 3" xfId="39229" xr:uid="{00000000-0005-0000-0000-0000BA790000}"/>
    <cellStyle name="Note 5 10 4 2 4" xfId="9782" xr:uid="{00000000-0005-0000-0000-0000BB790000}"/>
    <cellStyle name="Note 5 10 4 2 4 2" xfId="27217" xr:uid="{00000000-0005-0000-0000-0000BC790000}"/>
    <cellStyle name="Note 5 10 4 2 4 3" xfId="41670" xr:uid="{00000000-0005-0000-0000-0000BD790000}"/>
    <cellStyle name="Note 5 10 4 2 5" xfId="12202" xr:uid="{00000000-0005-0000-0000-0000BE790000}"/>
    <cellStyle name="Note 5 10 4 2 5 2" xfId="29637" xr:uid="{00000000-0005-0000-0000-0000BF790000}"/>
    <cellStyle name="Note 5 10 4 2 5 3" xfId="44090" xr:uid="{00000000-0005-0000-0000-0000C0790000}"/>
    <cellStyle name="Note 5 10 4 2 6" xfId="19209" xr:uid="{00000000-0005-0000-0000-0000C1790000}"/>
    <cellStyle name="Note 5 10 4 3" xfId="2369" xr:uid="{00000000-0005-0000-0000-0000C2790000}"/>
    <cellStyle name="Note 5 10 4 3 2" xfId="4880" xr:uid="{00000000-0005-0000-0000-0000C3790000}"/>
    <cellStyle name="Note 5 10 4 3 2 2" xfId="14286" xr:uid="{00000000-0005-0000-0000-0000C4790000}"/>
    <cellStyle name="Note 5 10 4 3 2 2 2" xfId="31721" xr:uid="{00000000-0005-0000-0000-0000C5790000}"/>
    <cellStyle name="Note 5 10 4 3 2 2 3" xfId="46174" xr:uid="{00000000-0005-0000-0000-0000C6790000}"/>
    <cellStyle name="Note 5 10 4 3 2 3" xfId="16747" xr:uid="{00000000-0005-0000-0000-0000C7790000}"/>
    <cellStyle name="Note 5 10 4 3 2 3 2" xfId="34182" xr:uid="{00000000-0005-0000-0000-0000C8790000}"/>
    <cellStyle name="Note 5 10 4 3 2 3 3" xfId="48635" xr:uid="{00000000-0005-0000-0000-0000C9790000}"/>
    <cellStyle name="Note 5 10 4 3 2 4" xfId="22316" xr:uid="{00000000-0005-0000-0000-0000CA790000}"/>
    <cellStyle name="Note 5 10 4 3 2 5" xfId="36769" xr:uid="{00000000-0005-0000-0000-0000CB790000}"/>
    <cellStyle name="Note 5 10 4 3 3" xfId="7342" xr:uid="{00000000-0005-0000-0000-0000CC790000}"/>
    <cellStyle name="Note 5 10 4 3 3 2" xfId="24777" xr:uid="{00000000-0005-0000-0000-0000CD790000}"/>
    <cellStyle name="Note 5 10 4 3 3 3" xfId="39230" xr:uid="{00000000-0005-0000-0000-0000CE790000}"/>
    <cellStyle name="Note 5 10 4 3 4" xfId="9783" xr:uid="{00000000-0005-0000-0000-0000CF790000}"/>
    <cellStyle name="Note 5 10 4 3 4 2" xfId="27218" xr:uid="{00000000-0005-0000-0000-0000D0790000}"/>
    <cellStyle name="Note 5 10 4 3 4 3" xfId="41671" xr:uid="{00000000-0005-0000-0000-0000D1790000}"/>
    <cellStyle name="Note 5 10 4 3 5" xfId="12203" xr:uid="{00000000-0005-0000-0000-0000D2790000}"/>
    <cellStyle name="Note 5 10 4 3 5 2" xfId="29638" xr:uid="{00000000-0005-0000-0000-0000D3790000}"/>
    <cellStyle name="Note 5 10 4 3 5 3" xfId="44091" xr:uid="{00000000-0005-0000-0000-0000D4790000}"/>
    <cellStyle name="Note 5 10 4 3 6" xfId="19210" xr:uid="{00000000-0005-0000-0000-0000D5790000}"/>
    <cellStyle name="Note 5 10 4 4" xfId="2370" xr:uid="{00000000-0005-0000-0000-0000D6790000}"/>
    <cellStyle name="Note 5 10 4 4 2" xfId="4881" xr:uid="{00000000-0005-0000-0000-0000D7790000}"/>
    <cellStyle name="Note 5 10 4 4 2 2" xfId="22317" xr:uid="{00000000-0005-0000-0000-0000D8790000}"/>
    <cellStyle name="Note 5 10 4 4 2 3" xfId="36770" xr:uid="{00000000-0005-0000-0000-0000D9790000}"/>
    <cellStyle name="Note 5 10 4 4 3" xfId="7343" xr:uid="{00000000-0005-0000-0000-0000DA790000}"/>
    <cellStyle name="Note 5 10 4 4 3 2" xfId="24778" xr:uid="{00000000-0005-0000-0000-0000DB790000}"/>
    <cellStyle name="Note 5 10 4 4 3 3" xfId="39231" xr:uid="{00000000-0005-0000-0000-0000DC790000}"/>
    <cellStyle name="Note 5 10 4 4 4" xfId="9784" xr:uid="{00000000-0005-0000-0000-0000DD790000}"/>
    <cellStyle name="Note 5 10 4 4 4 2" xfId="27219" xr:uid="{00000000-0005-0000-0000-0000DE790000}"/>
    <cellStyle name="Note 5 10 4 4 4 3" xfId="41672" xr:uid="{00000000-0005-0000-0000-0000DF790000}"/>
    <cellStyle name="Note 5 10 4 4 5" xfId="12204" xr:uid="{00000000-0005-0000-0000-0000E0790000}"/>
    <cellStyle name="Note 5 10 4 4 5 2" xfId="29639" xr:uid="{00000000-0005-0000-0000-0000E1790000}"/>
    <cellStyle name="Note 5 10 4 4 5 3" xfId="44092" xr:uid="{00000000-0005-0000-0000-0000E2790000}"/>
    <cellStyle name="Note 5 10 4 4 6" xfId="15362" xr:uid="{00000000-0005-0000-0000-0000E3790000}"/>
    <cellStyle name="Note 5 10 4 4 6 2" xfId="32797" xr:uid="{00000000-0005-0000-0000-0000E4790000}"/>
    <cellStyle name="Note 5 10 4 4 6 3" xfId="47250" xr:uid="{00000000-0005-0000-0000-0000E5790000}"/>
    <cellStyle name="Note 5 10 4 4 7" xfId="19211" xr:uid="{00000000-0005-0000-0000-0000E6790000}"/>
    <cellStyle name="Note 5 10 4 4 8" xfId="20524" xr:uid="{00000000-0005-0000-0000-0000E7790000}"/>
    <cellStyle name="Note 5 10 4 5" xfId="4878" xr:uid="{00000000-0005-0000-0000-0000E8790000}"/>
    <cellStyle name="Note 5 10 4 5 2" xfId="14284" xr:uid="{00000000-0005-0000-0000-0000E9790000}"/>
    <cellStyle name="Note 5 10 4 5 2 2" xfId="31719" xr:uid="{00000000-0005-0000-0000-0000EA790000}"/>
    <cellStyle name="Note 5 10 4 5 2 3" xfId="46172" xr:uid="{00000000-0005-0000-0000-0000EB790000}"/>
    <cellStyle name="Note 5 10 4 5 3" xfId="16745" xr:uid="{00000000-0005-0000-0000-0000EC790000}"/>
    <cellStyle name="Note 5 10 4 5 3 2" xfId="34180" xr:uid="{00000000-0005-0000-0000-0000ED790000}"/>
    <cellStyle name="Note 5 10 4 5 3 3" xfId="48633" xr:uid="{00000000-0005-0000-0000-0000EE790000}"/>
    <cellStyle name="Note 5 10 4 5 4" xfId="22314" xr:uid="{00000000-0005-0000-0000-0000EF790000}"/>
    <cellStyle name="Note 5 10 4 5 5" xfId="36767" xr:uid="{00000000-0005-0000-0000-0000F0790000}"/>
    <cellStyle name="Note 5 10 4 6" xfId="7340" xr:uid="{00000000-0005-0000-0000-0000F1790000}"/>
    <cellStyle name="Note 5 10 4 6 2" xfId="24775" xr:uid="{00000000-0005-0000-0000-0000F2790000}"/>
    <cellStyle name="Note 5 10 4 6 3" xfId="39228" xr:uid="{00000000-0005-0000-0000-0000F3790000}"/>
    <cellStyle name="Note 5 10 4 7" xfId="9781" xr:uid="{00000000-0005-0000-0000-0000F4790000}"/>
    <cellStyle name="Note 5 10 4 7 2" xfId="27216" xr:uid="{00000000-0005-0000-0000-0000F5790000}"/>
    <cellStyle name="Note 5 10 4 7 3" xfId="41669" xr:uid="{00000000-0005-0000-0000-0000F6790000}"/>
    <cellStyle name="Note 5 10 4 8" xfId="12201" xr:uid="{00000000-0005-0000-0000-0000F7790000}"/>
    <cellStyle name="Note 5 10 4 8 2" xfId="29636" xr:uid="{00000000-0005-0000-0000-0000F8790000}"/>
    <cellStyle name="Note 5 10 4 8 3" xfId="44089" xr:uid="{00000000-0005-0000-0000-0000F9790000}"/>
    <cellStyle name="Note 5 10 4 9" xfId="19208" xr:uid="{00000000-0005-0000-0000-0000FA790000}"/>
    <cellStyle name="Note 5 10 5" xfId="2371" xr:uid="{00000000-0005-0000-0000-0000FB790000}"/>
    <cellStyle name="Note 5 10 5 2" xfId="2372" xr:uid="{00000000-0005-0000-0000-0000FC790000}"/>
    <cellStyle name="Note 5 10 5 2 2" xfId="4883" xr:uid="{00000000-0005-0000-0000-0000FD790000}"/>
    <cellStyle name="Note 5 10 5 2 2 2" xfId="14288" xr:uid="{00000000-0005-0000-0000-0000FE790000}"/>
    <cellStyle name="Note 5 10 5 2 2 2 2" xfId="31723" xr:uid="{00000000-0005-0000-0000-0000FF790000}"/>
    <cellStyle name="Note 5 10 5 2 2 2 3" xfId="46176" xr:uid="{00000000-0005-0000-0000-0000007A0000}"/>
    <cellStyle name="Note 5 10 5 2 2 3" xfId="16749" xr:uid="{00000000-0005-0000-0000-0000017A0000}"/>
    <cellStyle name="Note 5 10 5 2 2 3 2" xfId="34184" xr:uid="{00000000-0005-0000-0000-0000027A0000}"/>
    <cellStyle name="Note 5 10 5 2 2 3 3" xfId="48637" xr:uid="{00000000-0005-0000-0000-0000037A0000}"/>
    <cellStyle name="Note 5 10 5 2 2 4" xfId="22319" xr:uid="{00000000-0005-0000-0000-0000047A0000}"/>
    <cellStyle name="Note 5 10 5 2 2 5" xfId="36772" xr:uid="{00000000-0005-0000-0000-0000057A0000}"/>
    <cellStyle name="Note 5 10 5 2 3" xfId="7345" xr:uid="{00000000-0005-0000-0000-0000067A0000}"/>
    <cellStyle name="Note 5 10 5 2 3 2" xfId="24780" xr:uid="{00000000-0005-0000-0000-0000077A0000}"/>
    <cellStyle name="Note 5 10 5 2 3 3" xfId="39233" xr:uid="{00000000-0005-0000-0000-0000087A0000}"/>
    <cellStyle name="Note 5 10 5 2 4" xfId="9786" xr:uid="{00000000-0005-0000-0000-0000097A0000}"/>
    <cellStyle name="Note 5 10 5 2 4 2" xfId="27221" xr:uid="{00000000-0005-0000-0000-00000A7A0000}"/>
    <cellStyle name="Note 5 10 5 2 4 3" xfId="41674" xr:uid="{00000000-0005-0000-0000-00000B7A0000}"/>
    <cellStyle name="Note 5 10 5 2 5" xfId="12206" xr:uid="{00000000-0005-0000-0000-00000C7A0000}"/>
    <cellStyle name="Note 5 10 5 2 5 2" xfId="29641" xr:uid="{00000000-0005-0000-0000-00000D7A0000}"/>
    <cellStyle name="Note 5 10 5 2 5 3" xfId="44094" xr:uid="{00000000-0005-0000-0000-00000E7A0000}"/>
    <cellStyle name="Note 5 10 5 2 6" xfId="19213" xr:uid="{00000000-0005-0000-0000-00000F7A0000}"/>
    <cellStyle name="Note 5 10 5 3" xfId="2373" xr:uid="{00000000-0005-0000-0000-0000107A0000}"/>
    <cellStyle name="Note 5 10 5 3 2" xfId="4884" xr:uid="{00000000-0005-0000-0000-0000117A0000}"/>
    <cellStyle name="Note 5 10 5 3 2 2" xfId="14289" xr:uid="{00000000-0005-0000-0000-0000127A0000}"/>
    <cellStyle name="Note 5 10 5 3 2 2 2" xfId="31724" xr:uid="{00000000-0005-0000-0000-0000137A0000}"/>
    <cellStyle name="Note 5 10 5 3 2 2 3" xfId="46177" xr:uid="{00000000-0005-0000-0000-0000147A0000}"/>
    <cellStyle name="Note 5 10 5 3 2 3" xfId="16750" xr:uid="{00000000-0005-0000-0000-0000157A0000}"/>
    <cellStyle name="Note 5 10 5 3 2 3 2" xfId="34185" xr:uid="{00000000-0005-0000-0000-0000167A0000}"/>
    <cellStyle name="Note 5 10 5 3 2 3 3" xfId="48638" xr:uid="{00000000-0005-0000-0000-0000177A0000}"/>
    <cellStyle name="Note 5 10 5 3 2 4" xfId="22320" xr:uid="{00000000-0005-0000-0000-0000187A0000}"/>
    <cellStyle name="Note 5 10 5 3 2 5" xfId="36773" xr:uid="{00000000-0005-0000-0000-0000197A0000}"/>
    <cellStyle name="Note 5 10 5 3 3" xfId="7346" xr:uid="{00000000-0005-0000-0000-00001A7A0000}"/>
    <cellStyle name="Note 5 10 5 3 3 2" xfId="24781" xr:uid="{00000000-0005-0000-0000-00001B7A0000}"/>
    <cellStyle name="Note 5 10 5 3 3 3" xfId="39234" xr:uid="{00000000-0005-0000-0000-00001C7A0000}"/>
    <cellStyle name="Note 5 10 5 3 4" xfId="9787" xr:uid="{00000000-0005-0000-0000-00001D7A0000}"/>
    <cellStyle name="Note 5 10 5 3 4 2" xfId="27222" xr:uid="{00000000-0005-0000-0000-00001E7A0000}"/>
    <cellStyle name="Note 5 10 5 3 4 3" xfId="41675" xr:uid="{00000000-0005-0000-0000-00001F7A0000}"/>
    <cellStyle name="Note 5 10 5 3 5" xfId="12207" xr:uid="{00000000-0005-0000-0000-0000207A0000}"/>
    <cellStyle name="Note 5 10 5 3 5 2" xfId="29642" xr:uid="{00000000-0005-0000-0000-0000217A0000}"/>
    <cellStyle name="Note 5 10 5 3 5 3" xfId="44095" xr:uid="{00000000-0005-0000-0000-0000227A0000}"/>
    <cellStyle name="Note 5 10 5 3 6" xfId="19214" xr:uid="{00000000-0005-0000-0000-0000237A0000}"/>
    <cellStyle name="Note 5 10 5 4" xfId="2374" xr:uid="{00000000-0005-0000-0000-0000247A0000}"/>
    <cellStyle name="Note 5 10 5 4 2" xfId="4885" xr:uid="{00000000-0005-0000-0000-0000257A0000}"/>
    <cellStyle name="Note 5 10 5 4 2 2" xfId="22321" xr:uid="{00000000-0005-0000-0000-0000267A0000}"/>
    <cellStyle name="Note 5 10 5 4 2 3" xfId="36774" xr:uid="{00000000-0005-0000-0000-0000277A0000}"/>
    <cellStyle name="Note 5 10 5 4 3" xfId="7347" xr:uid="{00000000-0005-0000-0000-0000287A0000}"/>
    <cellStyle name="Note 5 10 5 4 3 2" xfId="24782" xr:uid="{00000000-0005-0000-0000-0000297A0000}"/>
    <cellStyle name="Note 5 10 5 4 3 3" xfId="39235" xr:uid="{00000000-0005-0000-0000-00002A7A0000}"/>
    <cellStyle name="Note 5 10 5 4 4" xfId="9788" xr:uid="{00000000-0005-0000-0000-00002B7A0000}"/>
    <cellStyle name="Note 5 10 5 4 4 2" xfId="27223" xr:uid="{00000000-0005-0000-0000-00002C7A0000}"/>
    <cellStyle name="Note 5 10 5 4 4 3" xfId="41676" xr:uid="{00000000-0005-0000-0000-00002D7A0000}"/>
    <cellStyle name="Note 5 10 5 4 5" xfId="12208" xr:uid="{00000000-0005-0000-0000-00002E7A0000}"/>
    <cellStyle name="Note 5 10 5 4 5 2" xfId="29643" xr:uid="{00000000-0005-0000-0000-00002F7A0000}"/>
    <cellStyle name="Note 5 10 5 4 5 3" xfId="44096" xr:uid="{00000000-0005-0000-0000-0000307A0000}"/>
    <cellStyle name="Note 5 10 5 4 6" xfId="15363" xr:uid="{00000000-0005-0000-0000-0000317A0000}"/>
    <cellStyle name="Note 5 10 5 4 6 2" xfId="32798" xr:uid="{00000000-0005-0000-0000-0000327A0000}"/>
    <cellStyle name="Note 5 10 5 4 6 3" xfId="47251" xr:uid="{00000000-0005-0000-0000-0000337A0000}"/>
    <cellStyle name="Note 5 10 5 4 7" xfId="19215" xr:uid="{00000000-0005-0000-0000-0000347A0000}"/>
    <cellStyle name="Note 5 10 5 4 8" xfId="20525" xr:uid="{00000000-0005-0000-0000-0000357A0000}"/>
    <cellStyle name="Note 5 10 5 5" xfId="4882" xr:uid="{00000000-0005-0000-0000-0000367A0000}"/>
    <cellStyle name="Note 5 10 5 5 2" xfId="14287" xr:uid="{00000000-0005-0000-0000-0000377A0000}"/>
    <cellStyle name="Note 5 10 5 5 2 2" xfId="31722" xr:uid="{00000000-0005-0000-0000-0000387A0000}"/>
    <cellStyle name="Note 5 10 5 5 2 3" xfId="46175" xr:uid="{00000000-0005-0000-0000-0000397A0000}"/>
    <cellStyle name="Note 5 10 5 5 3" xfId="16748" xr:uid="{00000000-0005-0000-0000-00003A7A0000}"/>
    <cellStyle name="Note 5 10 5 5 3 2" xfId="34183" xr:uid="{00000000-0005-0000-0000-00003B7A0000}"/>
    <cellStyle name="Note 5 10 5 5 3 3" xfId="48636" xr:uid="{00000000-0005-0000-0000-00003C7A0000}"/>
    <cellStyle name="Note 5 10 5 5 4" xfId="22318" xr:uid="{00000000-0005-0000-0000-00003D7A0000}"/>
    <cellStyle name="Note 5 10 5 5 5" xfId="36771" xr:uid="{00000000-0005-0000-0000-00003E7A0000}"/>
    <cellStyle name="Note 5 10 5 6" xfId="7344" xr:uid="{00000000-0005-0000-0000-00003F7A0000}"/>
    <cellStyle name="Note 5 10 5 6 2" xfId="24779" xr:uid="{00000000-0005-0000-0000-0000407A0000}"/>
    <cellStyle name="Note 5 10 5 6 3" xfId="39232" xr:uid="{00000000-0005-0000-0000-0000417A0000}"/>
    <cellStyle name="Note 5 10 5 7" xfId="9785" xr:uid="{00000000-0005-0000-0000-0000427A0000}"/>
    <cellStyle name="Note 5 10 5 7 2" xfId="27220" xr:uid="{00000000-0005-0000-0000-0000437A0000}"/>
    <cellStyle name="Note 5 10 5 7 3" xfId="41673" xr:uid="{00000000-0005-0000-0000-0000447A0000}"/>
    <cellStyle name="Note 5 10 5 8" xfId="12205" xr:uid="{00000000-0005-0000-0000-0000457A0000}"/>
    <cellStyle name="Note 5 10 5 8 2" xfId="29640" xr:uid="{00000000-0005-0000-0000-0000467A0000}"/>
    <cellStyle name="Note 5 10 5 8 3" xfId="44093" xr:uid="{00000000-0005-0000-0000-0000477A0000}"/>
    <cellStyle name="Note 5 10 5 9" xfId="19212" xr:uid="{00000000-0005-0000-0000-0000487A0000}"/>
    <cellStyle name="Note 5 10 6" xfId="2375" xr:uid="{00000000-0005-0000-0000-0000497A0000}"/>
    <cellStyle name="Note 5 10 6 2" xfId="4886" xr:uid="{00000000-0005-0000-0000-00004A7A0000}"/>
    <cellStyle name="Note 5 10 6 2 2" xfId="14290" xr:uid="{00000000-0005-0000-0000-00004B7A0000}"/>
    <cellStyle name="Note 5 10 6 2 2 2" xfId="31725" xr:uid="{00000000-0005-0000-0000-00004C7A0000}"/>
    <cellStyle name="Note 5 10 6 2 2 3" xfId="46178" xr:uid="{00000000-0005-0000-0000-00004D7A0000}"/>
    <cellStyle name="Note 5 10 6 2 3" xfId="16751" xr:uid="{00000000-0005-0000-0000-00004E7A0000}"/>
    <cellStyle name="Note 5 10 6 2 3 2" xfId="34186" xr:uid="{00000000-0005-0000-0000-00004F7A0000}"/>
    <cellStyle name="Note 5 10 6 2 3 3" xfId="48639" xr:uid="{00000000-0005-0000-0000-0000507A0000}"/>
    <cellStyle name="Note 5 10 6 2 4" xfId="22322" xr:uid="{00000000-0005-0000-0000-0000517A0000}"/>
    <cellStyle name="Note 5 10 6 2 5" xfId="36775" xr:uid="{00000000-0005-0000-0000-0000527A0000}"/>
    <cellStyle name="Note 5 10 6 3" xfId="7348" xr:uid="{00000000-0005-0000-0000-0000537A0000}"/>
    <cellStyle name="Note 5 10 6 3 2" xfId="24783" xr:uid="{00000000-0005-0000-0000-0000547A0000}"/>
    <cellStyle name="Note 5 10 6 3 3" xfId="39236" xr:uid="{00000000-0005-0000-0000-0000557A0000}"/>
    <cellStyle name="Note 5 10 6 4" xfId="9789" xr:uid="{00000000-0005-0000-0000-0000567A0000}"/>
    <cellStyle name="Note 5 10 6 4 2" xfId="27224" xr:uid="{00000000-0005-0000-0000-0000577A0000}"/>
    <cellStyle name="Note 5 10 6 4 3" xfId="41677" xr:uid="{00000000-0005-0000-0000-0000587A0000}"/>
    <cellStyle name="Note 5 10 6 5" xfId="12209" xr:uid="{00000000-0005-0000-0000-0000597A0000}"/>
    <cellStyle name="Note 5 10 6 5 2" xfId="29644" xr:uid="{00000000-0005-0000-0000-00005A7A0000}"/>
    <cellStyle name="Note 5 10 6 5 3" xfId="44097" xr:uid="{00000000-0005-0000-0000-00005B7A0000}"/>
    <cellStyle name="Note 5 10 6 6" xfId="19216" xr:uid="{00000000-0005-0000-0000-00005C7A0000}"/>
    <cellStyle name="Note 5 10 7" xfId="2376" xr:uid="{00000000-0005-0000-0000-00005D7A0000}"/>
    <cellStyle name="Note 5 10 7 2" xfId="4887" xr:uid="{00000000-0005-0000-0000-00005E7A0000}"/>
    <cellStyle name="Note 5 10 7 2 2" xfId="14291" xr:uid="{00000000-0005-0000-0000-00005F7A0000}"/>
    <cellStyle name="Note 5 10 7 2 2 2" xfId="31726" xr:uid="{00000000-0005-0000-0000-0000607A0000}"/>
    <cellStyle name="Note 5 10 7 2 2 3" xfId="46179" xr:uid="{00000000-0005-0000-0000-0000617A0000}"/>
    <cellStyle name="Note 5 10 7 2 3" xfId="16752" xr:uid="{00000000-0005-0000-0000-0000627A0000}"/>
    <cellStyle name="Note 5 10 7 2 3 2" xfId="34187" xr:uid="{00000000-0005-0000-0000-0000637A0000}"/>
    <cellStyle name="Note 5 10 7 2 3 3" xfId="48640" xr:uid="{00000000-0005-0000-0000-0000647A0000}"/>
    <cellStyle name="Note 5 10 7 2 4" xfId="22323" xr:uid="{00000000-0005-0000-0000-0000657A0000}"/>
    <cellStyle name="Note 5 10 7 2 5" xfId="36776" xr:uid="{00000000-0005-0000-0000-0000667A0000}"/>
    <cellStyle name="Note 5 10 7 3" xfId="7349" xr:uid="{00000000-0005-0000-0000-0000677A0000}"/>
    <cellStyle name="Note 5 10 7 3 2" xfId="24784" xr:uid="{00000000-0005-0000-0000-0000687A0000}"/>
    <cellStyle name="Note 5 10 7 3 3" xfId="39237" xr:uid="{00000000-0005-0000-0000-0000697A0000}"/>
    <cellStyle name="Note 5 10 7 4" xfId="9790" xr:uid="{00000000-0005-0000-0000-00006A7A0000}"/>
    <cellStyle name="Note 5 10 7 4 2" xfId="27225" xr:uid="{00000000-0005-0000-0000-00006B7A0000}"/>
    <cellStyle name="Note 5 10 7 4 3" xfId="41678" xr:uid="{00000000-0005-0000-0000-00006C7A0000}"/>
    <cellStyle name="Note 5 10 7 5" xfId="12210" xr:uid="{00000000-0005-0000-0000-00006D7A0000}"/>
    <cellStyle name="Note 5 10 7 5 2" xfId="29645" xr:uid="{00000000-0005-0000-0000-00006E7A0000}"/>
    <cellStyle name="Note 5 10 7 5 3" xfId="44098" xr:uid="{00000000-0005-0000-0000-00006F7A0000}"/>
    <cellStyle name="Note 5 10 7 6" xfId="19217" xr:uid="{00000000-0005-0000-0000-0000707A0000}"/>
    <cellStyle name="Note 5 10 8" xfId="2377" xr:uid="{00000000-0005-0000-0000-0000717A0000}"/>
    <cellStyle name="Note 5 10 8 2" xfId="4888" xr:uid="{00000000-0005-0000-0000-0000727A0000}"/>
    <cellStyle name="Note 5 10 8 2 2" xfId="22324" xr:uid="{00000000-0005-0000-0000-0000737A0000}"/>
    <cellStyle name="Note 5 10 8 2 3" xfId="36777" xr:uid="{00000000-0005-0000-0000-0000747A0000}"/>
    <cellStyle name="Note 5 10 8 3" xfId="7350" xr:uid="{00000000-0005-0000-0000-0000757A0000}"/>
    <cellStyle name="Note 5 10 8 3 2" xfId="24785" xr:uid="{00000000-0005-0000-0000-0000767A0000}"/>
    <cellStyle name="Note 5 10 8 3 3" xfId="39238" xr:uid="{00000000-0005-0000-0000-0000777A0000}"/>
    <cellStyle name="Note 5 10 8 4" xfId="9791" xr:uid="{00000000-0005-0000-0000-0000787A0000}"/>
    <cellStyle name="Note 5 10 8 4 2" xfId="27226" xr:uid="{00000000-0005-0000-0000-0000797A0000}"/>
    <cellStyle name="Note 5 10 8 4 3" xfId="41679" xr:uid="{00000000-0005-0000-0000-00007A7A0000}"/>
    <cellStyle name="Note 5 10 8 5" xfId="12211" xr:uid="{00000000-0005-0000-0000-00007B7A0000}"/>
    <cellStyle name="Note 5 10 8 5 2" xfId="29646" xr:uid="{00000000-0005-0000-0000-00007C7A0000}"/>
    <cellStyle name="Note 5 10 8 5 3" xfId="44099" xr:uid="{00000000-0005-0000-0000-00007D7A0000}"/>
    <cellStyle name="Note 5 10 8 6" xfId="15364" xr:uid="{00000000-0005-0000-0000-00007E7A0000}"/>
    <cellStyle name="Note 5 10 8 6 2" xfId="32799" xr:uid="{00000000-0005-0000-0000-00007F7A0000}"/>
    <cellStyle name="Note 5 10 8 6 3" xfId="47252" xr:uid="{00000000-0005-0000-0000-0000807A0000}"/>
    <cellStyle name="Note 5 10 8 7" xfId="19218" xr:uid="{00000000-0005-0000-0000-0000817A0000}"/>
    <cellStyle name="Note 5 10 8 8" xfId="20526" xr:uid="{00000000-0005-0000-0000-0000827A0000}"/>
    <cellStyle name="Note 5 10 9" xfId="4869" xr:uid="{00000000-0005-0000-0000-0000837A0000}"/>
    <cellStyle name="Note 5 10 9 2" xfId="14277" xr:uid="{00000000-0005-0000-0000-0000847A0000}"/>
    <cellStyle name="Note 5 10 9 2 2" xfId="31712" xr:uid="{00000000-0005-0000-0000-0000857A0000}"/>
    <cellStyle name="Note 5 10 9 2 3" xfId="46165" xr:uid="{00000000-0005-0000-0000-0000867A0000}"/>
    <cellStyle name="Note 5 10 9 3" xfId="16738" xr:uid="{00000000-0005-0000-0000-0000877A0000}"/>
    <cellStyle name="Note 5 10 9 3 2" xfId="34173" xr:uid="{00000000-0005-0000-0000-0000887A0000}"/>
    <cellStyle name="Note 5 10 9 3 3" xfId="48626" xr:uid="{00000000-0005-0000-0000-0000897A0000}"/>
    <cellStyle name="Note 5 10 9 4" xfId="22305" xr:uid="{00000000-0005-0000-0000-00008A7A0000}"/>
    <cellStyle name="Note 5 10 9 5" xfId="36758" xr:uid="{00000000-0005-0000-0000-00008B7A0000}"/>
    <cellStyle name="Note 5 11" xfId="2378" xr:uid="{00000000-0005-0000-0000-00008C7A0000}"/>
    <cellStyle name="Note 5 11 10" xfId="7351" xr:uid="{00000000-0005-0000-0000-00008D7A0000}"/>
    <cellStyle name="Note 5 11 10 2" xfId="24786" xr:uid="{00000000-0005-0000-0000-00008E7A0000}"/>
    <cellStyle name="Note 5 11 10 3" xfId="39239" xr:uid="{00000000-0005-0000-0000-00008F7A0000}"/>
    <cellStyle name="Note 5 11 11" xfId="9792" xr:uid="{00000000-0005-0000-0000-0000907A0000}"/>
    <cellStyle name="Note 5 11 11 2" xfId="27227" xr:uid="{00000000-0005-0000-0000-0000917A0000}"/>
    <cellStyle name="Note 5 11 11 3" xfId="41680" xr:uid="{00000000-0005-0000-0000-0000927A0000}"/>
    <cellStyle name="Note 5 11 12" xfId="12212" xr:uid="{00000000-0005-0000-0000-0000937A0000}"/>
    <cellStyle name="Note 5 11 12 2" xfId="29647" xr:uid="{00000000-0005-0000-0000-0000947A0000}"/>
    <cellStyle name="Note 5 11 12 3" xfId="44100" xr:uid="{00000000-0005-0000-0000-0000957A0000}"/>
    <cellStyle name="Note 5 11 13" xfId="19219" xr:uid="{00000000-0005-0000-0000-0000967A0000}"/>
    <cellStyle name="Note 5 11 2" xfId="2379" xr:uid="{00000000-0005-0000-0000-0000977A0000}"/>
    <cellStyle name="Note 5 11 2 2" xfId="2380" xr:uid="{00000000-0005-0000-0000-0000987A0000}"/>
    <cellStyle name="Note 5 11 2 2 2" xfId="4891" xr:uid="{00000000-0005-0000-0000-0000997A0000}"/>
    <cellStyle name="Note 5 11 2 2 2 2" xfId="14294" xr:uid="{00000000-0005-0000-0000-00009A7A0000}"/>
    <cellStyle name="Note 5 11 2 2 2 2 2" xfId="31729" xr:uid="{00000000-0005-0000-0000-00009B7A0000}"/>
    <cellStyle name="Note 5 11 2 2 2 2 3" xfId="46182" xr:uid="{00000000-0005-0000-0000-00009C7A0000}"/>
    <cellStyle name="Note 5 11 2 2 2 3" xfId="16755" xr:uid="{00000000-0005-0000-0000-00009D7A0000}"/>
    <cellStyle name="Note 5 11 2 2 2 3 2" xfId="34190" xr:uid="{00000000-0005-0000-0000-00009E7A0000}"/>
    <cellStyle name="Note 5 11 2 2 2 3 3" xfId="48643" xr:uid="{00000000-0005-0000-0000-00009F7A0000}"/>
    <cellStyle name="Note 5 11 2 2 2 4" xfId="22327" xr:uid="{00000000-0005-0000-0000-0000A07A0000}"/>
    <cellStyle name="Note 5 11 2 2 2 5" xfId="36780" xr:uid="{00000000-0005-0000-0000-0000A17A0000}"/>
    <cellStyle name="Note 5 11 2 2 3" xfId="7353" xr:uid="{00000000-0005-0000-0000-0000A27A0000}"/>
    <cellStyle name="Note 5 11 2 2 3 2" xfId="24788" xr:uid="{00000000-0005-0000-0000-0000A37A0000}"/>
    <cellStyle name="Note 5 11 2 2 3 3" xfId="39241" xr:uid="{00000000-0005-0000-0000-0000A47A0000}"/>
    <cellStyle name="Note 5 11 2 2 4" xfId="9794" xr:uid="{00000000-0005-0000-0000-0000A57A0000}"/>
    <cellStyle name="Note 5 11 2 2 4 2" xfId="27229" xr:uid="{00000000-0005-0000-0000-0000A67A0000}"/>
    <cellStyle name="Note 5 11 2 2 4 3" xfId="41682" xr:uid="{00000000-0005-0000-0000-0000A77A0000}"/>
    <cellStyle name="Note 5 11 2 2 5" xfId="12214" xr:uid="{00000000-0005-0000-0000-0000A87A0000}"/>
    <cellStyle name="Note 5 11 2 2 5 2" xfId="29649" xr:uid="{00000000-0005-0000-0000-0000A97A0000}"/>
    <cellStyle name="Note 5 11 2 2 5 3" xfId="44102" xr:uid="{00000000-0005-0000-0000-0000AA7A0000}"/>
    <cellStyle name="Note 5 11 2 2 6" xfId="19221" xr:uid="{00000000-0005-0000-0000-0000AB7A0000}"/>
    <cellStyle name="Note 5 11 2 3" xfId="2381" xr:uid="{00000000-0005-0000-0000-0000AC7A0000}"/>
    <cellStyle name="Note 5 11 2 3 2" xfId="4892" xr:uid="{00000000-0005-0000-0000-0000AD7A0000}"/>
    <cellStyle name="Note 5 11 2 3 2 2" xfId="14295" xr:uid="{00000000-0005-0000-0000-0000AE7A0000}"/>
    <cellStyle name="Note 5 11 2 3 2 2 2" xfId="31730" xr:uid="{00000000-0005-0000-0000-0000AF7A0000}"/>
    <cellStyle name="Note 5 11 2 3 2 2 3" xfId="46183" xr:uid="{00000000-0005-0000-0000-0000B07A0000}"/>
    <cellStyle name="Note 5 11 2 3 2 3" xfId="16756" xr:uid="{00000000-0005-0000-0000-0000B17A0000}"/>
    <cellStyle name="Note 5 11 2 3 2 3 2" xfId="34191" xr:uid="{00000000-0005-0000-0000-0000B27A0000}"/>
    <cellStyle name="Note 5 11 2 3 2 3 3" xfId="48644" xr:uid="{00000000-0005-0000-0000-0000B37A0000}"/>
    <cellStyle name="Note 5 11 2 3 2 4" xfId="22328" xr:uid="{00000000-0005-0000-0000-0000B47A0000}"/>
    <cellStyle name="Note 5 11 2 3 2 5" xfId="36781" xr:uid="{00000000-0005-0000-0000-0000B57A0000}"/>
    <cellStyle name="Note 5 11 2 3 3" xfId="7354" xr:uid="{00000000-0005-0000-0000-0000B67A0000}"/>
    <cellStyle name="Note 5 11 2 3 3 2" xfId="24789" xr:uid="{00000000-0005-0000-0000-0000B77A0000}"/>
    <cellStyle name="Note 5 11 2 3 3 3" xfId="39242" xr:uid="{00000000-0005-0000-0000-0000B87A0000}"/>
    <cellStyle name="Note 5 11 2 3 4" xfId="9795" xr:uid="{00000000-0005-0000-0000-0000B97A0000}"/>
    <cellStyle name="Note 5 11 2 3 4 2" xfId="27230" xr:uid="{00000000-0005-0000-0000-0000BA7A0000}"/>
    <cellStyle name="Note 5 11 2 3 4 3" xfId="41683" xr:uid="{00000000-0005-0000-0000-0000BB7A0000}"/>
    <cellStyle name="Note 5 11 2 3 5" xfId="12215" xr:uid="{00000000-0005-0000-0000-0000BC7A0000}"/>
    <cellStyle name="Note 5 11 2 3 5 2" xfId="29650" xr:uid="{00000000-0005-0000-0000-0000BD7A0000}"/>
    <cellStyle name="Note 5 11 2 3 5 3" xfId="44103" xr:uid="{00000000-0005-0000-0000-0000BE7A0000}"/>
    <cellStyle name="Note 5 11 2 3 6" xfId="19222" xr:uid="{00000000-0005-0000-0000-0000BF7A0000}"/>
    <cellStyle name="Note 5 11 2 4" xfId="2382" xr:uid="{00000000-0005-0000-0000-0000C07A0000}"/>
    <cellStyle name="Note 5 11 2 4 2" xfId="4893" xr:uid="{00000000-0005-0000-0000-0000C17A0000}"/>
    <cellStyle name="Note 5 11 2 4 2 2" xfId="22329" xr:uid="{00000000-0005-0000-0000-0000C27A0000}"/>
    <cellStyle name="Note 5 11 2 4 2 3" xfId="36782" xr:uid="{00000000-0005-0000-0000-0000C37A0000}"/>
    <cellStyle name="Note 5 11 2 4 3" xfId="7355" xr:uid="{00000000-0005-0000-0000-0000C47A0000}"/>
    <cellStyle name="Note 5 11 2 4 3 2" xfId="24790" xr:uid="{00000000-0005-0000-0000-0000C57A0000}"/>
    <cellStyle name="Note 5 11 2 4 3 3" xfId="39243" xr:uid="{00000000-0005-0000-0000-0000C67A0000}"/>
    <cellStyle name="Note 5 11 2 4 4" xfId="9796" xr:uid="{00000000-0005-0000-0000-0000C77A0000}"/>
    <cellStyle name="Note 5 11 2 4 4 2" xfId="27231" xr:uid="{00000000-0005-0000-0000-0000C87A0000}"/>
    <cellStyle name="Note 5 11 2 4 4 3" xfId="41684" xr:uid="{00000000-0005-0000-0000-0000C97A0000}"/>
    <cellStyle name="Note 5 11 2 4 5" xfId="12216" xr:uid="{00000000-0005-0000-0000-0000CA7A0000}"/>
    <cellStyle name="Note 5 11 2 4 5 2" xfId="29651" xr:uid="{00000000-0005-0000-0000-0000CB7A0000}"/>
    <cellStyle name="Note 5 11 2 4 5 3" xfId="44104" xr:uid="{00000000-0005-0000-0000-0000CC7A0000}"/>
    <cellStyle name="Note 5 11 2 4 6" xfId="15365" xr:uid="{00000000-0005-0000-0000-0000CD7A0000}"/>
    <cellStyle name="Note 5 11 2 4 6 2" xfId="32800" xr:uid="{00000000-0005-0000-0000-0000CE7A0000}"/>
    <cellStyle name="Note 5 11 2 4 6 3" xfId="47253" xr:uid="{00000000-0005-0000-0000-0000CF7A0000}"/>
    <cellStyle name="Note 5 11 2 4 7" xfId="19223" xr:uid="{00000000-0005-0000-0000-0000D07A0000}"/>
    <cellStyle name="Note 5 11 2 4 8" xfId="20527" xr:uid="{00000000-0005-0000-0000-0000D17A0000}"/>
    <cellStyle name="Note 5 11 2 5" xfId="4890" xr:uid="{00000000-0005-0000-0000-0000D27A0000}"/>
    <cellStyle name="Note 5 11 2 5 2" xfId="14293" xr:uid="{00000000-0005-0000-0000-0000D37A0000}"/>
    <cellStyle name="Note 5 11 2 5 2 2" xfId="31728" xr:uid="{00000000-0005-0000-0000-0000D47A0000}"/>
    <cellStyle name="Note 5 11 2 5 2 3" xfId="46181" xr:uid="{00000000-0005-0000-0000-0000D57A0000}"/>
    <cellStyle name="Note 5 11 2 5 3" xfId="16754" xr:uid="{00000000-0005-0000-0000-0000D67A0000}"/>
    <cellStyle name="Note 5 11 2 5 3 2" xfId="34189" xr:uid="{00000000-0005-0000-0000-0000D77A0000}"/>
    <cellStyle name="Note 5 11 2 5 3 3" xfId="48642" xr:uid="{00000000-0005-0000-0000-0000D87A0000}"/>
    <cellStyle name="Note 5 11 2 5 4" xfId="22326" xr:uid="{00000000-0005-0000-0000-0000D97A0000}"/>
    <cellStyle name="Note 5 11 2 5 5" xfId="36779" xr:uid="{00000000-0005-0000-0000-0000DA7A0000}"/>
    <cellStyle name="Note 5 11 2 6" xfId="7352" xr:uid="{00000000-0005-0000-0000-0000DB7A0000}"/>
    <cellStyle name="Note 5 11 2 6 2" xfId="24787" xr:uid="{00000000-0005-0000-0000-0000DC7A0000}"/>
    <cellStyle name="Note 5 11 2 6 3" xfId="39240" xr:uid="{00000000-0005-0000-0000-0000DD7A0000}"/>
    <cellStyle name="Note 5 11 2 7" xfId="9793" xr:uid="{00000000-0005-0000-0000-0000DE7A0000}"/>
    <cellStyle name="Note 5 11 2 7 2" xfId="27228" xr:uid="{00000000-0005-0000-0000-0000DF7A0000}"/>
    <cellStyle name="Note 5 11 2 7 3" xfId="41681" xr:uid="{00000000-0005-0000-0000-0000E07A0000}"/>
    <cellStyle name="Note 5 11 2 8" xfId="12213" xr:uid="{00000000-0005-0000-0000-0000E17A0000}"/>
    <cellStyle name="Note 5 11 2 8 2" xfId="29648" xr:uid="{00000000-0005-0000-0000-0000E27A0000}"/>
    <cellStyle name="Note 5 11 2 8 3" xfId="44101" xr:uid="{00000000-0005-0000-0000-0000E37A0000}"/>
    <cellStyle name="Note 5 11 2 9" xfId="19220" xr:uid="{00000000-0005-0000-0000-0000E47A0000}"/>
    <cellStyle name="Note 5 11 3" xfId="2383" xr:uid="{00000000-0005-0000-0000-0000E57A0000}"/>
    <cellStyle name="Note 5 11 3 2" xfId="2384" xr:uid="{00000000-0005-0000-0000-0000E67A0000}"/>
    <cellStyle name="Note 5 11 3 2 2" xfId="4895" xr:uid="{00000000-0005-0000-0000-0000E77A0000}"/>
    <cellStyle name="Note 5 11 3 2 2 2" xfId="14297" xr:uid="{00000000-0005-0000-0000-0000E87A0000}"/>
    <cellStyle name="Note 5 11 3 2 2 2 2" xfId="31732" xr:uid="{00000000-0005-0000-0000-0000E97A0000}"/>
    <cellStyle name="Note 5 11 3 2 2 2 3" xfId="46185" xr:uid="{00000000-0005-0000-0000-0000EA7A0000}"/>
    <cellStyle name="Note 5 11 3 2 2 3" xfId="16758" xr:uid="{00000000-0005-0000-0000-0000EB7A0000}"/>
    <cellStyle name="Note 5 11 3 2 2 3 2" xfId="34193" xr:uid="{00000000-0005-0000-0000-0000EC7A0000}"/>
    <cellStyle name="Note 5 11 3 2 2 3 3" xfId="48646" xr:uid="{00000000-0005-0000-0000-0000ED7A0000}"/>
    <cellStyle name="Note 5 11 3 2 2 4" xfId="22331" xr:uid="{00000000-0005-0000-0000-0000EE7A0000}"/>
    <cellStyle name="Note 5 11 3 2 2 5" xfId="36784" xr:uid="{00000000-0005-0000-0000-0000EF7A0000}"/>
    <cellStyle name="Note 5 11 3 2 3" xfId="7357" xr:uid="{00000000-0005-0000-0000-0000F07A0000}"/>
    <cellStyle name="Note 5 11 3 2 3 2" xfId="24792" xr:uid="{00000000-0005-0000-0000-0000F17A0000}"/>
    <cellStyle name="Note 5 11 3 2 3 3" xfId="39245" xr:uid="{00000000-0005-0000-0000-0000F27A0000}"/>
    <cellStyle name="Note 5 11 3 2 4" xfId="9798" xr:uid="{00000000-0005-0000-0000-0000F37A0000}"/>
    <cellStyle name="Note 5 11 3 2 4 2" xfId="27233" xr:uid="{00000000-0005-0000-0000-0000F47A0000}"/>
    <cellStyle name="Note 5 11 3 2 4 3" xfId="41686" xr:uid="{00000000-0005-0000-0000-0000F57A0000}"/>
    <cellStyle name="Note 5 11 3 2 5" xfId="12218" xr:uid="{00000000-0005-0000-0000-0000F67A0000}"/>
    <cellStyle name="Note 5 11 3 2 5 2" xfId="29653" xr:uid="{00000000-0005-0000-0000-0000F77A0000}"/>
    <cellStyle name="Note 5 11 3 2 5 3" xfId="44106" xr:uid="{00000000-0005-0000-0000-0000F87A0000}"/>
    <cellStyle name="Note 5 11 3 2 6" xfId="19225" xr:uid="{00000000-0005-0000-0000-0000F97A0000}"/>
    <cellStyle name="Note 5 11 3 3" xfId="2385" xr:uid="{00000000-0005-0000-0000-0000FA7A0000}"/>
    <cellStyle name="Note 5 11 3 3 2" xfId="4896" xr:uid="{00000000-0005-0000-0000-0000FB7A0000}"/>
    <cellStyle name="Note 5 11 3 3 2 2" xfId="14298" xr:uid="{00000000-0005-0000-0000-0000FC7A0000}"/>
    <cellStyle name="Note 5 11 3 3 2 2 2" xfId="31733" xr:uid="{00000000-0005-0000-0000-0000FD7A0000}"/>
    <cellStyle name="Note 5 11 3 3 2 2 3" xfId="46186" xr:uid="{00000000-0005-0000-0000-0000FE7A0000}"/>
    <cellStyle name="Note 5 11 3 3 2 3" xfId="16759" xr:uid="{00000000-0005-0000-0000-0000FF7A0000}"/>
    <cellStyle name="Note 5 11 3 3 2 3 2" xfId="34194" xr:uid="{00000000-0005-0000-0000-0000007B0000}"/>
    <cellStyle name="Note 5 11 3 3 2 3 3" xfId="48647" xr:uid="{00000000-0005-0000-0000-0000017B0000}"/>
    <cellStyle name="Note 5 11 3 3 2 4" xfId="22332" xr:uid="{00000000-0005-0000-0000-0000027B0000}"/>
    <cellStyle name="Note 5 11 3 3 2 5" xfId="36785" xr:uid="{00000000-0005-0000-0000-0000037B0000}"/>
    <cellStyle name="Note 5 11 3 3 3" xfId="7358" xr:uid="{00000000-0005-0000-0000-0000047B0000}"/>
    <cellStyle name="Note 5 11 3 3 3 2" xfId="24793" xr:uid="{00000000-0005-0000-0000-0000057B0000}"/>
    <cellStyle name="Note 5 11 3 3 3 3" xfId="39246" xr:uid="{00000000-0005-0000-0000-0000067B0000}"/>
    <cellStyle name="Note 5 11 3 3 4" xfId="9799" xr:uid="{00000000-0005-0000-0000-0000077B0000}"/>
    <cellStyle name="Note 5 11 3 3 4 2" xfId="27234" xr:uid="{00000000-0005-0000-0000-0000087B0000}"/>
    <cellStyle name="Note 5 11 3 3 4 3" xfId="41687" xr:uid="{00000000-0005-0000-0000-0000097B0000}"/>
    <cellStyle name="Note 5 11 3 3 5" xfId="12219" xr:uid="{00000000-0005-0000-0000-00000A7B0000}"/>
    <cellStyle name="Note 5 11 3 3 5 2" xfId="29654" xr:uid="{00000000-0005-0000-0000-00000B7B0000}"/>
    <cellStyle name="Note 5 11 3 3 5 3" xfId="44107" xr:uid="{00000000-0005-0000-0000-00000C7B0000}"/>
    <cellStyle name="Note 5 11 3 3 6" xfId="19226" xr:uid="{00000000-0005-0000-0000-00000D7B0000}"/>
    <cellStyle name="Note 5 11 3 4" xfId="2386" xr:uid="{00000000-0005-0000-0000-00000E7B0000}"/>
    <cellStyle name="Note 5 11 3 4 2" xfId="4897" xr:uid="{00000000-0005-0000-0000-00000F7B0000}"/>
    <cellStyle name="Note 5 11 3 4 2 2" xfId="22333" xr:uid="{00000000-0005-0000-0000-0000107B0000}"/>
    <cellStyle name="Note 5 11 3 4 2 3" xfId="36786" xr:uid="{00000000-0005-0000-0000-0000117B0000}"/>
    <cellStyle name="Note 5 11 3 4 3" xfId="7359" xr:uid="{00000000-0005-0000-0000-0000127B0000}"/>
    <cellStyle name="Note 5 11 3 4 3 2" xfId="24794" xr:uid="{00000000-0005-0000-0000-0000137B0000}"/>
    <cellStyle name="Note 5 11 3 4 3 3" xfId="39247" xr:uid="{00000000-0005-0000-0000-0000147B0000}"/>
    <cellStyle name="Note 5 11 3 4 4" xfId="9800" xr:uid="{00000000-0005-0000-0000-0000157B0000}"/>
    <cellStyle name="Note 5 11 3 4 4 2" xfId="27235" xr:uid="{00000000-0005-0000-0000-0000167B0000}"/>
    <cellStyle name="Note 5 11 3 4 4 3" xfId="41688" xr:uid="{00000000-0005-0000-0000-0000177B0000}"/>
    <cellStyle name="Note 5 11 3 4 5" xfId="12220" xr:uid="{00000000-0005-0000-0000-0000187B0000}"/>
    <cellStyle name="Note 5 11 3 4 5 2" xfId="29655" xr:uid="{00000000-0005-0000-0000-0000197B0000}"/>
    <cellStyle name="Note 5 11 3 4 5 3" xfId="44108" xr:uid="{00000000-0005-0000-0000-00001A7B0000}"/>
    <cellStyle name="Note 5 11 3 4 6" xfId="15366" xr:uid="{00000000-0005-0000-0000-00001B7B0000}"/>
    <cellStyle name="Note 5 11 3 4 6 2" xfId="32801" xr:uid="{00000000-0005-0000-0000-00001C7B0000}"/>
    <cellStyle name="Note 5 11 3 4 6 3" xfId="47254" xr:uid="{00000000-0005-0000-0000-00001D7B0000}"/>
    <cellStyle name="Note 5 11 3 4 7" xfId="19227" xr:uid="{00000000-0005-0000-0000-00001E7B0000}"/>
    <cellStyle name="Note 5 11 3 4 8" xfId="20528" xr:uid="{00000000-0005-0000-0000-00001F7B0000}"/>
    <cellStyle name="Note 5 11 3 5" xfId="4894" xr:uid="{00000000-0005-0000-0000-0000207B0000}"/>
    <cellStyle name="Note 5 11 3 5 2" xfId="14296" xr:uid="{00000000-0005-0000-0000-0000217B0000}"/>
    <cellStyle name="Note 5 11 3 5 2 2" xfId="31731" xr:uid="{00000000-0005-0000-0000-0000227B0000}"/>
    <cellStyle name="Note 5 11 3 5 2 3" xfId="46184" xr:uid="{00000000-0005-0000-0000-0000237B0000}"/>
    <cellStyle name="Note 5 11 3 5 3" xfId="16757" xr:uid="{00000000-0005-0000-0000-0000247B0000}"/>
    <cellStyle name="Note 5 11 3 5 3 2" xfId="34192" xr:uid="{00000000-0005-0000-0000-0000257B0000}"/>
    <cellStyle name="Note 5 11 3 5 3 3" xfId="48645" xr:uid="{00000000-0005-0000-0000-0000267B0000}"/>
    <cellStyle name="Note 5 11 3 5 4" xfId="22330" xr:uid="{00000000-0005-0000-0000-0000277B0000}"/>
    <cellStyle name="Note 5 11 3 5 5" xfId="36783" xr:uid="{00000000-0005-0000-0000-0000287B0000}"/>
    <cellStyle name="Note 5 11 3 6" xfId="7356" xr:uid="{00000000-0005-0000-0000-0000297B0000}"/>
    <cellStyle name="Note 5 11 3 6 2" xfId="24791" xr:uid="{00000000-0005-0000-0000-00002A7B0000}"/>
    <cellStyle name="Note 5 11 3 6 3" xfId="39244" xr:uid="{00000000-0005-0000-0000-00002B7B0000}"/>
    <cellStyle name="Note 5 11 3 7" xfId="9797" xr:uid="{00000000-0005-0000-0000-00002C7B0000}"/>
    <cellStyle name="Note 5 11 3 7 2" xfId="27232" xr:uid="{00000000-0005-0000-0000-00002D7B0000}"/>
    <cellStyle name="Note 5 11 3 7 3" xfId="41685" xr:uid="{00000000-0005-0000-0000-00002E7B0000}"/>
    <cellStyle name="Note 5 11 3 8" xfId="12217" xr:uid="{00000000-0005-0000-0000-00002F7B0000}"/>
    <cellStyle name="Note 5 11 3 8 2" xfId="29652" xr:uid="{00000000-0005-0000-0000-0000307B0000}"/>
    <cellStyle name="Note 5 11 3 8 3" xfId="44105" xr:uid="{00000000-0005-0000-0000-0000317B0000}"/>
    <cellStyle name="Note 5 11 3 9" xfId="19224" xr:uid="{00000000-0005-0000-0000-0000327B0000}"/>
    <cellStyle name="Note 5 11 4" xfId="2387" xr:uid="{00000000-0005-0000-0000-0000337B0000}"/>
    <cellStyle name="Note 5 11 4 2" xfId="2388" xr:uid="{00000000-0005-0000-0000-0000347B0000}"/>
    <cellStyle name="Note 5 11 4 2 2" xfId="4899" xr:uid="{00000000-0005-0000-0000-0000357B0000}"/>
    <cellStyle name="Note 5 11 4 2 2 2" xfId="14300" xr:uid="{00000000-0005-0000-0000-0000367B0000}"/>
    <cellStyle name="Note 5 11 4 2 2 2 2" xfId="31735" xr:uid="{00000000-0005-0000-0000-0000377B0000}"/>
    <cellStyle name="Note 5 11 4 2 2 2 3" xfId="46188" xr:uid="{00000000-0005-0000-0000-0000387B0000}"/>
    <cellStyle name="Note 5 11 4 2 2 3" xfId="16761" xr:uid="{00000000-0005-0000-0000-0000397B0000}"/>
    <cellStyle name="Note 5 11 4 2 2 3 2" xfId="34196" xr:uid="{00000000-0005-0000-0000-00003A7B0000}"/>
    <cellStyle name="Note 5 11 4 2 2 3 3" xfId="48649" xr:uid="{00000000-0005-0000-0000-00003B7B0000}"/>
    <cellStyle name="Note 5 11 4 2 2 4" xfId="22335" xr:uid="{00000000-0005-0000-0000-00003C7B0000}"/>
    <cellStyle name="Note 5 11 4 2 2 5" xfId="36788" xr:uid="{00000000-0005-0000-0000-00003D7B0000}"/>
    <cellStyle name="Note 5 11 4 2 3" xfId="7361" xr:uid="{00000000-0005-0000-0000-00003E7B0000}"/>
    <cellStyle name="Note 5 11 4 2 3 2" xfId="24796" xr:uid="{00000000-0005-0000-0000-00003F7B0000}"/>
    <cellStyle name="Note 5 11 4 2 3 3" xfId="39249" xr:uid="{00000000-0005-0000-0000-0000407B0000}"/>
    <cellStyle name="Note 5 11 4 2 4" xfId="9802" xr:uid="{00000000-0005-0000-0000-0000417B0000}"/>
    <cellStyle name="Note 5 11 4 2 4 2" xfId="27237" xr:uid="{00000000-0005-0000-0000-0000427B0000}"/>
    <cellStyle name="Note 5 11 4 2 4 3" xfId="41690" xr:uid="{00000000-0005-0000-0000-0000437B0000}"/>
    <cellStyle name="Note 5 11 4 2 5" xfId="12222" xr:uid="{00000000-0005-0000-0000-0000447B0000}"/>
    <cellStyle name="Note 5 11 4 2 5 2" xfId="29657" xr:uid="{00000000-0005-0000-0000-0000457B0000}"/>
    <cellStyle name="Note 5 11 4 2 5 3" xfId="44110" xr:uid="{00000000-0005-0000-0000-0000467B0000}"/>
    <cellStyle name="Note 5 11 4 2 6" xfId="19229" xr:uid="{00000000-0005-0000-0000-0000477B0000}"/>
    <cellStyle name="Note 5 11 4 3" xfId="2389" xr:uid="{00000000-0005-0000-0000-0000487B0000}"/>
    <cellStyle name="Note 5 11 4 3 2" xfId="4900" xr:uid="{00000000-0005-0000-0000-0000497B0000}"/>
    <cellStyle name="Note 5 11 4 3 2 2" xfId="14301" xr:uid="{00000000-0005-0000-0000-00004A7B0000}"/>
    <cellStyle name="Note 5 11 4 3 2 2 2" xfId="31736" xr:uid="{00000000-0005-0000-0000-00004B7B0000}"/>
    <cellStyle name="Note 5 11 4 3 2 2 3" xfId="46189" xr:uid="{00000000-0005-0000-0000-00004C7B0000}"/>
    <cellStyle name="Note 5 11 4 3 2 3" xfId="16762" xr:uid="{00000000-0005-0000-0000-00004D7B0000}"/>
    <cellStyle name="Note 5 11 4 3 2 3 2" xfId="34197" xr:uid="{00000000-0005-0000-0000-00004E7B0000}"/>
    <cellStyle name="Note 5 11 4 3 2 3 3" xfId="48650" xr:uid="{00000000-0005-0000-0000-00004F7B0000}"/>
    <cellStyle name="Note 5 11 4 3 2 4" xfId="22336" xr:uid="{00000000-0005-0000-0000-0000507B0000}"/>
    <cellStyle name="Note 5 11 4 3 2 5" xfId="36789" xr:uid="{00000000-0005-0000-0000-0000517B0000}"/>
    <cellStyle name="Note 5 11 4 3 3" xfId="7362" xr:uid="{00000000-0005-0000-0000-0000527B0000}"/>
    <cellStyle name="Note 5 11 4 3 3 2" xfId="24797" xr:uid="{00000000-0005-0000-0000-0000537B0000}"/>
    <cellStyle name="Note 5 11 4 3 3 3" xfId="39250" xr:uid="{00000000-0005-0000-0000-0000547B0000}"/>
    <cellStyle name="Note 5 11 4 3 4" xfId="9803" xr:uid="{00000000-0005-0000-0000-0000557B0000}"/>
    <cellStyle name="Note 5 11 4 3 4 2" xfId="27238" xr:uid="{00000000-0005-0000-0000-0000567B0000}"/>
    <cellStyle name="Note 5 11 4 3 4 3" xfId="41691" xr:uid="{00000000-0005-0000-0000-0000577B0000}"/>
    <cellStyle name="Note 5 11 4 3 5" xfId="12223" xr:uid="{00000000-0005-0000-0000-0000587B0000}"/>
    <cellStyle name="Note 5 11 4 3 5 2" xfId="29658" xr:uid="{00000000-0005-0000-0000-0000597B0000}"/>
    <cellStyle name="Note 5 11 4 3 5 3" xfId="44111" xr:uid="{00000000-0005-0000-0000-00005A7B0000}"/>
    <cellStyle name="Note 5 11 4 3 6" xfId="19230" xr:uid="{00000000-0005-0000-0000-00005B7B0000}"/>
    <cellStyle name="Note 5 11 4 4" xfId="2390" xr:uid="{00000000-0005-0000-0000-00005C7B0000}"/>
    <cellStyle name="Note 5 11 4 4 2" xfId="4901" xr:uid="{00000000-0005-0000-0000-00005D7B0000}"/>
    <cellStyle name="Note 5 11 4 4 2 2" xfId="22337" xr:uid="{00000000-0005-0000-0000-00005E7B0000}"/>
    <cellStyle name="Note 5 11 4 4 2 3" xfId="36790" xr:uid="{00000000-0005-0000-0000-00005F7B0000}"/>
    <cellStyle name="Note 5 11 4 4 3" xfId="7363" xr:uid="{00000000-0005-0000-0000-0000607B0000}"/>
    <cellStyle name="Note 5 11 4 4 3 2" xfId="24798" xr:uid="{00000000-0005-0000-0000-0000617B0000}"/>
    <cellStyle name="Note 5 11 4 4 3 3" xfId="39251" xr:uid="{00000000-0005-0000-0000-0000627B0000}"/>
    <cellStyle name="Note 5 11 4 4 4" xfId="9804" xr:uid="{00000000-0005-0000-0000-0000637B0000}"/>
    <cellStyle name="Note 5 11 4 4 4 2" xfId="27239" xr:uid="{00000000-0005-0000-0000-0000647B0000}"/>
    <cellStyle name="Note 5 11 4 4 4 3" xfId="41692" xr:uid="{00000000-0005-0000-0000-0000657B0000}"/>
    <cellStyle name="Note 5 11 4 4 5" xfId="12224" xr:uid="{00000000-0005-0000-0000-0000667B0000}"/>
    <cellStyle name="Note 5 11 4 4 5 2" xfId="29659" xr:uid="{00000000-0005-0000-0000-0000677B0000}"/>
    <cellStyle name="Note 5 11 4 4 5 3" xfId="44112" xr:uid="{00000000-0005-0000-0000-0000687B0000}"/>
    <cellStyle name="Note 5 11 4 4 6" xfId="15367" xr:uid="{00000000-0005-0000-0000-0000697B0000}"/>
    <cellStyle name="Note 5 11 4 4 6 2" xfId="32802" xr:uid="{00000000-0005-0000-0000-00006A7B0000}"/>
    <cellStyle name="Note 5 11 4 4 6 3" xfId="47255" xr:uid="{00000000-0005-0000-0000-00006B7B0000}"/>
    <cellStyle name="Note 5 11 4 4 7" xfId="19231" xr:uid="{00000000-0005-0000-0000-00006C7B0000}"/>
    <cellStyle name="Note 5 11 4 4 8" xfId="20529" xr:uid="{00000000-0005-0000-0000-00006D7B0000}"/>
    <cellStyle name="Note 5 11 4 5" xfId="4898" xr:uid="{00000000-0005-0000-0000-00006E7B0000}"/>
    <cellStyle name="Note 5 11 4 5 2" xfId="14299" xr:uid="{00000000-0005-0000-0000-00006F7B0000}"/>
    <cellStyle name="Note 5 11 4 5 2 2" xfId="31734" xr:uid="{00000000-0005-0000-0000-0000707B0000}"/>
    <cellStyle name="Note 5 11 4 5 2 3" xfId="46187" xr:uid="{00000000-0005-0000-0000-0000717B0000}"/>
    <cellStyle name="Note 5 11 4 5 3" xfId="16760" xr:uid="{00000000-0005-0000-0000-0000727B0000}"/>
    <cellStyle name="Note 5 11 4 5 3 2" xfId="34195" xr:uid="{00000000-0005-0000-0000-0000737B0000}"/>
    <cellStyle name="Note 5 11 4 5 3 3" xfId="48648" xr:uid="{00000000-0005-0000-0000-0000747B0000}"/>
    <cellStyle name="Note 5 11 4 5 4" xfId="22334" xr:uid="{00000000-0005-0000-0000-0000757B0000}"/>
    <cellStyle name="Note 5 11 4 5 5" xfId="36787" xr:uid="{00000000-0005-0000-0000-0000767B0000}"/>
    <cellStyle name="Note 5 11 4 6" xfId="7360" xr:uid="{00000000-0005-0000-0000-0000777B0000}"/>
    <cellStyle name="Note 5 11 4 6 2" xfId="24795" xr:uid="{00000000-0005-0000-0000-0000787B0000}"/>
    <cellStyle name="Note 5 11 4 6 3" xfId="39248" xr:uid="{00000000-0005-0000-0000-0000797B0000}"/>
    <cellStyle name="Note 5 11 4 7" xfId="9801" xr:uid="{00000000-0005-0000-0000-00007A7B0000}"/>
    <cellStyle name="Note 5 11 4 7 2" xfId="27236" xr:uid="{00000000-0005-0000-0000-00007B7B0000}"/>
    <cellStyle name="Note 5 11 4 7 3" xfId="41689" xr:uid="{00000000-0005-0000-0000-00007C7B0000}"/>
    <cellStyle name="Note 5 11 4 8" xfId="12221" xr:uid="{00000000-0005-0000-0000-00007D7B0000}"/>
    <cellStyle name="Note 5 11 4 8 2" xfId="29656" xr:uid="{00000000-0005-0000-0000-00007E7B0000}"/>
    <cellStyle name="Note 5 11 4 8 3" xfId="44109" xr:uid="{00000000-0005-0000-0000-00007F7B0000}"/>
    <cellStyle name="Note 5 11 4 9" xfId="19228" xr:uid="{00000000-0005-0000-0000-0000807B0000}"/>
    <cellStyle name="Note 5 11 5" xfId="2391" xr:uid="{00000000-0005-0000-0000-0000817B0000}"/>
    <cellStyle name="Note 5 11 5 2" xfId="2392" xr:uid="{00000000-0005-0000-0000-0000827B0000}"/>
    <cellStyle name="Note 5 11 5 2 2" xfId="4903" xr:uid="{00000000-0005-0000-0000-0000837B0000}"/>
    <cellStyle name="Note 5 11 5 2 2 2" xfId="14303" xr:uid="{00000000-0005-0000-0000-0000847B0000}"/>
    <cellStyle name="Note 5 11 5 2 2 2 2" xfId="31738" xr:uid="{00000000-0005-0000-0000-0000857B0000}"/>
    <cellStyle name="Note 5 11 5 2 2 2 3" xfId="46191" xr:uid="{00000000-0005-0000-0000-0000867B0000}"/>
    <cellStyle name="Note 5 11 5 2 2 3" xfId="16764" xr:uid="{00000000-0005-0000-0000-0000877B0000}"/>
    <cellStyle name="Note 5 11 5 2 2 3 2" xfId="34199" xr:uid="{00000000-0005-0000-0000-0000887B0000}"/>
    <cellStyle name="Note 5 11 5 2 2 3 3" xfId="48652" xr:uid="{00000000-0005-0000-0000-0000897B0000}"/>
    <cellStyle name="Note 5 11 5 2 2 4" xfId="22339" xr:uid="{00000000-0005-0000-0000-00008A7B0000}"/>
    <cellStyle name="Note 5 11 5 2 2 5" xfId="36792" xr:uid="{00000000-0005-0000-0000-00008B7B0000}"/>
    <cellStyle name="Note 5 11 5 2 3" xfId="7365" xr:uid="{00000000-0005-0000-0000-00008C7B0000}"/>
    <cellStyle name="Note 5 11 5 2 3 2" xfId="24800" xr:uid="{00000000-0005-0000-0000-00008D7B0000}"/>
    <cellStyle name="Note 5 11 5 2 3 3" xfId="39253" xr:uid="{00000000-0005-0000-0000-00008E7B0000}"/>
    <cellStyle name="Note 5 11 5 2 4" xfId="9806" xr:uid="{00000000-0005-0000-0000-00008F7B0000}"/>
    <cellStyle name="Note 5 11 5 2 4 2" xfId="27241" xr:uid="{00000000-0005-0000-0000-0000907B0000}"/>
    <cellStyle name="Note 5 11 5 2 4 3" xfId="41694" xr:uid="{00000000-0005-0000-0000-0000917B0000}"/>
    <cellStyle name="Note 5 11 5 2 5" xfId="12226" xr:uid="{00000000-0005-0000-0000-0000927B0000}"/>
    <cellStyle name="Note 5 11 5 2 5 2" xfId="29661" xr:uid="{00000000-0005-0000-0000-0000937B0000}"/>
    <cellStyle name="Note 5 11 5 2 5 3" xfId="44114" xr:uid="{00000000-0005-0000-0000-0000947B0000}"/>
    <cellStyle name="Note 5 11 5 2 6" xfId="19233" xr:uid="{00000000-0005-0000-0000-0000957B0000}"/>
    <cellStyle name="Note 5 11 5 3" xfId="2393" xr:uid="{00000000-0005-0000-0000-0000967B0000}"/>
    <cellStyle name="Note 5 11 5 3 2" xfId="4904" xr:uid="{00000000-0005-0000-0000-0000977B0000}"/>
    <cellStyle name="Note 5 11 5 3 2 2" xfId="14304" xr:uid="{00000000-0005-0000-0000-0000987B0000}"/>
    <cellStyle name="Note 5 11 5 3 2 2 2" xfId="31739" xr:uid="{00000000-0005-0000-0000-0000997B0000}"/>
    <cellStyle name="Note 5 11 5 3 2 2 3" xfId="46192" xr:uid="{00000000-0005-0000-0000-00009A7B0000}"/>
    <cellStyle name="Note 5 11 5 3 2 3" xfId="16765" xr:uid="{00000000-0005-0000-0000-00009B7B0000}"/>
    <cellStyle name="Note 5 11 5 3 2 3 2" xfId="34200" xr:uid="{00000000-0005-0000-0000-00009C7B0000}"/>
    <cellStyle name="Note 5 11 5 3 2 3 3" xfId="48653" xr:uid="{00000000-0005-0000-0000-00009D7B0000}"/>
    <cellStyle name="Note 5 11 5 3 2 4" xfId="22340" xr:uid="{00000000-0005-0000-0000-00009E7B0000}"/>
    <cellStyle name="Note 5 11 5 3 2 5" xfId="36793" xr:uid="{00000000-0005-0000-0000-00009F7B0000}"/>
    <cellStyle name="Note 5 11 5 3 3" xfId="7366" xr:uid="{00000000-0005-0000-0000-0000A07B0000}"/>
    <cellStyle name="Note 5 11 5 3 3 2" xfId="24801" xr:uid="{00000000-0005-0000-0000-0000A17B0000}"/>
    <cellStyle name="Note 5 11 5 3 3 3" xfId="39254" xr:uid="{00000000-0005-0000-0000-0000A27B0000}"/>
    <cellStyle name="Note 5 11 5 3 4" xfId="9807" xr:uid="{00000000-0005-0000-0000-0000A37B0000}"/>
    <cellStyle name="Note 5 11 5 3 4 2" xfId="27242" xr:uid="{00000000-0005-0000-0000-0000A47B0000}"/>
    <cellStyle name="Note 5 11 5 3 4 3" xfId="41695" xr:uid="{00000000-0005-0000-0000-0000A57B0000}"/>
    <cellStyle name="Note 5 11 5 3 5" xfId="12227" xr:uid="{00000000-0005-0000-0000-0000A67B0000}"/>
    <cellStyle name="Note 5 11 5 3 5 2" xfId="29662" xr:uid="{00000000-0005-0000-0000-0000A77B0000}"/>
    <cellStyle name="Note 5 11 5 3 5 3" xfId="44115" xr:uid="{00000000-0005-0000-0000-0000A87B0000}"/>
    <cellStyle name="Note 5 11 5 3 6" xfId="19234" xr:uid="{00000000-0005-0000-0000-0000A97B0000}"/>
    <cellStyle name="Note 5 11 5 4" xfId="2394" xr:uid="{00000000-0005-0000-0000-0000AA7B0000}"/>
    <cellStyle name="Note 5 11 5 4 2" xfId="4905" xr:uid="{00000000-0005-0000-0000-0000AB7B0000}"/>
    <cellStyle name="Note 5 11 5 4 2 2" xfId="22341" xr:uid="{00000000-0005-0000-0000-0000AC7B0000}"/>
    <cellStyle name="Note 5 11 5 4 2 3" xfId="36794" xr:uid="{00000000-0005-0000-0000-0000AD7B0000}"/>
    <cellStyle name="Note 5 11 5 4 3" xfId="7367" xr:uid="{00000000-0005-0000-0000-0000AE7B0000}"/>
    <cellStyle name="Note 5 11 5 4 3 2" xfId="24802" xr:uid="{00000000-0005-0000-0000-0000AF7B0000}"/>
    <cellStyle name="Note 5 11 5 4 3 3" xfId="39255" xr:uid="{00000000-0005-0000-0000-0000B07B0000}"/>
    <cellStyle name="Note 5 11 5 4 4" xfId="9808" xr:uid="{00000000-0005-0000-0000-0000B17B0000}"/>
    <cellStyle name="Note 5 11 5 4 4 2" xfId="27243" xr:uid="{00000000-0005-0000-0000-0000B27B0000}"/>
    <cellStyle name="Note 5 11 5 4 4 3" xfId="41696" xr:uid="{00000000-0005-0000-0000-0000B37B0000}"/>
    <cellStyle name="Note 5 11 5 4 5" xfId="12228" xr:uid="{00000000-0005-0000-0000-0000B47B0000}"/>
    <cellStyle name="Note 5 11 5 4 5 2" xfId="29663" xr:uid="{00000000-0005-0000-0000-0000B57B0000}"/>
    <cellStyle name="Note 5 11 5 4 5 3" xfId="44116" xr:uid="{00000000-0005-0000-0000-0000B67B0000}"/>
    <cellStyle name="Note 5 11 5 4 6" xfId="15368" xr:uid="{00000000-0005-0000-0000-0000B77B0000}"/>
    <cellStyle name="Note 5 11 5 4 6 2" xfId="32803" xr:uid="{00000000-0005-0000-0000-0000B87B0000}"/>
    <cellStyle name="Note 5 11 5 4 6 3" xfId="47256" xr:uid="{00000000-0005-0000-0000-0000B97B0000}"/>
    <cellStyle name="Note 5 11 5 4 7" xfId="19235" xr:uid="{00000000-0005-0000-0000-0000BA7B0000}"/>
    <cellStyle name="Note 5 11 5 4 8" xfId="20530" xr:uid="{00000000-0005-0000-0000-0000BB7B0000}"/>
    <cellStyle name="Note 5 11 5 5" xfId="4902" xr:uid="{00000000-0005-0000-0000-0000BC7B0000}"/>
    <cellStyle name="Note 5 11 5 5 2" xfId="14302" xr:uid="{00000000-0005-0000-0000-0000BD7B0000}"/>
    <cellStyle name="Note 5 11 5 5 2 2" xfId="31737" xr:uid="{00000000-0005-0000-0000-0000BE7B0000}"/>
    <cellStyle name="Note 5 11 5 5 2 3" xfId="46190" xr:uid="{00000000-0005-0000-0000-0000BF7B0000}"/>
    <cellStyle name="Note 5 11 5 5 3" xfId="16763" xr:uid="{00000000-0005-0000-0000-0000C07B0000}"/>
    <cellStyle name="Note 5 11 5 5 3 2" xfId="34198" xr:uid="{00000000-0005-0000-0000-0000C17B0000}"/>
    <cellStyle name="Note 5 11 5 5 3 3" xfId="48651" xr:uid="{00000000-0005-0000-0000-0000C27B0000}"/>
    <cellStyle name="Note 5 11 5 5 4" xfId="22338" xr:uid="{00000000-0005-0000-0000-0000C37B0000}"/>
    <cellStyle name="Note 5 11 5 5 5" xfId="36791" xr:uid="{00000000-0005-0000-0000-0000C47B0000}"/>
    <cellStyle name="Note 5 11 5 6" xfId="7364" xr:uid="{00000000-0005-0000-0000-0000C57B0000}"/>
    <cellStyle name="Note 5 11 5 6 2" xfId="24799" xr:uid="{00000000-0005-0000-0000-0000C67B0000}"/>
    <cellStyle name="Note 5 11 5 6 3" xfId="39252" xr:uid="{00000000-0005-0000-0000-0000C77B0000}"/>
    <cellStyle name="Note 5 11 5 7" xfId="9805" xr:uid="{00000000-0005-0000-0000-0000C87B0000}"/>
    <cellStyle name="Note 5 11 5 7 2" xfId="27240" xr:uid="{00000000-0005-0000-0000-0000C97B0000}"/>
    <cellStyle name="Note 5 11 5 7 3" xfId="41693" xr:uid="{00000000-0005-0000-0000-0000CA7B0000}"/>
    <cellStyle name="Note 5 11 5 8" xfId="12225" xr:uid="{00000000-0005-0000-0000-0000CB7B0000}"/>
    <cellStyle name="Note 5 11 5 8 2" xfId="29660" xr:uid="{00000000-0005-0000-0000-0000CC7B0000}"/>
    <cellStyle name="Note 5 11 5 8 3" xfId="44113" xr:uid="{00000000-0005-0000-0000-0000CD7B0000}"/>
    <cellStyle name="Note 5 11 5 9" xfId="19232" xr:uid="{00000000-0005-0000-0000-0000CE7B0000}"/>
    <cellStyle name="Note 5 11 6" xfId="2395" xr:uid="{00000000-0005-0000-0000-0000CF7B0000}"/>
    <cellStyle name="Note 5 11 6 2" xfId="4906" xr:uid="{00000000-0005-0000-0000-0000D07B0000}"/>
    <cellStyle name="Note 5 11 6 2 2" xfId="14305" xr:uid="{00000000-0005-0000-0000-0000D17B0000}"/>
    <cellStyle name="Note 5 11 6 2 2 2" xfId="31740" xr:uid="{00000000-0005-0000-0000-0000D27B0000}"/>
    <cellStyle name="Note 5 11 6 2 2 3" xfId="46193" xr:uid="{00000000-0005-0000-0000-0000D37B0000}"/>
    <cellStyle name="Note 5 11 6 2 3" xfId="16766" xr:uid="{00000000-0005-0000-0000-0000D47B0000}"/>
    <cellStyle name="Note 5 11 6 2 3 2" xfId="34201" xr:uid="{00000000-0005-0000-0000-0000D57B0000}"/>
    <cellStyle name="Note 5 11 6 2 3 3" xfId="48654" xr:uid="{00000000-0005-0000-0000-0000D67B0000}"/>
    <cellStyle name="Note 5 11 6 2 4" xfId="22342" xr:uid="{00000000-0005-0000-0000-0000D77B0000}"/>
    <cellStyle name="Note 5 11 6 2 5" xfId="36795" xr:uid="{00000000-0005-0000-0000-0000D87B0000}"/>
    <cellStyle name="Note 5 11 6 3" xfId="7368" xr:uid="{00000000-0005-0000-0000-0000D97B0000}"/>
    <cellStyle name="Note 5 11 6 3 2" xfId="24803" xr:uid="{00000000-0005-0000-0000-0000DA7B0000}"/>
    <cellStyle name="Note 5 11 6 3 3" xfId="39256" xr:uid="{00000000-0005-0000-0000-0000DB7B0000}"/>
    <cellStyle name="Note 5 11 6 4" xfId="9809" xr:uid="{00000000-0005-0000-0000-0000DC7B0000}"/>
    <cellStyle name="Note 5 11 6 4 2" xfId="27244" xr:uid="{00000000-0005-0000-0000-0000DD7B0000}"/>
    <cellStyle name="Note 5 11 6 4 3" xfId="41697" xr:uid="{00000000-0005-0000-0000-0000DE7B0000}"/>
    <cellStyle name="Note 5 11 6 5" xfId="12229" xr:uid="{00000000-0005-0000-0000-0000DF7B0000}"/>
    <cellStyle name="Note 5 11 6 5 2" xfId="29664" xr:uid="{00000000-0005-0000-0000-0000E07B0000}"/>
    <cellStyle name="Note 5 11 6 5 3" xfId="44117" xr:uid="{00000000-0005-0000-0000-0000E17B0000}"/>
    <cellStyle name="Note 5 11 6 6" xfId="19236" xr:uid="{00000000-0005-0000-0000-0000E27B0000}"/>
    <cellStyle name="Note 5 11 7" xfId="2396" xr:uid="{00000000-0005-0000-0000-0000E37B0000}"/>
    <cellStyle name="Note 5 11 7 2" xfId="4907" xr:uid="{00000000-0005-0000-0000-0000E47B0000}"/>
    <cellStyle name="Note 5 11 7 2 2" xfId="14306" xr:uid="{00000000-0005-0000-0000-0000E57B0000}"/>
    <cellStyle name="Note 5 11 7 2 2 2" xfId="31741" xr:uid="{00000000-0005-0000-0000-0000E67B0000}"/>
    <cellStyle name="Note 5 11 7 2 2 3" xfId="46194" xr:uid="{00000000-0005-0000-0000-0000E77B0000}"/>
    <cellStyle name="Note 5 11 7 2 3" xfId="16767" xr:uid="{00000000-0005-0000-0000-0000E87B0000}"/>
    <cellStyle name="Note 5 11 7 2 3 2" xfId="34202" xr:uid="{00000000-0005-0000-0000-0000E97B0000}"/>
    <cellStyle name="Note 5 11 7 2 3 3" xfId="48655" xr:uid="{00000000-0005-0000-0000-0000EA7B0000}"/>
    <cellStyle name="Note 5 11 7 2 4" xfId="22343" xr:uid="{00000000-0005-0000-0000-0000EB7B0000}"/>
    <cellStyle name="Note 5 11 7 2 5" xfId="36796" xr:uid="{00000000-0005-0000-0000-0000EC7B0000}"/>
    <cellStyle name="Note 5 11 7 3" xfId="7369" xr:uid="{00000000-0005-0000-0000-0000ED7B0000}"/>
    <cellStyle name="Note 5 11 7 3 2" xfId="24804" xr:uid="{00000000-0005-0000-0000-0000EE7B0000}"/>
    <cellStyle name="Note 5 11 7 3 3" xfId="39257" xr:uid="{00000000-0005-0000-0000-0000EF7B0000}"/>
    <cellStyle name="Note 5 11 7 4" xfId="9810" xr:uid="{00000000-0005-0000-0000-0000F07B0000}"/>
    <cellStyle name="Note 5 11 7 4 2" xfId="27245" xr:uid="{00000000-0005-0000-0000-0000F17B0000}"/>
    <cellStyle name="Note 5 11 7 4 3" xfId="41698" xr:uid="{00000000-0005-0000-0000-0000F27B0000}"/>
    <cellStyle name="Note 5 11 7 5" xfId="12230" xr:uid="{00000000-0005-0000-0000-0000F37B0000}"/>
    <cellStyle name="Note 5 11 7 5 2" xfId="29665" xr:uid="{00000000-0005-0000-0000-0000F47B0000}"/>
    <cellStyle name="Note 5 11 7 5 3" xfId="44118" xr:uid="{00000000-0005-0000-0000-0000F57B0000}"/>
    <cellStyle name="Note 5 11 7 6" xfId="19237" xr:uid="{00000000-0005-0000-0000-0000F67B0000}"/>
    <cellStyle name="Note 5 11 8" xfId="2397" xr:uid="{00000000-0005-0000-0000-0000F77B0000}"/>
    <cellStyle name="Note 5 11 8 2" xfId="4908" xr:uid="{00000000-0005-0000-0000-0000F87B0000}"/>
    <cellStyle name="Note 5 11 8 2 2" xfId="22344" xr:uid="{00000000-0005-0000-0000-0000F97B0000}"/>
    <cellStyle name="Note 5 11 8 2 3" xfId="36797" xr:uid="{00000000-0005-0000-0000-0000FA7B0000}"/>
    <cellStyle name="Note 5 11 8 3" xfId="7370" xr:uid="{00000000-0005-0000-0000-0000FB7B0000}"/>
    <cellStyle name="Note 5 11 8 3 2" xfId="24805" xr:uid="{00000000-0005-0000-0000-0000FC7B0000}"/>
    <cellStyle name="Note 5 11 8 3 3" xfId="39258" xr:uid="{00000000-0005-0000-0000-0000FD7B0000}"/>
    <cellStyle name="Note 5 11 8 4" xfId="9811" xr:uid="{00000000-0005-0000-0000-0000FE7B0000}"/>
    <cellStyle name="Note 5 11 8 4 2" xfId="27246" xr:uid="{00000000-0005-0000-0000-0000FF7B0000}"/>
    <cellStyle name="Note 5 11 8 4 3" xfId="41699" xr:uid="{00000000-0005-0000-0000-0000007C0000}"/>
    <cellStyle name="Note 5 11 8 5" xfId="12231" xr:uid="{00000000-0005-0000-0000-0000017C0000}"/>
    <cellStyle name="Note 5 11 8 5 2" xfId="29666" xr:uid="{00000000-0005-0000-0000-0000027C0000}"/>
    <cellStyle name="Note 5 11 8 5 3" xfId="44119" xr:uid="{00000000-0005-0000-0000-0000037C0000}"/>
    <cellStyle name="Note 5 11 8 6" xfId="15369" xr:uid="{00000000-0005-0000-0000-0000047C0000}"/>
    <cellStyle name="Note 5 11 8 6 2" xfId="32804" xr:uid="{00000000-0005-0000-0000-0000057C0000}"/>
    <cellStyle name="Note 5 11 8 6 3" xfId="47257" xr:uid="{00000000-0005-0000-0000-0000067C0000}"/>
    <cellStyle name="Note 5 11 8 7" xfId="19238" xr:uid="{00000000-0005-0000-0000-0000077C0000}"/>
    <cellStyle name="Note 5 11 8 8" xfId="20531" xr:uid="{00000000-0005-0000-0000-0000087C0000}"/>
    <cellStyle name="Note 5 11 9" xfId="4889" xr:uid="{00000000-0005-0000-0000-0000097C0000}"/>
    <cellStyle name="Note 5 11 9 2" xfId="14292" xr:uid="{00000000-0005-0000-0000-00000A7C0000}"/>
    <cellStyle name="Note 5 11 9 2 2" xfId="31727" xr:uid="{00000000-0005-0000-0000-00000B7C0000}"/>
    <cellStyle name="Note 5 11 9 2 3" xfId="46180" xr:uid="{00000000-0005-0000-0000-00000C7C0000}"/>
    <cellStyle name="Note 5 11 9 3" xfId="16753" xr:uid="{00000000-0005-0000-0000-00000D7C0000}"/>
    <cellStyle name="Note 5 11 9 3 2" xfId="34188" xr:uid="{00000000-0005-0000-0000-00000E7C0000}"/>
    <cellStyle name="Note 5 11 9 3 3" xfId="48641" xr:uid="{00000000-0005-0000-0000-00000F7C0000}"/>
    <cellStyle name="Note 5 11 9 4" xfId="22325" xr:uid="{00000000-0005-0000-0000-0000107C0000}"/>
    <cellStyle name="Note 5 11 9 5" xfId="36778" xr:uid="{00000000-0005-0000-0000-0000117C0000}"/>
    <cellStyle name="Note 5 12" xfId="2398" xr:uid="{00000000-0005-0000-0000-0000127C0000}"/>
    <cellStyle name="Note 5 12 10" xfId="7371" xr:uid="{00000000-0005-0000-0000-0000137C0000}"/>
    <cellStyle name="Note 5 12 10 2" xfId="24806" xr:uid="{00000000-0005-0000-0000-0000147C0000}"/>
    <cellStyle name="Note 5 12 10 3" xfId="39259" xr:uid="{00000000-0005-0000-0000-0000157C0000}"/>
    <cellStyle name="Note 5 12 11" xfId="9812" xr:uid="{00000000-0005-0000-0000-0000167C0000}"/>
    <cellStyle name="Note 5 12 11 2" xfId="27247" xr:uid="{00000000-0005-0000-0000-0000177C0000}"/>
    <cellStyle name="Note 5 12 11 3" xfId="41700" xr:uid="{00000000-0005-0000-0000-0000187C0000}"/>
    <cellStyle name="Note 5 12 12" xfId="12232" xr:uid="{00000000-0005-0000-0000-0000197C0000}"/>
    <cellStyle name="Note 5 12 12 2" xfId="29667" xr:uid="{00000000-0005-0000-0000-00001A7C0000}"/>
    <cellStyle name="Note 5 12 12 3" xfId="44120" xr:uid="{00000000-0005-0000-0000-00001B7C0000}"/>
    <cellStyle name="Note 5 12 13" xfId="19239" xr:uid="{00000000-0005-0000-0000-00001C7C0000}"/>
    <cellStyle name="Note 5 12 2" xfId="2399" xr:uid="{00000000-0005-0000-0000-00001D7C0000}"/>
    <cellStyle name="Note 5 12 2 2" xfId="2400" xr:uid="{00000000-0005-0000-0000-00001E7C0000}"/>
    <cellStyle name="Note 5 12 2 2 2" xfId="4911" xr:uid="{00000000-0005-0000-0000-00001F7C0000}"/>
    <cellStyle name="Note 5 12 2 2 2 2" xfId="14309" xr:uid="{00000000-0005-0000-0000-0000207C0000}"/>
    <cellStyle name="Note 5 12 2 2 2 2 2" xfId="31744" xr:uid="{00000000-0005-0000-0000-0000217C0000}"/>
    <cellStyle name="Note 5 12 2 2 2 2 3" xfId="46197" xr:uid="{00000000-0005-0000-0000-0000227C0000}"/>
    <cellStyle name="Note 5 12 2 2 2 3" xfId="16770" xr:uid="{00000000-0005-0000-0000-0000237C0000}"/>
    <cellStyle name="Note 5 12 2 2 2 3 2" xfId="34205" xr:uid="{00000000-0005-0000-0000-0000247C0000}"/>
    <cellStyle name="Note 5 12 2 2 2 3 3" xfId="48658" xr:uid="{00000000-0005-0000-0000-0000257C0000}"/>
    <cellStyle name="Note 5 12 2 2 2 4" xfId="22347" xr:uid="{00000000-0005-0000-0000-0000267C0000}"/>
    <cellStyle name="Note 5 12 2 2 2 5" xfId="36800" xr:uid="{00000000-0005-0000-0000-0000277C0000}"/>
    <cellStyle name="Note 5 12 2 2 3" xfId="7373" xr:uid="{00000000-0005-0000-0000-0000287C0000}"/>
    <cellStyle name="Note 5 12 2 2 3 2" xfId="24808" xr:uid="{00000000-0005-0000-0000-0000297C0000}"/>
    <cellStyle name="Note 5 12 2 2 3 3" xfId="39261" xr:uid="{00000000-0005-0000-0000-00002A7C0000}"/>
    <cellStyle name="Note 5 12 2 2 4" xfId="9814" xr:uid="{00000000-0005-0000-0000-00002B7C0000}"/>
    <cellStyle name="Note 5 12 2 2 4 2" xfId="27249" xr:uid="{00000000-0005-0000-0000-00002C7C0000}"/>
    <cellStyle name="Note 5 12 2 2 4 3" xfId="41702" xr:uid="{00000000-0005-0000-0000-00002D7C0000}"/>
    <cellStyle name="Note 5 12 2 2 5" xfId="12234" xr:uid="{00000000-0005-0000-0000-00002E7C0000}"/>
    <cellStyle name="Note 5 12 2 2 5 2" xfId="29669" xr:uid="{00000000-0005-0000-0000-00002F7C0000}"/>
    <cellStyle name="Note 5 12 2 2 5 3" xfId="44122" xr:uid="{00000000-0005-0000-0000-0000307C0000}"/>
    <cellStyle name="Note 5 12 2 2 6" xfId="19241" xr:uid="{00000000-0005-0000-0000-0000317C0000}"/>
    <cellStyle name="Note 5 12 2 3" xfId="2401" xr:uid="{00000000-0005-0000-0000-0000327C0000}"/>
    <cellStyle name="Note 5 12 2 3 2" xfId="4912" xr:uid="{00000000-0005-0000-0000-0000337C0000}"/>
    <cellStyle name="Note 5 12 2 3 2 2" xfId="14310" xr:uid="{00000000-0005-0000-0000-0000347C0000}"/>
    <cellStyle name="Note 5 12 2 3 2 2 2" xfId="31745" xr:uid="{00000000-0005-0000-0000-0000357C0000}"/>
    <cellStyle name="Note 5 12 2 3 2 2 3" xfId="46198" xr:uid="{00000000-0005-0000-0000-0000367C0000}"/>
    <cellStyle name="Note 5 12 2 3 2 3" xfId="16771" xr:uid="{00000000-0005-0000-0000-0000377C0000}"/>
    <cellStyle name="Note 5 12 2 3 2 3 2" xfId="34206" xr:uid="{00000000-0005-0000-0000-0000387C0000}"/>
    <cellStyle name="Note 5 12 2 3 2 3 3" xfId="48659" xr:uid="{00000000-0005-0000-0000-0000397C0000}"/>
    <cellStyle name="Note 5 12 2 3 2 4" xfId="22348" xr:uid="{00000000-0005-0000-0000-00003A7C0000}"/>
    <cellStyle name="Note 5 12 2 3 2 5" xfId="36801" xr:uid="{00000000-0005-0000-0000-00003B7C0000}"/>
    <cellStyle name="Note 5 12 2 3 3" xfId="7374" xr:uid="{00000000-0005-0000-0000-00003C7C0000}"/>
    <cellStyle name="Note 5 12 2 3 3 2" xfId="24809" xr:uid="{00000000-0005-0000-0000-00003D7C0000}"/>
    <cellStyle name="Note 5 12 2 3 3 3" xfId="39262" xr:uid="{00000000-0005-0000-0000-00003E7C0000}"/>
    <cellStyle name="Note 5 12 2 3 4" xfId="9815" xr:uid="{00000000-0005-0000-0000-00003F7C0000}"/>
    <cellStyle name="Note 5 12 2 3 4 2" xfId="27250" xr:uid="{00000000-0005-0000-0000-0000407C0000}"/>
    <cellStyle name="Note 5 12 2 3 4 3" xfId="41703" xr:uid="{00000000-0005-0000-0000-0000417C0000}"/>
    <cellStyle name="Note 5 12 2 3 5" xfId="12235" xr:uid="{00000000-0005-0000-0000-0000427C0000}"/>
    <cellStyle name="Note 5 12 2 3 5 2" xfId="29670" xr:uid="{00000000-0005-0000-0000-0000437C0000}"/>
    <cellStyle name="Note 5 12 2 3 5 3" xfId="44123" xr:uid="{00000000-0005-0000-0000-0000447C0000}"/>
    <cellStyle name="Note 5 12 2 3 6" xfId="19242" xr:uid="{00000000-0005-0000-0000-0000457C0000}"/>
    <cellStyle name="Note 5 12 2 4" xfId="2402" xr:uid="{00000000-0005-0000-0000-0000467C0000}"/>
    <cellStyle name="Note 5 12 2 4 2" xfId="4913" xr:uid="{00000000-0005-0000-0000-0000477C0000}"/>
    <cellStyle name="Note 5 12 2 4 2 2" xfId="22349" xr:uid="{00000000-0005-0000-0000-0000487C0000}"/>
    <cellStyle name="Note 5 12 2 4 2 3" xfId="36802" xr:uid="{00000000-0005-0000-0000-0000497C0000}"/>
    <cellStyle name="Note 5 12 2 4 3" xfId="7375" xr:uid="{00000000-0005-0000-0000-00004A7C0000}"/>
    <cellStyle name="Note 5 12 2 4 3 2" xfId="24810" xr:uid="{00000000-0005-0000-0000-00004B7C0000}"/>
    <cellStyle name="Note 5 12 2 4 3 3" xfId="39263" xr:uid="{00000000-0005-0000-0000-00004C7C0000}"/>
    <cellStyle name="Note 5 12 2 4 4" xfId="9816" xr:uid="{00000000-0005-0000-0000-00004D7C0000}"/>
    <cellStyle name="Note 5 12 2 4 4 2" xfId="27251" xr:uid="{00000000-0005-0000-0000-00004E7C0000}"/>
    <cellStyle name="Note 5 12 2 4 4 3" xfId="41704" xr:uid="{00000000-0005-0000-0000-00004F7C0000}"/>
    <cellStyle name="Note 5 12 2 4 5" xfId="12236" xr:uid="{00000000-0005-0000-0000-0000507C0000}"/>
    <cellStyle name="Note 5 12 2 4 5 2" xfId="29671" xr:uid="{00000000-0005-0000-0000-0000517C0000}"/>
    <cellStyle name="Note 5 12 2 4 5 3" xfId="44124" xr:uid="{00000000-0005-0000-0000-0000527C0000}"/>
    <cellStyle name="Note 5 12 2 4 6" xfId="15370" xr:uid="{00000000-0005-0000-0000-0000537C0000}"/>
    <cellStyle name="Note 5 12 2 4 6 2" xfId="32805" xr:uid="{00000000-0005-0000-0000-0000547C0000}"/>
    <cellStyle name="Note 5 12 2 4 6 3" xfId="47258" xr:uid="{00000000-0005-0000-0000-0000557C0000}"/>
    <cellStyle name="Note 5 12 2 4 7" xfId="19243" xr:uid="{00000000-0005-0000-0000-0000567C0000}"/>
    <cellStyle name="Note 5 12 2 4 8" xfId="20532" xr:uid="{00000000-0005-0000-0000-0000577C0000}"/>
    <cellStyle name="Note 5 12 2 5" xfId="4910" xr:uid="{00000000-0005-0000-0000-0000587C0000}"/>
    <cellStyle name="Note 5 12 2 5 2" xfId="14308" xr:uid="{00000000-0005-0000-0000-0000597C0000}"/>
    <cellStyle name="Note 5 12 2 5 2 2" xfId="31743" xr:uid="{00000000-0005-0000-0000-00005A7C0000}"/>
    <cellStyle name="Note 5 12 2 5 2 3" xfId="46196" xr:uid="{00000000-0005-0000-0000-00005B7C0000}"/>
    <cellStyle name="Note 5 12 2 5 3" xfId="16769" xr:uid="{00000000-0005-0000-0000-00005C7C0000}"/>
    <cellStyle name="Note 5 12 2 5 3 2" xfId="34204" xr:uid="{00000000-0005-0000-0000-00005D7C0000}"/>
    <cellStyle name="Note 5 12 2 5 3 3" xfId="48657" xr:uid="{00000000-0005-0000-0000-00005E7C0000}"/>
    <cellStyle name="Note 5 12 2 5 4" xfId="22346" xr:uid="{00000000-0005-0000-0000-00005F7C0000}"/>
    <cellStyle name="Note 5 12 2 5 5" xfId="36799" xr:uid="{00000000-0005-0000-0000-0000607C0000}"/>
    <cellStyle name="Note 5 12 2 6" xfId="7372" xr:uid="{00000000-0005-0000-0000-0000617C0000}"/>
    <cellStyle name="Note 5 12 2 6 2" xfId="24807" xr:uid="{00000000-0005-0000-0000-0000627C0000}"/>
    <cellStyle name="Note 5 12 2 6 3" xfId="39260" xr:uid="{00000000-0005-0000-0000-0000637C0000}"/>
    <cellStyle name="Note 5 12 2 7" xfId="9813" xr:uid="{00000000-0005-0000-0000-0000647C0000}"/>
    <cellStyle name="Note 5 12 2 7 2" xfId="27248" xr:uid="{00000000-0005-0000-0000-0000657C0000}"/>
    <cellStyle name="Note 5 12 2 7 3" xfId="41701" xr:uid="{00000000-0005-0000-0000-0000667C0000}"/>
    <cellStyle name="Note 5 12 2 8" xfId="12233" xr:uid="{00000000-0005-0000-0000-0000677C0000}"/>
    <cellStyle name="Note 5 12 2 8 2" xfId="29668" xr:uid="{00000000-0005-0000-0000-0000687C0000}"/>
    <cellStyle name="Note 5 12 2 8 3" xfId="44121" xr:uid="{00000000-0005-0000-0000-0000697C0000}"/>
    <cellStyle name="Note 5 12 2 9" xfId="19240" xr:uid="{00000000-0005-0000-0000-00006A7C0000}"/>
    <cellStyle name="Note 5 12 3" xfId="2403" xr:uid="{00000000-0005-0000-0000-00006B7C0000}"/>
    <cellStyle name="Note 5 12 3 2" xfId="2404" xr:uid="{00000000-0005-0000-0000-00006C7C0000}"/>
    <cellStyle name="Note 5 12 3 2 2" xfId="4915" xr:uid="{00000000-0005-0000-0000-00006D7C0000}"/>
    <cellStyle name="Note 5 12 3 2 2 2" xfId="14312" xr:uid="{00000000-0005-0000-0000-00006E7C0000}"/>
    <cellStyle name="Note 5 12 3 2 2 2 2" xfId="31747" xr:uid="{00000000-0005-0000-0000-00006F7C0000}"/>
    <cellStyle name="Note 5 12 3 2 2 2 3" xfId="46200" xr:uid="{00000000-0005-0000-0000-0000707C0000}"/>
    <cellStyle name="Note 5 12 3 2 2 3" xfId="16773" xr:uid="{00000000-0005-0000-0000-0000717C0000}"/>
    <cellStyle name="Note 5 12 3 2 2 3 2" xfId="34208" xr:uid="{00000000-0005-0000-0000-0000727C0000}"/>
    <cellStyle name="Note 5 12 3 2 2 3 3" xfId="48661" xr:uid="{00000000-0005-0000-0000-0000737C0000}"/>
    <cellStyle name="Note 5 12 3 2 2 4" xfId="22351" xr:uid="{00000000-0005-0000-0000-0000747C0000}"/>
    <cellStyle name="Note 5 12 3 2 2 5" xfId="36804" xr:uid="{00000000-0005-0000-0000-0000757C0000}"/>
    <cellStyle name="Note 5 12 3 2 3" xfId="7377" xr:uid="{00000000-0005-0000-0000-0000767C0000}"/>
    <cellStyle name="Note 5 12 3 2 3 2" xfId="24812" xr:uid="{00000000-0005-0000-0000-0000777C0000}"/>
    <cellStyle name="Note 5 12 3 2 3 3" xfId="39265" xr:uid="{00000000-0005-0000-0000-0000787C0000}"/>
    <cellStyle name="Note 5 12 3 2 4" xfId="9818" xr:uid="{00000000-0005-0000-0000-0000797C0000}"/>
    <cellStyle name="Note 5 12 3 2 4 2" xfId="27253" xr:uid="{00000000-0005-0000-0000-00007A7C0000}"/>
    <cellStyle name="Note 5 12 3 2 4 3" xfId="41706" xr:uid="{00000000-0005-0000-0000-00007B7C0000}"/>
    <cellStyle name="Note 5 12 3 2 5" xfId="12238" xr:uid="{00000000-0005-0000-0000-00007C7C0000}"/>
    <cellStyle name="Note 5 12 3 2 5 2" xfId="29673" xr:uid="{00000000-0005-0000-0000-00007D7C0000}"/>
    <cellStyle name="Note 5 12 3 2 5 3" xfId="44126" xr:uid="{00000000-0005-0000-0000-00007E7C0000}"/>
    <cellStyle name="Note 5 12 3 2 6" xfId="19245" xr:uid="{00000000-0005-0000-0000-00007F7C0000}"/>
    <cellStyle name="Note 5 12 3 3" xfId="2405" xr:uid="{00000000-0005-0000-0000-0000807C0000}"/>
    <cellStyle name="Note 5 12 3 3 2" xfId="4916" xr:uid="{00000000-0005-0000-0000-0000817C0000}"/>
    <cellStyle name="Note 5 12 3 3 2 2" xfId="14313" xr:uid="{00000000-0005-0000-0000-0000827C0000}"/>
    <cellStyle name="Note 5 12 3 3 2 2 2" xfId="31748" xr:uid="{00000000-0005-0000-0000-0000837C0000}"/>
    <cellStyle name="Note 5 12 3 3 2 2 3" xfId="46201" xr:uid="{00000000-0005-0000-0000-0000847C0000}"/>
    <cellStyle name="Note 5 12 3 3 2 3" xfId="16774" xr:uid="{00000000-0005-0000-0000-0000857C0000}"/>
    <cellStyle name="Note 5 12 3 3 2 3 2" xfId="34209" xr:uid="{00000000-0005-0000-0000-0000867C0000}"/>
    <cellStyle name="Note 5 12 3 3 2 3 3" xfId="48662" xr:uid="{00000000-0005-0000-0000-0000877C0000}"/>
    <cellStyle name="Note 5 12 3 3 2 4" xfId="22352" xr:uid="{00000000-0005-0000-0000-0000887C0000}"/>
    <cellStyle name="Note 5 12 3 3 2 5" xfId="36805" xr:uid="{00000000-0005-0000-0000-0000897C0000}"/>
    <cellStyle name="Note 5 12 3 3 3" xfId="7378" xr:uid="{00000000-0005-0000-0000-00008A7C0000}"/>
    <cellStyle name="Note 5 12 3 3 3 2" xfId="24813" xr:uid="{00000000-0005-0000-0000-00008B7C0000}"/>
    <cellStyle name="Note 5 12 3 3 3 3" xfId="39266" xr:uid="{00000000-0005-0000-0000-00008C7C0000}"/>
    <cellStyle name="Note 5 12 3 3 4" xfId="9819" xr:uid="{00000000-0005-0000-0000-00008D7C0000}"/>
    <cellStyle name="Note 5 12 3 3 4 2" xfId="27254" xr:uid="{00000000-0005-0000-0000-00008E7C0000}"/>
    <cellStyle name="Note 5 12 3 3 4 3" xfId="41707" xr:uid="{00000000-0005-0000-0000-00008F7C0000}"/>
    <cellStyle name="Note 5 12 3 3 5" xfId="12239" xr:uid="{00000000-0005-0000-0000-0000907C0000}"/>
    <cellStyle name="Note 5 12 3 3 5 2" xfId="29674" xr:uid="{00000000-0005-0000-0000-0000917C0000}"/>
    <cellStyle name="Note 5 12 3 3 5 3" xfId="44127" xr:uid="{00000000-0005-0000-0000-0000927C0000}"/>
    <cellStyle name="Note 5 12 3 3 6" xfId="19246" xr:uid="{00000000-0005-0000-0000-0000937C0000}"/>
    <cellStyle name="Note 5 12 3 4" xfId="2406" xr:uid="{00000000-0005-0000-0000-0000947C0000}"/>
    <cellStyle name="Note 5 12 3 4 2" xfId="4917" xr:uid="{00000000-0005-0000-0000-0000957C0000}"/>
    <cellStyle name="Note 5 12 3 4 2 2" xfId="22353" xr:uid="{00000000-0005-0000-0000-0000967C0000}"/>
    <cellStyle name="Note 5 12 3 4 2 3" xfId="36806" xr:uid="{00000000-0005-0000-0000-0000977C0000}"/>
    <cellStyle name="Note 5 12 3 4 3" xfId="7379" xr:uid="{00000000-0005-0000-0000-0000987C0000}"/>
    <cellStyle name="Note 5 12 3 4 3 2" xfId="24814" xr:uid="{00000000-0005-0000-0000-0000997C0000}"/>
    <cellStyle name="Note 5 12 3 4 3 3" xfId="39267" xr:uid="{00000000-0005-0000-0000-00009A7C0000}"/>
    <cellStyle name="Note 5 12 3 4 4" xfId="9820" xr:uid="{00000000-0005-0000-0000-00009B7C0000}"/>
    <cellStyle name="Note 5 12 3 4 4 2" xfId="27255" xr:uid="{00000000-0005-0000-0000-00009C7C0000}"/>
    <cellStyle name="Note 5 12 3 4 4 3" xfId="41708" xr:uid="{00000000-0005-0000-0000-00009D7C0000}"/>
    <cellStyle name="Note 5 12 3 4 5" xfId="12240" xr:uid="{00000000-0005-0000-0000-00009E7C0000}"/>
    <cellStyle name="Note 5 12 3 4 5 2" xfId="29675" xr:uid="{00000000-0005-0000-0000-00009F7C0000}"/>
    <cellStyle name="Note 5 12 3 4 5 3" xfId="44128" xr:uid="{00000000-0005-0000-0000-0000A07C0000}"/>
    <cellStyle name="Note 5 12 3 4 6" xfId="15371" xr:uid="{00000000-0005-0000-0000-0000A17C0000}"/>
    <cellStyle name="Note 5 12 3 4 6 2" xfId="32806" xr:uid="{00000000-0005-0000-0000-0000A27C0000}"/>
    <cellStyle name="Note 5 12 3 4 6 3" xfId="47259" xr:uid="{00000000-0005-0000-0000-0000A37C0000}"/>
    <cellStyle name="Note 5 12 3 4 7" xfId="19247" xr:uid="{00000000-0005-0000-0000-0000A47C0000}"/>
    <cellStyle name="Note 5 12 3 4 8" xfId="20533" xr:uid="{00000000-0005-0000-0000-0000A57C0000}"/>
    <cellStyle name="Note 5 12 3 5" xfId="4914" xr:uid="{00000000-0005-0000-0000-0000A67C0000}"/>
    <cellStyle name="Note 5 12 3 5 2" xfId="14311" xr:uid="{00000000-0005-0000-0000-0000A77C0000}"/>
    <cellStyle name="Note 5 12 3 5 2 2" xfId="31746" xr:uid="{00000000-0005-0000-0000-0000A87C0000}"/>
    <cellStyle name="Note 5 12 3 5 2 3" xfId="46199" xr:uid="{00000000-0005-0000-0000-0000A97C0000}"/>
    <cellStyle name="Note 5 12 3 5 3" xfId="16772" xr:uid="{00000000-0005-0000-0000-0000AA7C0000}"/>
    <cellStyle name="Note 5 12 3 5 3 2" xfId="34207" xr:uid="{00000000-0005-0000-0000-0000AB7C0000}"/>
    <cellStyle name="Note 5 12 3 5 3 3" xfId="48660" xr:uid="{00000000-0005-0000-0000-0000AC7C0000}"/>
    <cellStyle name="Note 5 12 3 5 4" xfId="22350" xr:uid="{00000000-0005-0000-0000-0000AD7C0000}"/>
    <cellStyle name="Note 5 12 3 5 5" xfId="36803" xr:uid="{00000000-0005-0000-0000-0000AE7C0000}"/>
    <cellStyle name="Note 5 12 3 6" xfId="7376" xr:uid="{00000000-0005-0000-0000-0000AF7C0000}"/>
    <cellStyle name="Note 5 12 3 6 2" xfId="24811" xr:uid="{00000000-0005-0000-0000-0000B07C0000}"/>
    <cellStyle name="Note 5 12 3 6 3" xfId="39264" xr:uid="{00000000-0005-0000-0000-0000B17C0000}"/>
    <cellStyle name="Note 5 12 3 7" xfId="9817" xr:uid="{00000000-0005-0000-0000-0000B27C0000}"/>
    <cellStyle name="Note 5 12 3 7 2" xfId="27252" xr:uid="{00000000-0005-0000-0000-0000B37C0000}"/>
    <cellStyle name="Note 5 12 3 7 3" xfId="41705" xr:uid="{00000000-0005-0000-0000-0000B47C0000}"/>
    <cellStyle name="Note 5 12 3 8" xfId="12237" xr:uid="{00000000-0005-0000-0000-0000B57C0000}"/>
    <cellStyle name="Note 5 12 3 8 2" xfId="29672" xr:uid="{00000000-0005-0000-0000-0000B67C0000}"/>
    <cellStyle name="Note 5 12 3 8 3" xfId="44125" xr:uid="{00000000-0005-0000-0000-0000B77C0000}"/>
    <cellStyle name="Note 5 12 3 9" xfId="19244" xr:uid="{00000000-0005-0000-0000-0000B87C0000}"/>
    <cellStyle name="Note 5 12 4" xfId="2407" xr:uid="{00000000-0005-0000-0000-0000B97C0000}"/>
    <cellStyle name="Note 5 12 4 2" xfId="2408" xr:uid="{00000000-0005-0000-0000-0000BA7C0000}"/>
    <cellStyle name="Note 5 12 4 2 2" xfId="4919" xr:uid="{00000000-0005-0000-0000-0000BB7C0000}"/>
    <cellStyle name="Note 5 12 4 2 2 2" xfId="14315" xr:uid="{00000000-0005-0000-0000-0000BC7C0000}"/>
    <cellStyle name="Note 5 12 4 2 2 2 2" xfId="31750" xr:uid="{00000000-0005-0000-0000-0000BD7C0000}"/>
    <cellStyle name="Note 5 12 4 2 2 2 3" xfId="46203" xr:uid="{00000000-0005-0000-0000-0000BE7C0000}"/>
    <cellStyle name="Note 5 12 4 2 2 3" xfId="16776" xr:uid="{00000000-0005-0000-0000-0000BF7C0000}"/>
    <cellStyle name="Note 5 12 4 2 2 3 2" xfId="34211" xr:uid="{00000000-0005-0000-0000-0000C07C0000}"/>
    <cellStyle name="Note 5 12 4 2 2 3 3" xfId="48664" xr:uid="{00000000-0005-0000-0000-0000C17C0000}"/>
    <cellStyle name="Note 5 12 4 2 2 4" xfId="22355" xr:uid="{00000000-0005-0000-0000-0000C27C0000}"/>
    <cellStyle name="Note 5 12 4 2 2 5" xfId="36808" xr:uid="{00000000-0005-0000-0000-0000C37C0000}"/>
    <cellStyle name="Note 5 12 4 2 3" xfId="7381" xr:uid="{00000000-0005-0000-0000-0000C47C0000}"/>
    <cellStyle name="Note 5 12 4 2 3 2" xfId="24816" xr:uid="{00000000-0005-0000-0000-0000C57C0000}"/>
    <cellStyle name="Note 5 12 4 2 3 3" xfId="39269" xr:uid="{00000000-0005-0000-0000-0000C67C0000}"/>
    <cellStyle name="Note 5 12 4 2 4" xfId="9822" xr:uid="{00000000-0005-0000-0000-0000C77C0000}"/>
    <cellStyle name="Note 5 12 4 2 4 2" xfId="27257" xr:uid="{00000000-0005-0000-0000-0000C87C0000}"/>
    <cellStyle name="Note 5 12 4 2 4 3" xfId="41710" xr:uid="{00000000-0005-0000-0000-0000C97C0000}"/>
    <cellStyle name="Note 5 12 4 2 5" xfId="12242" xr:uid="{00000000-0005-0000-0000-0000CA7C0000}"/>
    <cellStyle name="Note 5 12 4 2 5 2" xfId="29677" xr:uid="{00000000-0005-0000-0000-0000CB7C0000}"/>
    <cellStyle name="Note 5 12 4 2 5 3" xfId="44130" xr:uid="{00000000-0005-0000-0000-0000CC7C0000}"/>
    <cellStyle name="Note 5 12 4 2 6" xfId="19249" xr:uid="{00000000-0005-0000-0000-0000CD7C0000}"/>
    <cellStyle name="Note 5 12 4 3" xfId="2409" xr:uid="{00000000-0005-0000-0000-0000CE7C0000}"/>
    <cellStyle name="Note 5 12 4 3 2" xfId="4920" xr:uid="{00000000-0005-0000-0000-0000CF7C0000}"/>
    <cellStyle name="Note 5 12 4 3 2 2" xfId="14316" xr:uid="{00000000-0005-0000-0000-0000D07C0000}"/>
    <cellStyle name="Note 5 12 4 3 2 2 2" xfId="31751" xr:uid="{00000000-0005-0000-0000-0000D17C0000}"/>
    <cellStyle name="Note 5 12 4 3 2 2 3" xfId="46204" xr:uid="{00000000-0005-0000-0000-0000D27C0000}"/>
    <cellStyle name="Note 5 12 4 3 2 3" xfId="16777" xr:uid="{00000000-0005-0000-0000-0000D37C0000}"/>
    <cellStyle name="Note 5 12 4 3 2 3 2" xfId="34212" xr:uid="{00000000-0005-0000-0000-0000D47C0000}"/>
    <cellStyle name="Note 5 12 4 3 2 3 3" xfId="48665" xr:uid="{00000000-0005-0000-0000-0000D57C0000}"/>
    <cellStyle name="Note 5 12 4 3 2 4" xfId="22356" xr:uid="{00000000-0005-0000-0000-0000D67C0000}"/>
    <cellStyle name="Note 5 12 4 3 2 5" xfId="36809" xr:uid="{00000000-0005-0000-0000-0000D77C0000}"/>
    <cellStyle name="Note 5 12 4 3 3" xfId="7382" xr:uid="{00000000-0005-0000-0000-0000D87C0000}"/>
    <cellStyle name="Note 5 12 4 3 3 2" xfId="24817" xr:uid="{00000000-0005-0000-0000-0000D97C0000}"/>
    <cellStyle name="Note 5 12 4 3 3 3" xfId="39270" xr:uid="{00000000-0005-0000-0000-0000DA7C0000}"/>
    <cellStyle name="Note 5 12 4 3 4" xfId="9823" xr:uid="{00000000-0005-0000-0000-0000DB7C0000}"/>
    <cellStyle name="Note 5 12 4 3 4 2" xfId="27258" xr:uid="{00000000-0005-0000-0000-0000DC7C0000}"/>
    <cellStyle name="Note 5 12 4 3 4 3" xfId="41711" xr:uid="{00000000-0005-0000-0000-0000DD7C0000}"/>
    <cellStyle name="Note 5 12 4 3 5" xfId="12243" xr:uid="{00000000-0005-0000-0000-0000DE7C0000}"/>
    <cellStyle name="Note 5 12 4 3 5 2" xfId="29678" xr:uid="{00000000-0005-0000-0000-0000DF7C0000}"/>
    <cellStyle name="Note 5 12 4 3 5 3" xfId="44131" xr:uid="{00000000-0005-0000-0000-0000E07C0000}"/>
    <cellStyle name="Note 5 12 4 3 6" xfId="19250" xr:uid="{00000000-0005-0000-0000-0000E17C0000}"/>
    <cellStyle name="Note 5 12 4 4" xfId="2410" xr:uid="{00000000-0005-0000-0000-0000E27C0000}"/>
    <cellStyle name="Note 5 12 4 4 2" xfId="4921" xr:uid="{00000000-0005-0000-0000-0000E37C0000}"/>
    <cellStyle name="Note 5 12 4 4 2 2" xfId="22357" xr:uid="{00000000-0005-0000-0000-0000E47C0000}"/>
    <cellStyle name="Note 5 12 4 4 2 3" xfId="36810" xr:uid="{00000000-0005-0000-0000-0000E57C0000}"/>
    <cellStyle name="Note 5 12 4 4 3" xfId="7383" xr:uid="{00000000-0005-0000-0000-0000E67C0000}"/>
    <cellStyle name="Note 5 12 4 4 3 2" xfId="24818" xr:uid="{00000000-0005-0000-0000-0000E77C0000}"/>
    <cellStyle name="Note 5 12 4 4 3 3" xfId="39271" xr:uid="{00000000-0005-0000-0000-0000E87C0000}"/>
    <cellStyle name="Note 5 12 4 4 4" xfId="9824" xr:uid="{00000000-0005-0000-0000-0000E97C0000}"/>
    <cellStyle name="Note 5 12 4 4 4 2" xfId="27259" xr:uid="{00000000-0005-0000-0000-0000EA7C0000}"/>
    <cellStyle name="Note 5 12 4 4 4 3" xfId="41712" xr:uid="{00000000-0005-0000-0000-0000EB7C0000}"/>
    <cellStyle name="Note 5 12 4 4 5" xfId="12244" xr:uid="{00000000-0005-0000-0000-0000EC7C0000}"/>
    <cellStyle name="Note 5 12 4 4 5 2" xfId="29679" xr:uid="{00000000-0005-0000-0000-0000ED7C0000}"/>
    <cellStyle name="Note 5 12 4 4 5 3" xfId="44132" xr:uid="{00000000-0005-0000-0000-0000EE7C0000}"/>
    <cellStyle name="Note 5 12 4 4 6" xfId="15372" xr:uid="{00000000-0005-0000-0000-0000EF7C0000}"/>
    <cellStyle name="Note 5 12 4 4 6 2" xfId="32807" xr:uid="{00000000-0005-0000-0000-0000F07C0000}"/>
    <cellStyle name="Note 5 12 4 4 6 3" xfId="47260" xr:uid="{00000000-0005-0000-0000-0000F17C0000}"/>
    <cellStyle name="Note 5 12 4 4 7" xfId="19251" xr:uid="{00000000-0005-0000-0000-0000F27C0000}"/>
    <cellStyle name="Note 5 12 4 4 8" xfId="20534" xr:uid="{00000000-0005-0000-0000-0000F37C0000}"/>
    <cellStyle name="Note 5 12 4 5" xfId="4918" xr:uid="{00000000-0005-0000-0000-0000F47C0000}"/>
    <cellStyle name="Note 5 12 4 5 2" xfId="14314" xr:uid="{00000000-0005-0000-0000-0000F57C0000}"/>
    <cellStyle name="Note 5 12 4 5 2 2" xfId="31749" xr:uid="{00000000-0005-0000-0000-0000F67C0000}"/>
    <cellStyle name="Note 5 12 4 5 2 3" xfId="46202" xr:uid="{00000000-0005-0000-0000-0000F77C0000}"/>
    <cellStyle name="Note 5 12 4 5 3" xfId="16775" xr:uid="{00000000-0005-0000-0000-0000F87C0000}"/>
    <cellStyle name="Note 5 12 4 5 3 2" xfId="34210" xr:uid="{00000000-0005-0000-0000-0000F97C0000}"/>
    <cellStyle name="Note 5 12 4 5 3 3" xfId="48663" xr:uid="{00000000-0005-0000-0000-0000FA7C0000}"/>
    <cellStyle name="Note 5 12 4 5 4" xfId="22354" xr:uid="{00000000-0005-0000-0000-0000FB7C0000}"/>
    <cellStyle name="Note 5 12 4 5 5" xfId="36807" xr:uid="{00000000-0005-0000-0000-0000FC7C0000}"/>
    <cellStyle name="Note 5 12 4 6" xfId="7380" xr:uid="{00000000-0005-0000-0000-0000FD7C0000}"/>
    <cellStyle name="Note 5 12 4 6 2" xfId="24815" xr:uid="{00000000-0005-0000-0000-0000FE7C0000}"/>
    <cellStyle name="Note 5 12 4 6 3" xfId="39268" xr:uid="{00000000-0005-0000-0000-0000FF7C0000}"/>
    <cellStyle name="Note 5 12 4 7" xfId="9821" xr:uid="{00000000-0005-0000-0000-0000007D0000}"/>
    <cellStyle name="Note 5 12 4 7 2" xfId="27256" xr:uid="{00000000-0005-0000-0000-0000017D0000}"/>
    <cellStyle name="Note 5 12 4 7 3" xfId="41709" xr:uid="{00000000-0005-0000-0000-0000027D0000}"/>
    <cellStyle name="Note 5 12 4 8" xfId="12241" xr:uid="{00000000-0005-0000-0000-0000037D0000}"/>
    <cellStyle name="Note 5 12 4 8 2" xfId="29676" xr:uid="{00000000-0005-0000-0000-0000047D0000}"/>
    <cellStyle name="Note 5 12 4 8 3" xfId="44129" xr:uid="{00000000-0005-0000-0000-0000057D0000}"/>
    <cellStyle name="Note 5 12 4 9" xfId="19248" xr:uid="{00000000-0005-0000-0000-0000067D0000}"/>
    <cellStyle name="Note 5 12 5" xfId="2411" xr:uid="{00000000-0005-0000-0000-0000077D0000}"/>
    <cellStyle name="Note 5 12 5 2" xfId="2412" xr:uid="{00000000-0005-0000-0000-0000087D0000}"/>
    <cellStyle name="Note 5 12 5 2 2" xfId="4923" xr:uid="{00000000-0005-0000-0000-0000097D0000}"/>
    <cellStyle name="Note 5 12 5 2 2 2" xfId="14318" xr:uid="{00000000-0005-0000-0000-00000A7D0000}"/>
    <cellStyle name="Note 5 12 5 2 2 2 2" xfId="31753" xr:uid="{00000000-0005-0000-0000-00000B7D0000}"/>
    <cellStyle name="Note 5 12 5 2 2 2 3" xfId="46206" xr:uid="{00000000-0005-0000-0000-00000C7D0000}"/>
    <cellStyle name="Note 5 12 5 2 2 3" xfId="16779" xr:uid="{00000000-0005-0000-0000-00000D7D0000}"/>
    <cellStyle name="Note 5 12 5 2 2 3 2" xfId="34214" xr:uid="{00000000-0005-0000-0000-00000E7D0000}"/>
    <cellStyle name="Note 5 12 5 2 2 3 3" xfId="48667" xr:uid="{00000000-0005-0000-0000-00000F7D0000}"/>
    <cellStyle name="Note 5 12 5 2 2 4" xfId="22359" xr:uid="{00000000-0005-0000-0000-0000107D0000}"/>
    <cellStyle name="Note 5 12 5 2 2 5" xfId="36812" xr:uid="{00000000-0005-0000-0000-0000117D0000}"/>
    <cellStyle name="Note 5 12 5 2 3" xfId="7385" xr:uid="{00000000-0005-0000-0000-0000127D0000}"/>
    <cellStyle name="Note 5 12 5 2 3 2" xfId="24820" xr:uid="{00000000-0005-0000-0000-0000137D0000}"/>
    <cellStyle name="Note 5 12 5 2 3 3" xfId="39273" xr:uid="{00000000-0005-0000-0000-0000147D0000}"/>
    <cellStyle name="Note 5 12 5 2 4" xfId="9826" xr:uid="{00000000-0005-0000-0000-0000157D0000}"/>
    <cellStyle name="Note 5 12 5 2 4 2" xfId="27261" xr:uid="{00000000-0005-0000-0000-0000167D0000}"/>
    <cellStyle name="Note 5 12 5 2 4 3" xfId="41714" xr:uid="{00000000-0005-0000-0000-0000177D0000}"/>
    <cellStyle name="Note 5 12 5 2 5" xfId="12246" xr:uid="{00000000-0005-0000-0000-0000187D0000}"/>
    <cellStyle name="Note 5 12 5 2 5 2" xfId="29681" xr:uid="{00000000-0005-0000-0000-0000197D0000}"/>
    <cellStyle name="Note 5 12 5 2 5 3" xfId="44134" xr:uid="{00000000-0005-0000-0000-00001A7D0000}"/>
    <cellStyle name="Note 5 12 5 2 6" xfId="19253" xr:uid="{00000000-0005-0000-0000-00001B7D0000}"/>
    <cellStyle name="Note 5 12 5 3" xfId="2413" xr:uid="{00000000-0005-0000-0000-00001C7D0000}"/>
    <cellStyle name="Note 5 12 5 3 2" xfId="4924" xr:uid="{00000000-0005-0000-0000-00001D7D0000}"/>
    <cellStyle name="Note 5 12 5 3 2 2" xfId="14319" xr:uid="{00000000-0005-0000-0000-00001E7D0000}"/>
    <cellStyle name="Note 5 12 5 3 2 2 2" xfId="31754" xr:uid="{00000000-0005-0000-0000-00001F7D0000}"/>
    <cellStyle name="Note 5 12 5 3 2 2 3" xfId="46207" xr:uid="{00000000-0005-0000-0000-0000207D0000}"/>
    <cellStyle name="Note 5 12 5 3 2 3" xfId="16780" xr:uid="{00000000-0005-0000-0000-0000217D0000}"/>
    <cellStyle name="Note 5 12 5 3 2 3 2" xfId="34215" xr:uid="{00000000-0005-0000-0000-0000227D0000}"/>
    <cellStyle name="Note 5 12 5 3 2 3 3" xfId="48668" xr:uid="{00000000-0005-0000-0000-0000237D0000}"/>
    <cellStyle name="Note 5 12 5 3 2 4" xfId="22360" xr:uid="{00000000-0005-0000-0000-0000247D0000}"/>
    <cellStyle name="Note 5 12 5 3 2 5" xfId="36813" xr:uid="{00000000-0005-0000-0000-0000257D0000}"/>
    <cellStyle name="Note 5 12 5 3 3" xfId="7386" xr:uid="{00000000-0005-0000-0000-0000267D0000}"/>
    <cellStyle name="Note 5 12 5 3 3 2" xfId="24821" xr:uid="{00000000-0005-0000-0000-0000277D0000}"/>
    <cellStyle name="Note 5 12 5 3 3 3" xfId="39274" xr:uid="{00000000-0005-0000-0000-0000287D0000}"/>
    <cellStyle name="Note 5 12 5 3 4" xfId="9827" xr:uid="{00000000-0005-0000-0000-0000297D0000}"/>
    <cellStyle name="Note 5 12 5 3 4 2" xfId="27262" xr:uid="{00000000-0005-0000-0000-00002A7D0000}"/>
    <cellStyle name="Note 5 12 5 3 4 3" xfId="41715" xr:uid="{00000000-0005-0000-0000-00002B7D0000}"/>
    <cellStyle name="Note 5 12 5 3 5" xfId="12247" xr:uid="{00000000-0005-0000-0000-00002C7D0000}"/>
    <cellStyle name="Note 5 12 5 3 5 2" xfId="29682" xr:uid="{00000000-0005-0000-0000-00002D7D0000}"/>
    <cellStyle name="Note 5 12 5 3 5 3" xfId="44135" xr:uid="{00000000-0005-0000-0000-00002E7D0000}"/>
    <cellStyle name="Note 5 12 5 3 6" xfId="19254" xr:uid="{00000000-0005-0000-0000-00002F7D0000}"/>
    <cellStyle name="Note 5 12 5 4" xfId="2414" xr:uid="{00000000-0005-0000-0000-0000307D0000}"/>
    <cellStyle name="Note 5 12 5 4 2" xfId="4925" xr:uid="{00000000-0005-0000-0000-0000317D0000}"/>
    <cellStyle name="Note 5 12 5 4 2 2" xfId="22361" xr:uid="{00000000-0005-0000-0000-0000327D0000}"/>
    <cellStyle name="Note 5 12 5 4 2 3" xfId="36814" xr:uid="{00000000-0005-0000-0000-0000337D0000}"/>
    <cellStyle name="Note 5 12 5 4 3" xfId="7387" xr:uid="{00000000-0005-0000-0000-0000347D0000}"/>
    <cellStyle name="Note 5 12 5 4 3 2" xfId="24822" xr:uid="{00000000-0005-0000-0000-0000357D0000}"/>
    <cellStyle name="Note 5 12 5 4 3 3" xfId="39275" xr:uid="{00000000-0005-0000-0000-0000367D0000}"/>
    <cellStyle name="Note 5 12 5 4 4" xfId="9828" xr:uid="{00000000-0005-0000-0000-0000377D0000}"/>
    <cellStyle name="Note 5 12 5 4 4 2" xfId="27263" xr:uid="{00000000-0005-0000-0000-0000387D0000}"/>
    <cellStyle name="Note 5 12 5 4 4 3" xfId="41716" xr:uid="{00000000-0005-0000-0000-0000397D0000}"/>
    <cellStyle name="Note 5 12 5 4 5" xfId="12248" xr:uid="{00000000-0005-0000-0000-00003A7D0000}"/>
    <cellStyle name="Note 5 12 5 4 5 2" xfId="29683" xr:uid="{00000000-0005-0000-0000-00003B7D0000}"/>
    <cellStyle name="Note 5 12 5 4 5 3" xfId="44136" xr:uid="{00000000-0005-0000-0000-00003C7D0000}"/>
    <cellStyle name="Note 5 12 5 4 6" xfId="15373" xr:uid="{00000000-0005-0000-0000-00003D7D0000}"/>
    <cellStyle name="Note 5 12 5 4 6 2" xfId="32808" xr:uid="{00000000-0005-0000-0000-00003E7D0000}"/>
    <cellStyle name="Note 5 12 5 4 6 3" xfId="47261" xr:uid="{00000000-0005-0000-0000-00003F7D0000}"/>
    <cellStyle name="Note 5 12 5 4 7" xfId="19255" xr:uid="{00000000-0005-0000-0000-0000407D0000}"/>
    <cellStyle name="Note 5 12 5 4 8" xfId="20535" xr:uid="{00000000-0005-0000-0000-0000417D0000}"/>
    <cellStyle name="Note 5 12 5 5" xfId="4922" xr:uid="{00000000-0005-0000-0000-0000427D0000}"/>
    <cellStyle name="Note 5 12 5 5 2" xfId="14317" xr:uid="{00000000-0005-0000-0000-0000437D0000}"/>
    <cellStyle name="Note 5 12 5 5 2 2" xfId="31752" xr:uid="{00000000-0005-0000-0000-0000447D0000}"/>
    <cellStyle name="Note 5 12 5 5 2 3" xfId="46205" xr:uid="{00000000-0005-0000-0000-0000457D0000}"/>
    <cellStyle name="Note 5 12 5 5 3" xfId="16778" xr:uid="{00000000-0005-0000-0000-0000467D0000}"/>
    <cellStyle name="Note 5 12 5 5 3 2" xfId="34213" xr:uid="{00000000-0005-0000-0000-0000477D0000}"/>
    <cellStyle name="Note 5 12 5 5 3 3" xfId="48666" xr:uid="{00000000-0005-0000-0000-0000487D0000}"/>
    <cellStyle name="Note 5 12 5 5 4" xfId="22358" xr:uid="{00000000-0005-0000-0000-0000497D0000}"/>
    <cellStyle name="Note 5 12 5 5 5" xfId="36811" xr:uid="{00000000-0005-0000-0000-00004A7D0000}"/>
    <cellStyle name="Note 5 12 5 6" xfId="7384" xr:uid="{00000000-0005-0000-0000-00004B7D0000}"/>
    <cellStyle name="Note 5 12 5 6 2" xfId="24819" xr:uid="{00000000-0005-0000-0000-00004C7D0000}"/>
    <cellStyle name="Note 5 12 5 6 3" xfId="39272" xr:uid="{00000000-0005-0000-0000-00004D7D0000}"/>
    <cellStyle name="Note 5 12 5 7" xfId="9825" xr:uid="{00000000-0005-0000-0000-00004E7D0000}"/>
    <cellStyle name="Note 5 12 5 7 2" xfId="27260" xr:uid="{00000000-0005-0000-0000-00004F7D0000}"/>
    <cellStyle name="Note 5 12 5 7 3" xfId="41713" xr:uid="{00000000-0005-0000-0000-0000507D0000}"/>
    <cellStyle name="Note 5 12 5 8" xfId="12245" xr:uid="{00000000-0005-0000-0000-0000517D0000}"/>
    <cellStyle name="Note 5 12 5 8 2" xfId="29680" xr:uid="{00000000-0005-0000-0000-0000527D0000}"/>
    <cellStyle name="Note 5 12 5 8 3" xfId="44133" xr:uid="{00000000-0005-0000-0000-0000537D0000}"/>
    <cellStyle name="Note 5 12 5 9" xfId="19252" xr:uid="{00000000-0005-0000-0000-0000547D0000}"/>
    <cellStyle name="Note 5 12 6" xfId="2415" xr:uid="{00000000-0005-0000-0000-0000557D0000}"/>
    <cellStyle name="Note 5 12 6 2" xfId="4926" xr:uid="{00000000-0005-0000-0000-0000567D0000}"/>
    <cellStyle name="Note 5 12 6 2 2" xfId="14320" xr:uid="{00000000-0005-0000-0000-0000577D0000}"/>
    <cellStyle name="Note 5 12 6 2 2 2" xfId="31755" xr:uid="{00000000-0005-0000-0000-0000587D0000}"/>
    <cellStyle name="Note 5 12 6 2 2 3" xfId="46208" xr:uid="{00000000-0005-0000-0000-0000597D0000}"/>
    <cellStyle name="Note 5 12 6 2 3" xfId="16781" xr:uid="{00000000-0005-0000-0000-00005A7D0000}"/>
    <cellStyle name="Note 5 12 6 2 3 2" xfId="34216" xr:uid="{00000000-0005-0000-0000-00005B7D0000}"/>
    <cellStyle name="Note 5 12 6 2 3 3" xfId="48669" xr:uid="{00000000-0005-0000-0000-00005C7D0000}"/>
    <cellStyle name="Note 5 12 6 2 4" xfId="22362" xr:uid="{00000000-0005-0000-0000-00005D7D0000}"/>
    <cellStyle name="Note 5 12 6 2 5" xfId="36815" xr:uid="{00000000-0005-0000-0000-00005E7D0000}"/>
    <cellStyle name="Note 5 12 6 3" xfId="7388" xr:uid="{00000000-0005-0000-0000-00005F7D0000}"/>
    <cellStyle name="Note 5 12 6 3 2" xfId="24823" xr:uid="{00000000-0005-0000-0000-0000607D0000}"/>
    <cellStyle name="Note 5 12 6 3 3" xfId="39276" xr:uid="{00000000-0005-0000-0000-0000617D0000}"/>
    <cellStyle name="Note 5 12 6 4" xfId="9829" xr:uid="{00000000-0005-0000-0000-0000627D0000}"/>
    <cellStyle name="Note 5 12 6 4 2" xfId="27264" xr:uid="{00000000-0005-0000-0000-0000637D0000}"/>
    <cellStyle name="Note 5 12 6 4 3" xfId="41717" xr:uid="{00000000-0005-0000-0000-0000647D0000}"/>
    <cellStyle name="Note 5 12 6 5" xfId="12249" xr:uid="{00000000-0005-0000-0000-0000657D0000}"/>
    <cellStyle name="Note 5 12 6 5 2" xfId="29684" xr:uid="{00000000-0005-0000-0000-0000667D0000}"/>
    <cellStyle name="Note 5 12 6 5 3" xfId="44137" xr:uid="{00000000-0005-0000-0000-0000677D0000}"/>
    <cellStyle name="Note 5 12 6 6" xfId="19256" xr:uid="{00000000-0005-0000-0000-0000687D0000}"/>
    <cellStyle name="Note 5 12 7" xfId="2416" xr:uid="{00000000-0005-0000-0000-0000697D0000}"/>
    <cellStyle name="Note 5 12 7 2" xfId="4927" xr:uid="{00000000-0005-0000-0000-00006A7D0000}"/>
    <cellStyle name="Note 5 12 7 2 2" xfId="14321" xr:uid="{00000000-0005-0000-0000-00006B7D0000}"/>
    <cellStyle name="Note 5 12 7 2 2 2" xfId="31756" xr:uid="{00000000-0005-0000-0000-00006C7D0000}"/>
    <cellStyle name="Note 5 12 7 2 2 3" xfId="46209" xr:uid="{00000000-0005-0000-0000-00006D7D0000}"/>
    <cellStyle name="Note 5 12 7 2 3" xfId="16782" xr:uid="{00000000-0005-0000-0000-00006E7D0000}"/>
    <cellStyle name="Note 5 12 7 2 3 2" xfId="34217" xr:uid="{00000000-0005-0000-0000-00006F7D0000}"/>
    <cellStyle name="Note 5 12 7 2 3 3" xfId="48670" xr:uid="{00000000-0005-0000-0000-0000707D0000}"/>
    <cellStyle name="Note 5 12 7 2 4" xfId="22363" xr:uid="{00000000-0005-0000-0000-0000717D0000}"/>
    <cellStyle name="Note 5 12 7 2 5" xfId="36816" xr:uid="{00000000-0005-0000-0000-0000727D0000}"/>
    <cellStyle name="Note 5 12 7 3" xfId="7389" xr:uid="{00000000-0005-0000-0000-0000737D0000}"/>
    <cellStyle name="Note 5 12 7 3 2" xfId="24824" xr:uid="{00000000-0005-0000-0000-0000747D0000}"/>
    <cellStyle name="Note 5 12 7 3 3" xfId="39277" xr:uid="{00000000-0005-0000-0000-0000757D0000}"/>
    <cellStyle name="Note 5 12 7 4" xfId="9830" xr:uid="{00000000-0005-0000-0000-0000767D0000}"/>
    <cellStyle name="Note 5 12 7 4 2" xfId="27265" xr:uid="{00000000-0005-0000-0000-0000777D0000}"/>
    <cellStyle name="Note 5 12 7 4 3" xfId="41718" xr:uid="{00000000-0005-0000-0000-0000787D0000}"/>
    <cellStyle name="Note 5 12 7 5" xfId="12250" xr:uid="{00000000-0005-0000-0000-0000797D0000}"/>
    <cellStyle name="Note 5 12 7 5 2" xfId="29685" xr:uid="{00000000-0005-0000-0000-00007A7D0000}"/>
    <cellStyle name="Note 5 12 7 5 3" xfId="44138" xr:uid="{00000000-0005-0000-0000-00007B7D0000}"/>
    <cellStyle name="Note 5 12 7 6" xfId="19257" xr:uid="{00000000-0005-0000-0000-00007C7D0000}"/>
    <cellStyle name="Note 5 12 8" xfId="2417" xr:uid="{00000000-0005-0000-0000-00007D7D0000}"/>
    <cellStyle name="Note 5 12 8 2" xfId="4928" xr:uid="{00000000-0005-0000-0000-00007E7D0000}"/>
    <cellStyle name="Note 5 12 8 2 2" xfId="22364" xr:uid="{00000000-0005-0000-0000-00007F7D0000}"/>
    <cellStyle name="Note 5 12 8 2 3" xfId="36817" xr:uid="{00000000-0005-0000-0000-0000807D0000}"/>
    <cellStyle name="Note 5 12 8 3" xfId="7390" xr:uid="{00000000-0005-0000-0000-0000817D0000}"/>
    <cellStyle name="Note 5 12 8 3 2" xfId="24825" xr:uid="{00000000-0005-0000-0000-0000827D0000}"/>
    <cellStyle name="Note 5 12 8 3 3" xfId="39278" xr:uid="{00000000-0005-0000-0000-0000837D0000}"/>
    <cellStyle name="Note 5 12 8 4" xfId="9831" xr:uid="{00000000-0005-0000-0000-0000847D0000}"/>
    <cellStyle name="Note 5 12 8 4 2" xfId="27266" xr:uid="{00000000-0005-0000-0000-0000857D0000}"/>
    <cellStyle name="Note 5 12 8 4 3" xfId="41719" xr:uid="{00000000-0005-0000-0000-0000867D0000}"/>
    <cellStyle name="Note 5 12 8 5" xfId="12251" xr:uid="{00000000-0005-0000-0000-0000877D0000}"/>
    <cellStyle name="Note 5 12 8 5 2" xfId="29686" xr:uid="{00000000-0005-0000-0000-0000887D0000}"/>
    <cellStyle name="Note 5 12 8 5 3" xfId="44139" xr:uid="{00000000-0005-0000-0000-0000897D0000}"/>
    <cellStyle name="Note 5 12 8 6" xfId="15374" xr:uid="{00000000-0005-0000-0000-00008A7D0000}"/>
    <cellStyle name="Note 5 12 8 6 2" xfId="32809" xr:uid="{00000000-0005-0000-0000-00008B7D0000}"/>
    <cellStyle name="Note 5 12 8 6 3" xfId="47262" xr:uid="{00000000-0005-0000-0000-00008C7D0000}"/>
    <cellStyle name="Note 5 12 8 7" xfId="19258" xr:uid="{00000000-0005-0000-0000-00008D7D0000}"/>
    <cellStyle name="Note 5 12 8 8" xfId="20536" xr:uid="{00000000-0005-0000-0000-00008E7D0000}"/>
    <cellStyle name="Note 5 12 9" xfId="4909" xr:uid="{00000000-0005-0000-0000-00008F7D0000}"/>
    <cellStyle name="Note 5 12 9 2" xfId="14307" xr:uid="{00000000-0005-0000-0000-0000907D0000}"/>
    <cellStyle name="Note 5 12 9 2 2" xfId="31742" xr:uid="{00000000-0005-0000-0000-0000917D0000}"/>
    <cellStyle name="Note 5 12 9 2 3" xfId="46195" xr:uid="{00000000-0005-0000-0000-0000927D0000}"/>
    <cellStyle name="Note 5 12 9 3" xfId="16768" xr:uid="{00000000-0005-0000-0000-0000937D0000}"/>
    <cellStyle name="Note 5 12 9 3 2" xfId="34203" xr:uid="{00000000-0005-0000-0000-0000947D0000}"/>
    <cellStyle name="Note 5 12 9 3 3" xfId="48656" xr:uid="{00000000-0005-0000-0000-0000957D0000}"/>
    <cellStyle name="Note 5 12 9 4" xfId="22345" xr:uid="{00000000-0005-0000-0000-0000967D0000}"/>
    <cellStyle name="Note 5 12 9 5" xfId="36798" xr:uid="{00000000-0005-0000-0000-0000977D0000}"/>
    <cellStyle name="Note 5 13" xfId="2418" xr:uid="{00000000-0005-0000-0000-0000987D0000}"/>
    <cellStyle name="Note 5 13 10" xfId="7391" xr:uid="{00000000-0005-0000-0000-0000997D0000}"/>
    <cellStyle name="Note 5 13 10 2" xfId="24826" xr:uid="{00000000-0005-0000-0000-00009A7D0000}"/>
    <cellStyle name="Note 5 13 10 3" xfId="39279" xr:uid="{00000000-0005-0000-0000-00009B7D0000}"/>
    <cellStyle name="Note 5 13 11" xfId="9832" xr:uid="{00000000-0005-0000-0000-00009C7D0000}"/>
    <cellStyle name="Note 5 13 11 2" xfId="27267" xr:uid="{00000000-0005-0000-0000-00009D7D0000}"/>
    <cellStyle name="Note 5 13 11 3" xfId="41720" xr:uid="{00000000-0005-0000-0000-00009E7D0000}"/>
    <cellStyle name="Note 5 13 12" xfId="12252" xr:uid="{00000000-0005-0000-0000-00009F7D0000}"/>
    <cellStyle name="Note 5 13 12 2" xfId="29687" xr:uid="{00000000-0005-0000-0000-0000A07D0000}"/>
    <cellStyle name="Note 5 13 12 3" xfId="44140" xr:uid="{00000000-0005-0000-0000-0000A17D0000}"/>
    <cellStyle name="Note 5 13 13" xfId="19259" xr:uid="{00000000-0005-0000-0000-0000A27D0000}"/>
    <cellStyle name="Note 5 13 2" xfId="2419" xr:uid="{00000000-0005-0000-0000-0000A37D0000}"/>
    <cellStyle name="Note 5 13 2 2" xfId="2420" xr:uid="{00000000-0005-0000-0000-0000A47D0000}"/>
    <cellStyle name="Note 5 13 2 2 2" xfId="4931" xr:uid="{00000000-0005-0000-0000-0000A57D0000}"/>
    <cellStyle name="Note 5 13 2 2 2 2" xfId="14324" xr:uid="{00000000-0005-0000-0000-0000A67D0000}"/>
    <cellStyle name="Note 5 13 2 2 2 2 2" xfId="31759" xr:uid="{00000000-0005-0000-0000-0000A77D0000}"/>
    <cellStyle name="Note 5 13 2 2 2 2 3" xfId="46212" xr:uid="{00000000-0005-0000-0000-0000A87D0000}"/>
    <cellStyle name="Note 5 13 2 2 2 3" xfId="16785" xr:uid="{00000000-0005-0000-0000-0000A97D0000}"/>
    <cellStyle name="Note 5 13 2 2 2 3 2" xfId="34220" xr:uid="{00000000-0005-0000-0000-0000AA7D0000}"/>
    <cellStyle name="Note 5 13 2 2 2 3 3" xfId="48673" xr:uid="{00000000-0005-0000-0000-0000AB7D0000}"/>
    <cellStyle name="Note 5 13 2 2 2 4" xfId="22367" xr:uid="{00000000-0005-0000-0000-0000AC7D0000}"/>
    <cellStyle name="Note 5 13 2 2 2 5" xfId="36820" xr:uid="{00000000-0005-0000-0000-0000AD7D0000}"/>
    <cellStyle name="Note 5 13 2 2 3" xfId="7393" xr:uid="{00000000-0005-0000-0000-0000AE7D0000}"/>
    <cellStyle name="Note 5 13 2 2 3 2" xfId="24828" xr:uid="{00000000-0005-0000-0000-0000AF7D0000}"/>
    <cellStyle name="Note 5 13 2 2 3 3" xfId="39281" xr:uid="{00000000-0005-0000-0000-0000B07D0000}"/>
    <cellStyle name="Note 5 13 2 2 4" xfId="9834" xr:uid="{00000000-0005-0000-0000-0000B17D0000}"/>
    <cellStyle name="Note 5 13 2 2 4 2" xfId="27269" xr:uid="{00000000-0005-0000-0000-0000B27D0000}"/>
    <cellStyle name="Note 5 13 2 2 4 3" xfId="41722" xr:uid="{00000000-0005-0000-0000-0000B37D0000}"/>
    <cellStyle name="Note 5 13 2 2 5" xfId="12254" xr:uid="{00000000-0005-0000-0000-0000B47D0000}"/>
    <cellStyle name="Note 5 13 2 2 5 2" xfId="29689" xr:uid="{00000000-0005-0000-0000-0000B57D0000}"/>
    <cellStyle name="Note 5 13 2 2 5 3" xfId="44142" xr:uid="{00000000-0005-0000-0000-0000B67D0000}"/>
    <cellStyle name="Note 5 13 2 2 6" xfId="19261" xr:uid="{00000000-0005-0000-0000-0000B77D0000}"/>
    <cellStyle name="Note 5 13 2 3" xfId="2421" xr:uid="{00000000-0005-0000-0000-0000B87D0000}"/>
    <cellStyle name="Note 5 13 2 3 2" xfId="4932" xr:uid="{00000000-0005-0000-0000-0000B97D0000}"/>
    <cellStyle name="Note 5 13 2 3 2 2" xfId="14325" xr:uid="{00000000-0005-0000-0000-0000BA7D0000}"/>
    <cellStyle name="Note 5 13 2 3 2 2 2" xfId="31760" xr:uid="{00000000-0005-0000-0000-0000BB7D0000}"/>
    <cellStyle name="Note 5 13 2 3 2 2 3" xfId="46213" xr:uid="{00000000-0005-0000-0000-0000BC7D0000}"/>
    <cellStyle name="Note 5 13 2 3 2 3" xfId="16786" xr:uid="{00000000-0005-0000-0000-0000BD7D0000}"/>
    <cellStyle name="Note 5 13 2 3 2 3 2" xfId="34221" xr:uid="{00000000-0005-0000-0000-0000BE7D0000}"/>
    <cellStyle name="Note 5 13 2 3 2 3 3" xfId="48674" xr:uid="{00000000-0005-0000-0000-0000BF7D0000}"/>
    <cellStyle name="Note 5 13 2 3 2 4" xfId="22368" xr:uid="{00000000-0005-0000-0000-0000C07D0000}"/>
    <cellStyle name="Note 5 13 2 3 2 5" xfId="36821" xr:uid="{00000000-0005-0000-0000-0000C17D0000}"/>
    <cellStyle name="Note 5 13 2 3 3" xfId="7394" xr:uid="{00000000-0005-0000-0000-0000C27D0000}"/>
    <cellStyle name="Note 5 13 2 3 3 2" xfId="24829" xr:uid="{00000000-0005-0000-0000-0000C37D0000}"/>
    <cellStyle name="Note 5 13 2 3 3 3" xfId="39282" xr:uid="{00000000-0005-0000-0000-0000C47D0000}"/>
    <cellStyle name="Note 5 13 2 3 4" xfId="9835" xr:uid="{00000000-0005-0000-0000-0000C57D0000}"/>
    <cellStyle name="Note 5 13 2 3 4 2" xfId="27270" xr:uid="{00000000-0005-0000-0000-0000C67D0000}"/>
    <cellStyle name="Note 5 13 2 3 4 3" xfId="41723" xr:uid="{00000000-0005-0000-0000-0000C77D0000}"/>
    <cellStyle name="Note 5 13 2 3 5" xfId="12255" xr:uid="{00000000-0005-0000-0000-0000C87D0000}"/>
    <cellStyle name="Note 5 13 2 3 5 2" xfId="29690" xr:uid="{00000000-0005-0000-0000-0000C97D0000}"/>
    <cellStyle name="Note 5 13 2 3 5 3" xfId="44143" xr:uid="{00000000-0005-0000-0000-0000CA7D0000}"/>
    <cellStyle name="Note 5 13 2 3 6" xfId="19262" xr:uid="{00000000-0005-0000-0000-0000CB7D0000}"/>
    <cellStyle name="Note 5 13 2 4" xfId="2422" xr:uid="{00000000-0005-0000-0000-0000CC7D0000}"/>
    <cellStyle name="Note 5 13 2 4 2" xfId="4933" xr:uid="{00000000-0005-0000-0000-0000CD7D0000}"/>
    <cellStyle name="Note 5 13 2 4 2 2" xfId="22369" xr:uid="{00000000-0005-0000-0000-0000CE7D0000}"/>
    <cellStyle name="Note 5 13 2 4 2 3" xfId="36822" xr:uid="{00000000-0005-0000-0000-0000CF7D0000}"/>
    <cellStyle name="Note 5 13 2 4 3" xfId="7395" xr:uid="{00000000-0005-0000-0000-0000D07D0000}"/>
    <cellStyle name="Note 5 13 2 4 3 2" xfId="24830" xr:uid="{00000000-0005-0000-0000-0000D17D0000}"/>
    <cellStyle name="Note 5 13 2 4 3 3" xfId="39283" xr:uid="{00000000-0005-0000-0000-0000D27D0000}"/>
    <cellStyle name="Note 5 13 2 4 4" xfId="9836" xr:uid="{00000000-0005-0000-0000-0000D37D0000}"/>
    <cellStyle name="Note 5 13 2 4 4 2" xfId="27271" xr:uid="{00000000-0005-0000-0000-0000D47D0000}"/>
    <cellStyle name="Note 5 13 2 4 4 3" xfId="41724" xr:uid="{00000000-0005-0000-0000-0000D57D0000}"/>
    <cellStyle name="Note 5 13 2 4 5" xfId="12256" xr:uid="{00000000-0005-0000-0000-0000D67D0000}"/>
    <cellStyle name="Note 5 13 2 4 5 2" xfId="29691" xr:uid="{00000000-0005-0000-0000-0000D77D0000}"/>
    <cellStyle name="Note 5 13 2 4 5 3" xfId="44144" xr:uid="{00000000-0005-0000-0000-0000D87D0000}"/>
    <cellStyle name="Note 5 13 2 4 6" xfId="15375" xr:uid="{00000000-0005-0000-0000-0000D97D0000}"/>
    <cellStyle name="Note 5 13 2 4 6 2" xfId="32810" xr:uid="{00000000-0005-0000-0000-0000DA7D0000}"/>
    <cellStyle name="Note 5 13 2 4 6 3" xfId="47263" xr:uid="{00000000-0005-0000-0000-0000DB7D0000}"/>
    <cellStyle name="Note 5 13 2 4 7" xfId="19263" xr:uid="{00000000-0005-0000-0000-0000DC7D0000}"/>
    <cellStyle name="Note 5 13 2 4 8" xfId="20537" xr:uid="{00000000-0005-0000-0000-0000DD7D0000}"/>
    <cellStyle name="Note 5 13 2 5" xfId="4930" xr:uid="{00000000-0005-0000-0000-0000DE7D0000}"/>
    <cellStyle name="Note 5 13 2 5 2" xfId="14323" xr:uid="{00000000-0005-0000-0000-0000DF7D0000}"/>
    <cellStyle name="Note 5 13 2 5 2 2" xfId="31758" xr:uid="{00000000-0005-0000-0000-0000E07D0000}"/>
    <cellStyle name="Note 5 13 2 5 2 3" xfId="46211" xr:uid="{00000000-0005-0000-0000-0000E17D0000}"/>
    <cellStyle name="Note 5 13 2 5 3" xfId="16784" xr:uid="{00000000-0005-0000-0000-0000E27D0000}"/>
    <cellStyle name="Note 5 13 2 5 3 2" xfId="34219" xr:uid="{00000000-0005-0000-0000-0000E37D0000}"/>
    <cellStyle name="Note 5 13 2 5 3 3" xfId="48672" xr:uid="{00000000-0005-0000-0000-0000E47D0000}"/>
    <cellStyle name="Note 5 13 2 5 4" xfId="22366" xr:uid="{00000000-0005-0000-0000-0000E57D0000}"/>
    <cellStyle name="Note 5 13 2 5 5" xfId="36819" xr:uid="{00000000-0005-0000-0000-0000E67D0000}"/>
    <cellStyle name="Note 5 13 2 6" xfId="7392" xr:uid="{00000000-0005-0000-0000-0000E77D0000}"/>
    <cellStyle name="Note 5 13 2 6 2" xfId="24827" xr:uid="{00000000-0005-0000-0000-0000E87D0000}"/>
    <cellStyle name="Note 5 13 2 6 3" xfId="39280" xr:uid="{00000000-0005-0000-0000-0000E97D0000}"/>
    <cellStyle name="Note 5 13 2 7" xfId="9833" xr:uid="{00000000-0005-0000-0000-0000EA7D0000}"/>
    <cellStyle name="Note 5 13 2 7 2" xfId="27268" xr:uid="{00000000-0005-0000-0000-0000EB7D0000}"/>
    <cellStyle name="Note 5 13 2 7 3" xfId="41721" xr:uid="{00000000-0005-0000-0000-0000EC7D0000}"/>
    <cellStyle name="Note 5 13 2 8" xfId="12253" xr:uid="{00000000-0005-0000-0000-0000ED7D0000}"/>
    <cellStyle name="Note 5 13 2 8 2" xfId="29688" xr:uid="{00000000-0005-0000-0000-0000EE7D0000}"/>
    <cellStyle name="Note 5 13 2 8 3" xfId="44141" xr:uid="{00000000-0005-0000-0000-0000EF7D0000}"/>
    <cellStyle name="Note 5 13 2 9" xfId="19260" xr:uid="{00000000-0005-0000-0000-0000F07D0000}"/>
    <cellStyle name="Note 5 13 3" xfId="2423" xr:uid="{00000000-0005-0000-0000-0000F17D0000}"/>
    <cellStyle name="Note 5 13 3 2" xfId="2424" xr:uid="{00000000-0005-0000-0000-0000F27D0000}"/>
    <cellStyle name="Note 5 13 3 2 2" xfId="4935" xr:uid="{00000000-0005-0000-0000-0000F37D0000}"/>
    <cellStyle name="Note 5 13 3 2 2 2" xfId="14327" xr:uid="{00000000-0005-0000-0000-0000F47D0000}"/>
    <cellStyle name="Note 5 13 3 2 2 2 2" xfId="31762" xr:uid="{00000000-0005-0000-0000-0000F57D0000}"/>
    <cellStyle name="Note 5 13 3 2 2 2 3" xfId="46215" xr:uid="{00000000-0005-0000-0000-0000F67D0000}"/>
    <cellStyle name="Note 5 13 3 2 2 3" xfId="16788" xr:uid="{00000000-0005-0000-0000-0000F77D0000}"/>
    <cellStyle name="Note 5 13 3 2 2 3 2" xfId="34223" xr:uid="{00000000-0005-0000-0000-0000F87D0000}"/>
    <cellStyle name="Note 5 13 3 2 2 3 3" xfId="48676" xr:uid="{00000000-0005-0000-0000-0000F97D0000}"/>
    <cellStyle name="Note 5 13 3 2 2 4" xfId="22371" xr:uid="{00000000-0005-0000-0000-0000FA7D0000}"/>
    <cellStyle name="Note 5 13 3 2 2 5" xfId="36824" xr:uid="{00000000-0005-0000-0000-0000FB7D0000}"/>
    <cellStyle name="Note 5 13 3 2 3" xfId="7397" xr:uid="{00000000-0005-0000-0000-0000FC7D0000}"/>
    <cellStyle name="Note 5 13 3 2 3 2" xfId="24832" xr:uid="{00000000-0005-0000-0000-0000FD7D0000}"/>
    <cellStyle name="Note 5 13 3 2 3 3" xfId="39285" xr:uid="{00000000-0005-0000-0000-0000FE7D0000}"/>
    <cellStyle name="Note 5 13 3 2 4" xfId="9838" xr:uid="{00000000-0005-0000-0000-0000FF7D0000}"/>
    <cellStyle name="Note 5 13 3 2 4 2" xfId="27273" xr:uid="{00000000-0005-0000-0000-0000007E0000}"/>
    <cellStyle name="Note 5 13 3 2 4 3" xfId="41726" xr:uid="{00000000-0005-0000-0000-0000017E0000}"/>
    <cellStyle name="Note 5 13 3 2 5" xfId="12258" xr:uid="{00000000-0005-0000-0000-0000027E0000}"/>
    <cellStyle name="Note 5 13 3 2 5 2" xfId="29693" xr:uid="{00000000-0005-0000-0000-0000037E0000}"/>
    <cellStyle name="Note 5 13 3 2 5 3" xfId="44146" xr:uid="{00000000-0005-0000-0000-0000047E0000}"/>
    <cellStyle name="Note 5 13 3 2 6" xfId="19265" xr:uid="{00000000-0005-0000-0000-0000057E0000}"/>
    <cellStyle name="Note 5 13 3 3" xfId="2425" xr:uid="{00000000-0005-0000-0000-0000067E0000}"/>
    <cellStyle name="Note 5 13 3 3 2" xfId="4936" xr:uid="{00000000-0005-0000-0000-0000077E0000}"/>
    <cellStyle name="Note 5 13 3 3 2 2" xfId="14328" xr:uid="{00000000-0005-0000-0000-0000087E0000}"/>
    <cellStyle name="Note 5 13 3 3 2 2 2" xfId="31763" xr:uid="{00000000-0005-0000-0000-0000097E0000}"/>
    <cellStyle name="Note 5 13 3 3 2 2 3" xfId="46216" xr:uid="{00000000-0005-0000-0000-00000A7E0000}"/>
    <cellStyle name="Note 5 13 3 3 2 3" xfId="16789" xr:uid="{00000000-0005-0000-0000-00000B7E0000}"/>
    <cellStyle name="Note 5 13 3 3 2 3 2" xfId="34224" xr:uid="{00000000-0005-0000-0000-00000C7E0000}"/>
    <cellStyle name="Note 5 13 3 3 2 3 3" xfId="48677" xr:uid="{00000000-0005-0000-0000-00000D7E0000}"/>
    <cellStyle name="Note 5 13 3 3 2 4" xfId="22372" xr:uid="{00000000-0005-0000-0000-00000E7E0000}"/>
    <cellStyle name="Note 5 13 3 3 2 5" xfId="36825" xr:uid="{00000000-0005-0000-0000-00000F7E0000}"/>
    <cellStyle name="Note 5 13 3 3 3" xfId="7398" xr:uid="{00000000-0005-0000-0000-0000107E0000}"/>
    <cellStyle name="Note 5 13 3 3 3 2" xfId="24833" xr:uid="{00000000-0005-0000-0000-0000117E0000}"/>
    <cellStyle name="Note 5 13 3 3 3 3" xfId="39286" xr:uid="{00000000-0005-0000-0000-0000127E0000}"/>
    <cellStyle name="Note 5 13 3 3 4" xfId="9839" xr:uid="{00000000-0005-0000-0000-0000137E0000}"/>
    <cellStyle name="Note 5 13 3 3 4 2" xfId="27274" xr:uid="{00000000-0005-0000-0000-0000147E0000}"/>
    <cellStyle name="Note 5 13 3 3 4 3" xfId="41727" xr:uid="{00000000-0005-0000-0000-0000157E0000}"/>
    <cellStyle name="Note 5 13 3 3 5" xfId="12259" xr:uid="{00000000-0005-0000-0000-0000167E0000}"/>
    <cellStyle name="Note 5 13 3 3 5 2" xfId="29694" xr:uid="{00000000-0005-0000-0000-0000177E0000}"/>
    <cellStyle name="Note 5 13 3 3 5 3" xfId="44147" xr:uid="{00000000-0005-0000-0000-0000187E0000}"/>
    <cellStyle name="Note 5 13 3 3 6" xfId="19266" xr:uid="{00000000-0005-0000-0000-0000197E0000}"/>
    <cellStyle name="Note 5 13 3 4" xfId="2426" xr:uid="{00000000-0005-0000-0000-00001A7E0000}"/>
    <cellStyle name="Note 5 13 3 4 2" xfId="4937" xr:uid="{00000000-0005-0000-0000-00001B7E0000}"/>
    <cellStyle name="Note 5 13 3 4 2 2" xfId="22373" xr:uid="{00000000-0005-0000-0000-00001C7E0000}"/>
    <cellStyle name="Note 5 13 3 4 2 3" xfId="36826" xr:uid="{00000000-0005-0000-0000-00001D7E0000}"/>
    <cellStyle name="Note 5 13 3 4 3" xfId="7399" xr:uid="{00000000-0005-0000-0000-00001E7E0000}"/>
    <cellStyle name="Note 5 13 3 4 3 2" xfId="24834" xr:uid="{00000000-0005-0000-0000-00001F7E0000}"/>
    <cellStyle name="Note 5 13 3 4 3 3" xfId="39287" xr:uid="{00000000-0005-0000-0000-0000207E0000}"/>
    <cellStyle name="Note 5 13 3 4 4" xfId="9840" xr:uid="{00000000-0005-0000-0000-0000217E0000}"/>
    <cellStyle name="Note 5 13 3 4 4 2" xfId="27275" xr:uid="{00000000-0005-0000-0000-0000227E0000}"/>
    <cellStyle name="Note 5 13 3 4 4 3" xfId="41728" xr:uid="{00000000-0005-0000-0000-0000237E0000}"/>
    <cellStyle name="Note 5 13 3 4 5" xfId="12260" xr:uid="{00000000-0005-0000-0000-0000247E0000}"/>
    <cellStyle name="Note 5 13 3 4 5 2" xfId="29695" xr:uid="{00000000-0005-0000-0000-0000257E0000}"/>
    <cellStyle name="Note 5 13 3 4 5 3" xfId="44148" xr:uid="{00000000-0005-0000-0000-0000267E0000}"/>
    <cellStyle name="Note 5 13 3 4 6" xfId="15376" xr:uid="{00000000-0005-0000-0000-0000277E0000}"/>
    <cellStyle name="Note 5 13 3 4 6 2" xfId="32811" xr:uid="{00000000-0005-0000-0000-0000287E0000}"/>
    <cellStyle name="Note 5 13 3 4 6 3" xfId="47264" xr:uid="{00000000-0005-0000-0000-0000297E0000}"/>
    <cellStyle name="Note 5 13 3 4 7" xfId="19267" xr:uid="{00000000-0005-0000-0000-00002A7E0000}"/>
    <cellStyle name="Note 5 13 3 4 8" xfId="20538" xr:uid="{00000000-0005-0000-0000-00002B7E0000}"/>
    <cellStyle name="Note 5 13 3 5" xfId="4934" xr:uid="{00000000-0005-0000-0000-00002C7E0000}"/>
    <cellStyle name="Note 5 13 3 5 2" xfId="14326" xr:uid="{00000000-0005-0000-0000-00002D7E0000}"/>
    <cellStyle name="Note 5 13 3 5 2 2" xfId="31761" xr:uid="{00000000-0005-0000-0000-00002E7E0000}"/>
    <cellStyle name="Note 5 13 3 5 2 3" xfId="46214" xr:uid="{00000000-0005-0000-0000-00002F7E0000}"/>
    <cellStyle name="Note 5 13 3 5 3" xfId="16787" xr:uid="{00000000-0005-0000-0000-0000307E0000}"/>
    <cellStyle name="Note 5 13 3 5 3 2" xfId="34222" xr:uid="{00000000-0005-0000-0000-0000317E0000}"/>
    <cellStyle name="Note 5 13 3 5 3 3" xfId="48675" xr:uid="{00000000-0005-0000-0000-0000327E0000}"/>
    <cellStyle name="Note 5 13 3 5 4" xfId="22370" xr:uid="{00000000-0005-0000-0000-0000337E0000}"/>
    <cellStyle name="Note 5 13 3 5 5" xfId="36823" xr:uid="{00000000-0005-0000-0000-0000347E0000}"/>
    <cellStyle name="Note 5 13 3 6" xfId="7396" xr:uid="{00000000-0005-0000-0000-0000357E0000}"/>
    <cellStyle name="Note 5 13 3 6 2" xfId="24831" xr:uid="{00000000-0005-0000-0000-0000367E0000}"/>
    <cellStyle name="Note 5 13 3 6 3" xfId="39284" xr:uid="{00000000-0005-0000-0000-0000377E0000}"/>
    <cellStyle name="Note 5 13 3 7" xfId="9837" xr:uid="{00000000-0005-0000-0000-0000387E0000}"/>
    <cellStyle name="Note 5 13 3 7 2" xfId="27272" xr:uid="{00000000-0005-0000-0000-0000397E0000}"/>
    <cellStyle name="Note 5 13 3 7 3" xfId="41725" xr:uid="{00000000-0005-0000-0000-00003A7E0000}"/>
    <cellStyle name="Note 5 13 3 8" xfId="12257" xr:uid="{00000000-0005-0000-0000-00003B7E0000}"/>
    <cellStyle name="Note 5 13 3 8 2" xfId="29692" xr:uid="{00000000-0005-0000-0000-00003C7E0000}"/>
    <cellStyle name="Note 5 13 3 8 3" xfId="44145" xr:uid="{00000000-0005-0000-0000-00003D7E0000}"/>
    <cellStyle name="Note 5 13 3 9" xfId="19264" xr:uid="{00000000-0005-0000-0000-00003E7E0000}"/>
    <cellStyle name="Note 5 13 4" xfId="2427" xr:uid="{00000000-0005-0000-0000-00003F7E0000}"/>
    <cellStyle name="Note 5 13 4 2" xfId="2428" xr:uid="{00000000-0005-0000-0000-0000407E0000}"/>
    <cellStyle name="Note 5 13 4 2 2" xfId="4939" xr:uid="{00000000-0005-0000-0000-0000417E0000}"/>
    <cellStyle name="Note 5 13 4 2 2 2" xfId="14330" xr:uid="{00000000-0005-0000-0000-0000427E0000}"/>
    <cellStyle name="Note 5 13 4 2 2 2 2" xfId="31765" xr:uid="{00000000-0005-0000-0000-0000437E0000}"/>
    <cellStyle name="Note 5 13 4 2 2 2 3" xfId="46218" xr:uid="{00000000-0005-0000-0000-0000447E0000}"/>
    <cellStyle name="Note 5 13 4 2 2 3" xfId="16791" xr:uid="{00000000-0005-0000-0000-0000457E0000}"/>
    <cellStyle name="Note 5 13 4 2 2 3 2" xfId="34226" xr:uid="{00000000-0005-0000-0000-0000467E0000}"/>
    <cellStyle name="Note 5 13 4 2 2 3 3" xfId="48679" xr:uid="{00000000-0005-0000-0000-0000477E0000}"/>
    <cellStyle name="Note 5 13 4 2 2 4" xfId="22375" xr:uid="{00000000-0005-0000-0000-0000487E0000}"/>
    <cellStyle name="Note 5 13 4 2 2 5" xfId="36828" xr:uid="{00000000-0005-0000-0000-0000497E0000}"/>
    <cellStyle name="Note 5 13 4 2 3" xfId="7401" xr:uid="{00000000-0005-0000-0000-00004A7E0000}"/>
    <cellStyle name="Note 5 13 4 2 3 2" xfId="24836" xr:uid="{00000000-0005-0000-0000-00004B7E0000}"/>
    <cellStyle name="Note 5 13 4 2 3 3" xfId="39289" xr:uid="{00000000-0005-0000-0000-00004C7E0000}"/>
    <cellStyle name="Note 5 13 4 2 4" xfId="9842" xr:uid="{00000000-0005-0000-0000-00004D7E0000}"/>
    <cellStyle name="Note 5 13 4 2 4 2" xfId="27277" xr:uid="{00000000-0005-0000-0000-00004E7E0000}"/>
    <cellStyle name="Note 5 13 4 2 4 3" xfId="41730" xr:uid="{00000000-0005-0000-0000-00004F7E0000}"/>
    <cellStyle name="Note 5 13 4 2 5" xfId="12262" xr:uid="{00000000-0005-0000-0000-0000507E0000}"/>
    <cellStyle name="Note 5 13 4 2 5 2" xfId="29697" xr:uid="{00000000-0005-0000-0000-0000517E0000}"/>
    <cellStyle name="Note 5 13 4 2 5 3" xfId="44150" xr:uid="{00000000-0005-0000-0000-0000527E0000}"/>
    <cellStyle name="Note 5 13 4 2 6" xfId="19269" xr:uid="{00000000-0005-0000-0000-0000537E0000}"/>
    <cellStyle name="Note 5 13 4 3" xfId="2429" xr:uid="{00000000-0005-0000-0000-0000547E0000}"/>
    <cellStyle name="Note 5 13 4 3 2" xfId="4940" xr:uid="{00000000-0005-0000-0000-0000557E0000}"/>
    <cellStyle name="Note 5 13 4 3 2 2" xfId="14331" xr:uid="{00000000-0005-0000-0000-0000567E0000}"/>
    <cellStyle name="Note 5 13 4 3 2 2 2" xfId="31766" xr:uid="{00000000-0005-0000-0000-0000577E0000}"/>
    <cellStyle name="Note 5 13 4 3 2 2 3" xfId="46219" xr:uid="{00000000-0005-0000-0000-0000587E0000}"/>
    <cellStyle name="Note 5 13 4 3 2 3" xfId="16792" xr:uid="{00000000-0005-0000-0000-0000597E0000}"/>
    <cellStyle name="Note 5 13 4 3 2 3 2" xfId="34227" xr:uid="{00000000-0005-0000-0000-00005A7E0000}"/>
    <cellStyle name="Note 5 13 4 3 2 3 3" xfId="48680" xr:uid="{00000000-0005-0000-0000-00005B7E0000}"/>
    <cellStyle name="Note 5 13 4 3 2 4" xfId="22376" xr:uid="{00000000-0005-0000-0000-00005C7E0000}"/>
    <cellStyle name="Note 5 13 4 3 2 5" xfId="36829" xr:uid="{00000000-0005-0000-0000-00005D7E0000}"/>
    <cellStyle name="Note 5 13 4 3 3" xfId="7402" xr:uid="{00000000-0005-0000-0000-00005E7E0000}"/>
    <cellStyle name="Note 5 13 4 3 3 2" xfId="24837" xr:uid="{00000000-0005-0000-0000-00005F7E0000}"/>
    <cellStyle name="Note 5 13 4 3 3 3" xfId="39290" xr:uid="{00000000-0005-0000-0000-0000607E0000}"/>
    <cellStyle name="Note 5 13 4 3 4" xfId="9843" xr:uid="{00000000-0005-0000-0000-0000617E0000}"/>
    <cellStyle name="Note 5 13 4 3 4 2" xfId="27278" xr:uid="{00000000-0005-0000-0000-0000627E0000}"/>
    <cellStyle name="Note 5 13 4 3 4 3" xfId="41731" xr:uid="{00000000-0005-0000-0000-0000637E0000}"/>
    <cellStyle name="Note 5 13 4 3 5" xfId="12263" xr:uid="{00000000-0005-0000-0000-0000647E0000}"/>
    <cellStyle name="Note 5 13 4 3 5 2" xfId="29698" xr:uid="{00000000-0005-0000-0000-0000657E0000}"/>
    <cellStyle name="Note 5 13 4 3 5 3" xfId="44151" xr:uid="{00000000-0005-0000-0000-0000667E0000}"/>
    <cellStyle name="Note 5 13 4 3 6" xfId="19270" xr:uid="{00000000-0005-0000-0000-0000677E0000}"/>
    <cellStyle name="Note 5 13 4 4" xfId="2430" xr:uid="{00000000-0005-0000-0000-0000687E0000}"/>
    <cellStyle name="Note 5 13 4 4 2" xfId="4941" xr:uid="{00000000-0005-0000-0000-0000697E0000}"/>
    <cellStyle name="Note 5 13 4 4 2 2" xfId="22377" xr:uid="{00000000-0005-0000-0000-00006A7E0000}"/>
    <cellStyle name="Note 5 13 4 4 2 3" xfId="36830" xr:uid="{00000000-0005-0000-0000-00006B7E0000}"/>
    <cellStyle name="Note 5 13 4 4 3" xfId="7403" xr:uid="{00000000-0005-0000-0000-00006C7E0000}"/>
    <cellStyle name="Note 5 13 4 4 3 2" xfId="24838" xr:uid="{00000000-0005-0000-0000-00006D7E0000}"/>
    <cellStyle name="Note 5 13 4 4 3 3" xfId="39291" xr:uid="{00000000-0005-0000-0000-00006E7E0000}"/>
    <cellStyle name="Note 5 13 4 4 4" xfId="9844" xr:uid="{00000000-0005-0000-0000-00006F7E0000}"/>
    <cellStyle name="Note 5 13 4 4 4 2" xfId="27279" xr:uid="{00000000-0005-0000-0000-0000707E0000}"/>
    <cellStyle name="Note 5 13 4 4 4 3" xfId="41732" xr:uid="{00000000-0005-0000-0000-0000717E0000}"/>
    <cellStyle name="Note 5 13 4 4 5" xfId="12264" xr:uid="{00000000-0005-0000-0000-0000727E0000}"/>
    <cellStyle name="Note 5 13 4 4 5 2" xfId="29699" xr:uid="{00000000-0005-0000-0000-0000737E0000}"/>
    <cellStyle name="Note 5 13 4 4 5 3" xfId="44152" xr:uid="{00000000-0005-0000-0000-0000747E0000}"/>
    <cellStyle name="Note 5 13 4 4 6" xfId="15377" xr:uid="{00000000-0005-0000-0000-0000757E0000}"/>
    <cellStyle name="Note 5 13 4 4 6 2" xfId="32812" xr:uid="{00000000-0005-0000-0000-0000767E0000}"/>
    <cellStyle name="Note 5 13 4 4 6 3" xfId="47265" xr:uid="{00000000-0005-0000-0000-0000777E0000}"/>
    <cellStyle name="Note 5 13 4 4 7" xfId="19271" xr:uid="{00000000-0005-0000-0000-0000787E0000}"/>
    <cellStyle name="Note 5 13 4 4 8" xfId="20539" xr:uid="{00000000-0005-0000-0000-0000797E0000}"/>
    <cellStyle name="Note 5 13 4 5" xfId="4938" xr:uid="{00000000-0005-0000-0000-00007A7E0000}"/>
    <cellStyle name="Note 5 13 4 5 2" xfId="14329" xr:uid="{00000000-0005-0000-0000-00007B7E0000}"/>
    <cellStyle name="Note 5 13 4 5 2 2" xfId="31764" xr:uid="{00000000-0005-0000-0000-00007C7E0000}"/>
    <cellStyle name="Note 5 13 4 5 2 3" xfId="46217" xr:uid="{00000000-0005-0000-0000-00007D7E0000}"/>
    <cellStyle name="Note 5 13 4 5 3" xfId="16790" xr:uid="{00000000-0005-0000-0000-00007E7E0000}"/>
    <cellStyle name="Note 5 13 4 5 3 2" xfId="34225" xr:uid="{00000000-0005-0000-0000-00007F7E0000}"/>
    <cellStyle name="Note 5 13 4 5 3 3" xfId="48678" xr:uid="{00000000-0005-0000-0000-0000807E0000}"/>
    <cellStyle name="Note 5 13 4 5 4" xfId="22374" xr:uid="{00000000-0005-0000-0000-0000817E0000}"/>
    <cellStyle name="Note 5 13 4 5 5" xfId="36827" xr:uid="{00000000-0005-0000-0000-0000827E0000}"/>
    <cellStyle name="Note 5 13 4 6" xfId="7400" xr:uid="{00000000-0005-0000-0000-0000837E0000}"/>
    <cellStyle name="Note 5 13 4 6 2" xfId="24835" xr:uid="{00000000-0005-0000-0000-0000847E0000}"/>
    <cellStyle name="Note 5 13 4 6 3" xfId="39288" xr:uid="{00000000-0005-0000-0000-0000857E0000}"/>
    <cellStyle name="Note 5 13 4 7" xfId="9841" xr:uid="{00000000-0005-0000-0000-0000867E0000}"/>
    <cellStyle name="Note 5 13 4 7 2" xfId="27276" xr:uid="{00000000-0005-0000-0000-0000877E0000}"/>
    <cellStyle name="Note 5 13 4 7 3" xfId="41729" xr:uid="{00000000-0005-0000-0000-0000887E0000}"/>
    <cellStyle name="Note 5 13 4 8" xfId="12261" xr:uid="{00000000-0005-0000-0000-0000897E0000}"/>
    <cellStyle name="Note 5 13 4 8 2" xfId="29696" xr:uid="{00000000-0005-0000-0000-00008A7E0000}"/>
    <cellStyle name="Note 5 13 4 8 3" xfId="44149" xr:uid="{00000000-0005-0000-0000-00008B7E0000}"/>
    <cellStyle name="Note 5 13 4 9" xfId="19268" xr:uid="{00000000-0005-0000-0000-00008C7E0000}"/>
    <cellStyle name="Note 5 13 5" xfId="2431" xr:uid="{00000000-0005-0000-0000-00008D7E0000}"/>
    <cellStyle name="Note 5 13 5 2" xfId="2432" xr:uid="{00000000-0005-0000-0000-00008E7E0000}"/>
    <cellStyle name="Note 5 13 5 2 2" xfId="4943" xr:uid="{00000000-0005-0000-0000-00008F7E0000}"/>
    <cellStyle name="Note 5 13 5 2 2 2" xfId="14333" xr:uid="{00000000-0005-0000-0000-0000907E0000}"/>
    <cellStyle name="Note 5 13 5 2 2 2 2" xfId="31768" xr:uid="{00000000-0005-0000-0000-0000917E0000}"/>
    <cellStyle name="Note 5 13 5 2 2 2 3" xfId="46221" xr:uid="{00000000-0005-0000-0000-0000927E0000}"/>
    <cellStyle name="Note 5 13 5 2 2 3" xfId="16794" xr:uid="{00000000-0005-0000-0000-0000937E0000}"/>
    <cellStyle name="Note 5 13 5 2 2 3 2" xfId="34229" xr:uid="{00000000-0005-0000-0000-0000947E0000}"/>
    <cellStyle name="Note 5 13 5 2 2 3 3" xfId="48682" xr:uid="{00000000-0005-0000-0000-0000957E0000}"/>
    <cellStyle name="Note 5 13 5 2 2 4" xfId="22379" xr:uid="{00000000-0005-0000-0000-0000967E0000}"/>
    <cellStyle name="Note 5 13 5 2 2 5" xfId="36832" xr:uid="{00000000-0005-0000-0000-0000977E0000}"/>
    <cellStyle name="Note 5 13 5 2 3" xfId="7405" xr:uid="{00000000-0005-0000-0000-0000987E0000}"/>
    <cellStyle name="Note 5 13 5 2 3 2" xfId="24840" xr:uid="{00000000-0005-0000-0000-0000997E0000}"/>
    <cellStyle name="Note 5 13 5 2 3 3" xfId="39293" xr:uid="{00000000-0005-0000-0000-00009A7E0000}"/>
    <cellStyle name="Note 5 13 5 2 4" xfId="9846" xr:uid="{00000000-0005-0000-0000-00009B7E0000}"/>
    <cellStyle name="Note 5 13 5 2 4 2" xfId="27281" xr:uid="{00000000-0005-0000-0000-00009C7E0000}"/>
    <cellStyle name="Note 5 13 5 2 4 3" xfId="41734" xr:uid="{00000000-0005-0000-0000-00009D7E0000}"/>
    <cellStyle name="Note 5 13 5 2 5" xfId="12266" xr:uid="{00000000-0005-0000-0000-00009E7E0000}"/>
    <cellStyle name="Note 5 13 5 2 5 2" xfId="29701" xr:uid="{00000000-0005-0000-0000-00009F7E0000}"/>
    <cellStyle name="Note 5 13 5 2 5 3" xfId="44154" xr:uid="{00000000-0005-0000-0000-0000A07E0000}"/>
    <cellStyle name="Note 5 13 5 2 6" xfId="19273" xr:uid="{00000000-0005-0000-0000-0000A17E0000}"/>
    <cellStyle name="Note 5 13 5 3" xfId="2433" xr:uid="{00000000-0005-0000-0000-0000A27E0000}"/>
    <cellStyle name="Note 5 13 5 3 2" xfId="4944" xr:uid="{00000000-0005-0000-0000-0000A37E0000}"/>
    <cellStyle name="Note 5 13 5 3 2 2" xfId="14334" xr:uid="{00000000-0005-0000-0000-0000A47E0000}"/>
    <cellStyle name="Note 5 13 5 3 2 2 2" xfId="31769" xr:uid="{00000000-0005-0000-0000-0000A57E0000}"/>
    <cellStyle name="Note 5 13 5 3 2 2 3" xfId="46222" xr:uid="{00000000-0005-0000-0000-0000A67E0000}"/>
    <cellStyle name="Note 5 13 5 3 2 3" xfId="16795" xr:uid="{00000000-0005-0000-0000-0000A77E0000}"/>
    <cellStyle name="Note 5 13 5 3 2 3 2" xfId="34230" xr:uid="{00000000-0005-0000-0000-0000A87E0000}"/>
    <cellStyle name="Note 5 13 5 3 2 3 3" xfId="48683" xr:uid="{00000000-0005-0000-0000-0000A97E0000}"/>
    <cellStyle name="Note 5 13 5 3 2 4" xfId="22380" xr:uid="{00000000-0005-0000-0000-0000AA7E0000}"/>
    <cellStyle name="Note 5 13 5 3 2 5" xfId="36833" xr:uid="{00000000-0005-0000-0000-0000AB7E0000}"/>
    <cellStyle name="Note 5 13 5 3 3" xfId="7406" xr:uid="{00000000-0005-0000-0000-0000AC7E0000}"/>
    <cellStyle name="Note 5 13 5 3 3 2" xfId="24841" xr:uid="{00000000-0005-0000-0000-0000AD7E0000}"/>
    <cellStyle name="Note 5 13 5 3 3 3" xfId="39294" xr:uid="{00000000-0005-0000-0000-0000AE7E0000}"/>
    <cellStyle name="Note 5 13 5 3 4" xfId="9847" xr:uid="{00000000-0005-0000-0000-0000AF7E0000}"/>
    <cellStyle name="Note 5 13 5 3 4 2" xfId="27282" xr:uid="{00000000-0005-0000-0000-0000B07E0000}"/>
    <cellStyle name="Note 5 13 5 3 4 3" xfId="41735" xr:uid="{00000000-0005-0000-0000-0000B17E0000}"/>
    <cellStyle name="Note 5 13 5 3 5" xfId="12267" xr:uid="{00000000-0005-0000-0000-0000B27E0000}"/>
    <cellStyle name="Note 5 13 5 3 5 2" xfId="29702" xr:uid="{00000000-0005-0000-0000-0000B37E0000}"/>
    <cellStyle name="Note 5 13 5 3 5 3" xfId="44155" xr:uid="{00000000-0005-0000-0000-0000B47E0000}"/>
    <cellStyle name="Note 5 13 5 3 6" xfId="19274" xr:uid="{00000000-0005-0000-0000-0000B57E0000}"/>
    <cellStyle name="Note 5 13 5 4" xfId="2434" xr:uid="{00000000-0005-0000-0000-0000B67E0000}"/>
    <cellStyle name="Note 5 13 5 4 2" xfId="4945" xr:uid="{00000000-0005-0000-0000-0000B77E0000}"/>
    <cellStyle name="Note 5 13 5 4 2 2" xfId="22381" xr:uid="{00000000-0005-0000-0000-0000B87E0000}"/>
    <cellStyle name="Note 5 13 5 4 2 3" xfId="36834" xr:uid="{00000000-0005-0000-0000-0000B97E0000}"/>
    <cellStyle name="Note 5 13 5 4 3" xfId="7407" xr:uid="{00000000-0005-0000-0000-0000BA7E0000}"/>
    <cellStyle name="Note 5 13 5 4 3 2" xfId="24842" xr:uid="{00000000-0005-0000-0000-0000BB7E0000}"/>
    <cellStyle name="Note 5 13 5 4 3 3" xfId="39295" xr:uid="{00000000-0005-0000-0000-0000BC7E0000}"/>
    <cellStyle name="Note 5 13 5 4 4" xfId="9848" xr:uid="{00000000-0005-0000-0000-0000BD7E0000}"/>
    <cellStyle name="Note 5 13 5 4 4 2" xfId="27283" xr:uid="{00000000-0005-0000-0000-0000BE7E0000}"/>
    <cellStyle name="Note 5 13 5 4 4 3" xfId="41736" xr:uid="{00000000-0005-0000-0000-0000BF7E0000}"/>
    <cellStyle name="Note 5 13 5 4 5" xfId="12268" xr:uid="{00000000-0005-0000-0000-0000C07E0000}"/>
    <cellStyle name="Note 5 13 5 4 5 2" xfId="29703" xr:uid="{00000000-0005-0000-0000-0000C17E0000}"/>
    <cellStyle name="Note 5 13 5 4 5 3" xfId="44156" xr:uid="{00000000-0005-0000-0000-0000C27E0000}"/>
    <cellStyle name="Note 5 13 5 4 6" xfId="15378" xr:uid="{00000000-0005-0000-0000-0000C37E0000}"/>
    <cellStyle name="Note 5 13 5 4 6 2" xfId="32813" xr:uid="{00000000-0005-0000-0000-0000C47E0000}"/>
    <cellStyle name="Note 5 13 5 4 6 3" xfId="47266" xr:uid="{00000000-0005-0000-0000-0000C57E0000}"/>
    <cellStyle name="Note 5 13 5 4 7" xfId="19275" xr:uid="{00000000-0005-0000-0000-0000C67E0000}"/>
    <cellStyle name="Note 5 13 5 4 8" xfId="20540" xr:uid="{00000000-0005-0000-0000-0000C77E0000}"/>
    <cellStyle name="Note 5 13 5 5" xfId="4942" xr:uid="{00000000-0005-0000-0000-0000C87E0000}"/>
    <cellStyle name="Note 5 13 5 5 2" xfId="14332" xr:uid="{00000000-0005-0000-0000-0000C97E0000}"/>
    <cellStyle name="Note 5 13 5 5 2 2" xfId="31767" xr:uid="{00000000-0005-0000-0000-0000CA7E0000}"/>
    <cellStyle name="Note 5 13 5 5 2 3" xfId="46220" xr:uid="{00000000-0005-0000-0000-0000CB7E0000}"/>
    <cellStyle name="Note 5 13 5 5 3" xfId="16793" xr:uid="{00000000-0005-0000-0000-0000CC7E0000}"/>
    <cellStyle name="Note 5 13 5 5 3 2" xfId="34228" xr:uid="{00000000-0005-0000-0000-0000CD7E0000}"/>
    <cellStyle name="Note 5 13 5 5 3 3" xfId="48681" xr:uid="{00000000-0005-0000-0000-0000CE7E0000}"/>
    <cellStyle name="Note 5 13 5 5 4" xfId="22378" xr:uid="{00000000-0005-0000-0000-0000CF7E0000}"/>
    <cellStyle name="Note 5 13 5 5 5" xfId="36831" xr:uid="{00000000-0005-0000-0000-0000D07E0000}"/>
    <cellStyle name="Note 5 13 5 6" xfId="7404" xr:uid="{00000000-0005-0000-0000-0000D17E0000}"/>
    <cellStyle name="Note 5 13 5 6 2" xfId="24839" xr:uid="{00000000-0005-0000-0000-0000D27E0000}"/>
    <cellStyle name="Note 5 13 5 6 3" xfId="39292" xr:uid="{00000000-0005-0000-0000-0000D37E0000}"/>
    <cellStyle name="Note 5 13 5 7" xfId="9845" xr:uid="{00000000-0005-0000-0000-0000D47E0000}"/>
    <cellStyle name="Note 5 13 5 7 2" xfId="27280" xr:uid="{00000000-0005-0000-0000-0000D57E0000}"/>
    <cellStyle name="Note 5 13 5 7 3" xfId="41733" xr:uid="{00000000-0005-0000-0000-0000D67E0000}"/>
    <cellStyle name="Note 5 13 5 8" xfId="12265" xr:uid="{00000000-0005-0000-0000-0000D77E0000}"/>
    <cellStyle name="Note 5 13 5 8 2" xfId="29700" xr:uid="{00000000-0005-0000-0000-0000D87E0000}"/>
    <cellStyle name="Note 5 13 5 8 3" xfId="44153" xr:uid="{00000000-0005-0000-0000-0000D97E0000}"/>
    <cellStyle name="Note 5 13 5 9" xfId="19272" xr:uid="{00000000-0005-0000-0000-0000DA7E0000}"/>
    <cellStyle name="Note 5 13 6" xfId="2435" xr:uid="{00000000-0005-0000-0000-0000DB7E0000}"/>
    <cellStyle name="Note 5 13 6 2" xfId="4946" xr:uid="{00000000-0005-0000-0000-0000DC7E0000}"/>
    <cellStyle name="Note 5 13 6 2 2" xfId="14335" xr:uid="{00000000-0005-0000-0000-0000DD7E0000}"/>
    <cellStyle name="Note 5 13 6 2 2 2" xfId="31770" xr:uid="{00000000-0005-0000-0000-0000DE7E0000}"/>
    <cellStyle name="Note 5 13 6 2 2 3" xfId="46223" xr:uid="{00000000-0005-0000-0000-0000DF7E0000}"/>
    <cellStyle name="Note 5 13 6 2 3" xfId="16796" xr:uid="{00000000-0005-0000-0000-0000E07E0000}"/>
    <cellStyle name="Note 5 13 6 2 3 2" xfId="34231" xr:uid="{00000000-0005-0000-0000-0000E17E0000}"/>
    <cellStyle name="Note 5 13 6 2 3 3" xfId="48684" xr:uid="{00000000-0005-0000-0000-0000E27E0000}"/>
    <cellStyle name="Note 5 13 6 2 4" xfId="22382" xr:uid="{00000000-0005-0000-0000-0000E37E0000}"/>
    <cellStyle name="Note 5 13 6 2 5" xfId="36835" xr:uid="{00000000-0005-0000-0000-0000E47E0000}"/>
    <cellStyle name="Note 5 13 6 3" xfId="7408" xr:uid="{00000000-0005-0000-0000-0000E57E0000}"/>
    <cellStyle name="Note 5 13 6 3 2" xfId="24843" xr:uid="{00000000-0005-0000-0000-0000E67E0000}"/>
    <cellStyle name="Note 5 13 6 3 3" xfId="39296" xr:uid="{00000000-0005-0000-0000-0000E77E0000}"/>
    <cellStyle name="Note 5 13 6 4" xfId="9849" xr:uid="{00000000-0005-0000-0000-0000E87E0000}"/>
    <cellStyle name="Note 5 13 6 4 2" xfId="27284" xr:uid="{00000000-0005-0000-0000-0000E97E0000}"/>
    <cellStyle name="Note 5 13 6 4 3" xfId="41737" xr:uid="{00000000-0005-0000-0000-0000EA7E0000}"/>
    <cellStyle name="Note 5 13 6 5" xfId="12269" xr:uid="{00000000-0005-0000-0000-0000EB7E0000}"/>
    <cellStyle name="Note 5 13 6 5 2" xfId="29704" xr:uid="{00000000-0005-0000-0000-0000EC7E0000}"/>
    <cellStyle name="Note 5 13 6 5 3" xfId="44157" xr:uid="{00000000-0005-0000-0000-0000ED7E0000}"/>
    <cellStyle name="Note 5 13 6 6" xfId="19276" xr:uid="{00000000-0005-0000-0000-0000EE7E0000}"/>
    <cellStyle name="Note 5 13 7" xfId="2436" xr:uid="{00000000-0005-0000-0000-0000EF7E0000}"/>
    <cellStyle name="Note 5 13 7 2" xfId="4947" xr:uid="{00000000-0005-0000-0000-0000F07E0000}"/>
    <cellStyle name="Note 5 13 7 2 2" xfId="14336" xr:uid="{00000000-0005-0000-0000-0000F17E0000}"/>
    <cellStyle name="Note 5 13 7 2 2 2" xfId="31771" xr:uid="{00000000-0005-0000-0000-0000F27E0000}"/>
    <cellStyle name="Note 5 13 7 2 2 3" xfId="46224" xr:uid="{00000000-0005-0000-0000-0000F37E0000}"/>
    <cellStyle name="Note 5 13 7 2 3" xfId="16797" xr:uid="{00000000-0005-0000-0000-0000F47E0000}"/>
    <cellStyle name="Note 5 13 7 2 3 2" xfId="34232" xr:uid="{00000000-0005-0000-0000-0000F57E0000}"/>
    <cellStyle name="Note 5 13 7 2 3 3" xfId="48685" xr:uid="{00000000-0005-0000-0000-0000F67E0000}"/>
    <cellStyle name="Note 5 13 7 2 4" xfId="22383" xr:uid="{00000000-0005-0000-0000-0000F77E0000}"/>
    <cellStyle name="Note 5 13 7 2 5" xfId="36836" xr:uid="{00000000-0005-0000-0000-0000F87E0000}"/>
    <cellStyle name="Note 5 13 7 3" xfId="7409" xr:uid="{00000000-0005-0000-0000-0000F97E0000}"/>
    <cellStyle name="Note 5 13 7 3 2" xfId="24844" xr:uid="{00000000-0005-0000-0000-0000FA7E0000}"/>
    <cellStyle name="Note 5 13 7 3 3" xfId="39297" xr:uid="{00000000-0005-0000-0000-0000FB7E0000}"/>
    <cellStyle name="Note 5 13 7 4" xfId="9850" xr:uid="{00000000-0005-0000-0000-0000FC7E0000}"/>
    <cellStyle name="Note 5 13 7 4 2" xfId="27285" xr:uid="{00000000-0005-0000-0000-0000FD7E0000}"/>
    <cellStyle name="Note 5 13 7 4 3" xfId="41738" xr:uid="{00000000-0005-0000-0000-0000FE7E0000}"/>
    <cellStyle name="Note 5 13 7 5" xfId="12270" xr:uid="{00000000-0005-0000-0000-0000FF7E0000}"/>
    <cellStyle name="Note 5 13 7 5 2" xfId="29705" xr:uid="{00000000-0005-0000-0000-0000007F0000}"/>
    <cellStyle name="Note 5 13 7 5 3" xfId="44158" xr:uid="{00000000-0005-0000-0000-0000017F0000}"/>
    <cellStyle name="Note 5 13 7 6" xfId="19277" xr:uid="{00000000-0005-0000-0000-0000027F0000}"/>
    <cellStyle name="Note 5 13 8" xfId="2437" xr:uid="{00000000-0005-0000-0000-0000037F0000}"/>
    <cellStyle name="Note 5 13 8 2" xfId="4948" xr:uid="{00000000-0005-0000-0000-0000047F0000}"/>
    <cellStyle name="Note 5 13 8 2 2" xfId="22384" xr:uid="{00000000-0005-0000-0000-0000057F0000}"/>
    <cellStyle name="Note 5 13 8 2 3" xfId="36837" xr:uid="{00000000-0005-0000-0000-0000067F0000}"/>
    <cellStyle name="Note 5 13 8 3" xfId="7410" xr:uid="{00000000-0005-0000-0000-0000077F0000}"/>
    <cellStyle name="Note 5 13 8 3 2" xfId="24845" xr:uid="{00000000-0005-0000-0000-0000087F0000}"/>
    <cellStyle name="Note 5 13 8 3 3" xfId="39298" xr:uid="{00000000-0005-0000-0000-0000097F0000}"/>
    <cellStyle name="Note 5 13 8 4" xfId="9851" xr:uid="{00000000-0005-0000-0000-00000A7F0000}"/>
    <cellStyle name="Note 5 13 8 4 2" xfId="27286" xr:uid="{00000000-0005-0000-0000-00000B7F0000}"/>
    <cellStyle name="Note 5 13 8 4 3" xfId="41739" xr:uid="{00000000-0005-0000-0000-00000C7F0000}"/>
    <cellStyle name="Note 5 13 8 5" xfId="12271" xr:uid="{00000000-0005-0000-0000-00000D7F0000}"/>
    <cellStyle name="Note 5 13 8 5 2" xfId="29706" xr:uid="{00000000-0005-0000-0000-00000E7F0000}"/>
    <cellStyle name="Note 5 13 8 5 3" xfId="44159" xr:uid="{00000000-0005-0000-0000-00000F7F0000}"/>
    <cellStyle name="Note 5 13 8 6" xfId="15379" xr:uid="{00000000-0005-0000-0000-0000107F0000}"/>
    <cellStyle name="Note 5 13 8 6 2" xfId="32814" xr:uid="{00000000-0005-0000-0000-0000117F0000}"/>
    <cellStyle name="Note 5 13 8 6 3" xfId="47267" xr:uid="{00000000-0005-0000-0000-0000127F0000}"/>
    <cellStyle name="Note 5 13 8 7" xfId="19278" xr:uid="{00000000-0005-0000-0000-0000137F0000}"/>
    <cellStyle name="Note 5 13 8 8" xfId="20541" xr:uid="{00000000-0005-0000-0000-0000147F0000}"/>
    <cellStyle name="Note 5 13 9" xfId="4929" xr:uid="{00000000-0005-0000-0000-0000157F0000}"/>
    <cellStyle name="Note 5 13 9 2" xfId="14322" xr:uid="{00000000-0005-0000-0000-0000167F0000}"/>
    <cellStyle name="Note 5 13 9 2 2" xfId="31757" xr:uid="{00000000-0005-0000-0000-0000177F0000}"/>
    <cellStyle name="Note 5 13 9 2 3" xfId="46210" xr:uid="{00000000-0005-0000-0000-0000187F0000}"/>
    <cellStyle name="Note 5 13 9 3" xfId="16783" xr:uid="{00000000-0005-0000-0000-0000197F0000}"/>
    <cellStyle name="Note 5 13 9 3 2" xfId="34218" xr:uid="{00000000-0005-0000-0000-00001A7F0000}"/>
    <cellStyle name="Note 5 13 9 3 3" xfId="48671" xr:uid="{00000000-0005-0000-0000-00001B7F0000}"/>
    <cellStyle name="Note 5 13 9 4" xfId="22365" xr:uid="{00000000-0005-0000-0000-00001C7F0000}"/>
    <cellStyle name="Note 5 13 9 5" xfId="36818" xr:uid="{00000000-0005-0000-0000-00001D7F0000}"/>
    <cellStyle name="Note 5 14" xfId="2438" xr:uid="{00000000-0005-0000-0000-00001E7F0000}"/>
    <cellStyle name="Note 5 14 10" xfId="7411" xr:uid="{00000000-0005-0000-0000-00001F7F0000}"/>
    <cellStyle name="Note 5 14 10 2" xfId="24846" xr:uid="{00000000-0005-0000-0000-0000207F0000}"/>
    <cellStyle name="Note 5 14 10 3" xfId="39299" xr:uid="{00000000-0005-0000-0000-0000217F0000}"/>
    <cellStyle name="Note 5 14 11" xfId="9852" xr:uid="{00000000-0005-0000-0000-0000227F0000}"/>
    <cellStyle name="Note 5 14 11 2" xfId="27287" xr:uid="{00000000-0005-0000-0000-0000237F0000}"/>
    <cellStyle name="Note 5 14 11 3" xfId="41740" xr:uid="{00000000-0005-0000-0000-0000247F0000}"/>
    <cellStyle name="Note 5 14 12" xfId="12272" xr:uid="{00000000-0005-0000-0000-0000257F0000}"/>
    <cellStyle name="Note 5 14 12 2" xfId="29707" xr:uid="{00000000-0005-0000-0000-0000267F0000}"/>
    <cellStyle name="Note 5 14 12 3" xfId="44160" xr:uid="{00000000-0005-0000-0000-0000277F0000}"/>
    <cellStyle name="Note 5 14 13" xfId="19279" xr:uid="{00000000-0005-0000-0000-0000287F0000}"/>
    <cellStyle name="Note 5 14 2" xfId="2439" xr:uid="{00000000-0005-0000-0000-0000297F0000}"/>
    <cellStyle name="Note 5 14 2 2" xfId="2440" xr:uid="{00000000-0005-0000-0000-00002A7F0000}"/>
    <cellStyle name="Note 5 14 2 2 2" xfId="4951" xr:uid="{00000000-0005-0000-0000-00002B7F0000}"/>
    <cellStyle name="Note 5 14 2 2 2 2" xfId="14339" xr:uid="{00000000-0005-0000-0000-00002C7F0000}"/>
    <cellStyle name="Note 5 14 2 2 2 2 2" xfId="31774" xr:uid="{00000000-0005-0000-0000-00002D7F0000}"/>
    <cellStyle name="Note 5 14 2 2 2 2 3" xfId="46227" xr:uid="{00000000-0005-0000-0000-00002E7F0000}"/>
    <cellStyle name="Note 5 14 2 2 2 3" xfId="16800" xr:uid="{00000000-0005-0000-0000-00002F7F0000}"/>
    <cellStyle name="Note 5 14 2 2 2 3 2" xfId="34235" xr:uid="{00000000-0005-0000-0000-0000307F0000}"/>
    <cellStyle name="Note 5 14 2 2 2 3 3" xfId="48688" xr:uid="{00000000-0005-0000-0000-0000317F0000}"/>
    <cellStyle name="Note 5 14 2 2 2 4" xfId="22387" xr:uid="{00000000-0005-0000-0000-0000327F0000}"/>
    <cellStyle name="Note 5 14 2 2 2 5" xfId="36840" xr:uid="{00000000-0005-0000-0000-0000337F0000}"/>
    <cellStyle name="Note 5 14 2 2 3" xfId="7413" xr:uid="{00000000-0005-0000-0000-0000347F0000}"/>
    <cellStyle name="Note 5 14 2 2 3 2" xfId="24848" xr:uid="{00000000-0005-0000-0000-0000357F0000}"/>
    <cellStyle name="Note 5 14 2 2 3 3" xfId="39301" xr:uid="{00000000-0005-0000-0000-0000367F0000}"/>
    <cellStyle name="Note 5 14 2 2 4" xfId="9854" xr:uid="{00000000-0005-0000-0000-0000377F0000}"/>
    <cellStyle name="Note 5 14 2 2 4 2" xfId="27289" xr:uid="{00000000-0005-0000-0000-0000387F0000}"/>
    <cellStyle name="Note 5 14 2 2 4 3" xfId="41742" xr:uid="{00000000-0005-0000-0000-0000397F0000}"/>
    <cellStyle name="Note 5 14 2 2 5" xfId="12274" xr:uid="{00000000-0005-0000-0000-00003A7F0000}"/>
    <cellStyle name="Note 5 14 2 2 5 2" xfId="29709" xr:uid="{00000000-0005-0000-0000-00003B7F0000}"/>
    <cellStyle name="Note 5 14 2 2 5 3" xfId="44162" xr:uid="{00000000-0005-0000-0000-00003C7F0000}"/>
    <cellStyle name="Note 5 14 2 2 6" xfId="19281" xr:uid="{00000000-0005-0000-0000-00003D7F0000}"/>
    <cellStyle name="Note 5 14 2 3" xfId="2441" xr:uid="{00000000-0005-0000-0000-00003E7F0000}"/>
    <cellStyle name="Note 5 14 2 3 2" xfId="4952" xr:uid="{00000000-0005-0000-0000-00003F7F0000}"/>
    <cellStyle name="Note 5 14 2 3 2 2" xfId="14340" xr:uid="{00000000-0005-0000-0000-0000407F0000}"/>
    <cellStyle name="Note 5 14 2 3 2 2 2" xfId="31775" xr:uid="{00000000-0005-0000-0000-0000417F0000}"/>
    <cellStyle name="Note 5 14 2 3 2 2 3" xfId="46228" xr:uid="{00000000-0005-0000-0000-0000427F0000}"/>
    <cellStyle name="Note 5 14 2 3 2 3" xfId="16801" xr:uid="{00000000-0005-0000-0000-0000437F0000}"/>
    <cellStyle name="Note 5 14 2 3 2 3 2" xfId="34236" xr:uid="{00000000-0005-0000-0000-0000447F0000}"/>
    <cellStyle name="Note 5 14 2 3 2 3 3" xfId="48689" xr:uid="{00000000-0005-0000-0000-0000457F0000}"/>
    <cellStyle name="Note 5 14 2 3 2 4" xfId="22388" xr:uid="{00000000-0005-0000-0000-0000467F0000}"/>
    <cellStyle name="Note 5 14 2 3 2 5" xfId="36841" xr:uid="{00000000-0005-0000-0000-0000477F0000}"/>
    <cellStyle name="Note 5 14 2 3 3" xfId="7414" xr:uid="{00000000-0005-0000-0000-0000487F0000}"/>
    <cellStyle name="Note 5 14 2 3 3 2" xfId="24849" xr:uid="{00000000-0005-0000-0000-0000497F0000}"/>
    <cellStyle name="Note 5 14 2 3 3 3" xfId="39302" xr:uid="{00000000-0005-0000-0000-00004A7F0000}"/>
    <cellStyle name="Note 5 14 2 3 4" xfId="9855" xr:uid="{00000000-0005-0000-0000-00004B7F0000}"/>
    <cellStyle name="Note 5 14 2 3 4 2" xfId="27290" xr:uid="{00000000-0005-0000-0000-00004C7F0000}"/>
    <cellStyle name="Note 5 14 2 3 4 3" xfId="41743" xr:uid="{00000000-0005-0000-0000-00004D7F0000}"/>
    <cellStyle name="Note 5 14 2 3 5" xfId="12275" xr:uid="{00000000-0005-0000-0000-00004E7F0000}"/>
    <cellStyle name="Note 5 14 2 3 5 2" xfId="29710" xr:uid="{00000000-0005-0000-0000-00004F7F0000}"/>
    <cellStyle name="Note 5 14 2 3 5 3" xfId="44163" xr:uid="{00000000-0005-0000-0000-0000507F0000}"/>
    <cellStyle name="Note 5 14 2 3 6" xfId="19282" xr:uid="{00000000-0005-0000-0000-0000517F0000}"/>
    <cellStyle name="Note 5 14 2 4" xfId="2442" xr:uid="{00000000-0005-0000-0000-0000527F0000}"/>
    <cellStyle name="Note 5 14 2 4 2" xfId="4953" xr:uid="{00000000-0005-0000-0000-0000537F0000}"/>
    <cellStyle name="Note 5 14 2 4 2 2" xfId="22389" xr:uid="{00000000-0005-0000-0000-0000547F0000}"/>
    <cellStyle name="Note 5 14 2 4 2 3" xfId="36842" xr:uid="{00000000-0005-0000-0000-0000557F0000}"/>
    <cellStyle name="Note 5 14 2 4 3" xfId="7415" xr:uid="{00000000-0005-0000-0000-0000567F0000}"/>
    <cellStyle name="Note 5 14 2 4 3 2" xfId="24850" xr:uid="{00000000-0005-0000-0000-0000577F0000}"/>
    <cellStyle name="Note 5 14 2 4 3 3" xfId="39303" xr:uid="{00000000-0005-0000-0000-0000587F0000}"/>
    <cellStyle name="Note 5 14 2 4 4" xfId="9856" xr:uid="{00000000-0005-0000-0000-0000597F0000}"/>
    <cellStyle name="Note 5 14 2 4 4 2" xfId="27291" xr:uid="{00000000-0005-0000-0000-00005A7F0000}"/>
    <cellStyle name="Note 5 14 2 4 4 3" xfId="41744" xr:uid="{00000000-0005-0000-0000-00005B7F0000}"/>
    <cellStyle name="Note 5 14 2 4 5" xfId="12276" xr:uid="{00000000-0005-0000-0000-00005C7F0000}"/>
    <cellStyle name="Note 5 14 2 4 5 2" xfId="29711" xr:uid="{00000000-0005-0000-0000-00005D7F0000}"/>
    <cellStyle name="Note 5 14 2 4 5 3" xfId="44164" xr:uid="{00000000-0005-0000-0000-00005E7F0000}"/>
    <cellStyle name="Note 5 14 2 4 6" xfId="15380" xr:uid="{00000000-0005-0000-0000-00005F7F0000}"/>
    <cellStyle name="Note 5 14 2 4 6 2" xfId="32815" xr:uid="{00000000-0005-0000-0000-0000607F0000}"/>
    <cellStyle name="Note 5 14 2 4 6 3" xfId="47268" xr:uid="{00000000-0005-0000-0000-0000617F0000}"/>
    <cellStyle name="Note 5 14 2 4 7" xfId="19283" xr:uid="{00000000-0005-0000-0000-0000627F0000}"/>
    <cellStyle name="Note 5 14 2 4 8" xfId="20542" xr:uid="{00000000-0005-0000-0000-0000637F0000}"/>
    <cellStyle name="Note 5 14 2 5" xfId="4950" xr:uid="{00000000-0005-0000-0000-0000647F0000}"/>
    <cellStyle name="Note 5 14 2 5 2" xfId="14338" xr:uid="{00000000-0005-0000-0000-0000657F0000}"/>
    <cellStyle name="Note 5 14 2 5 2 2" xfId="31773" xr:uid="{00000000-0005-0000-0000-0000667F0000}"/>
    <cellStyle name="Note 5 14 2 5 2 3" xfId="46226" xr:uid="{00000000-0005-0000-0000-0000677F0000}"/>
    <cellStyle name="Note 5 14 2 5 3" xfId="16799" xr:uid="{00000000-0005-0000-0000-0000687F0000}"/>
    <cellStyle name="Note 5 14 2 5 3 2" xfId="34234" xr:uid="{00000000-0005-0000-0000-0000697F0000}"/>
    <cellStyle name="Note 5 14 2 5 3 3" xfId="48687" xr:uid="{00000000-0005-0000-0000-00006A7F0000}"/>
    <cellStyle name="Note 5 14 2 5 4" xfId="22386" xr:uid="{00000000-0005-0000-0000-00006B7F0000}"/>
    <cellStyle name="Note 5 14 2 5 5" xfId="36839" xr:uid="{00000000-0005-0000-0000-00006C7F0000}"/>
    <cellStyle name="Note 5 14 2 6" xfId="7412" xr:uid="{00000000-0005-0000-0000-00006D7F0000}"/>
    <cellStyle name="Note 5 14 2 6 2" xfId="24847" xr:uid="{00000000-0005-0000-0000-00006E7F0000}"/>
    <cellStyle name="Note 5 14 2 6 3" xfId="39300" xr:uid="{00000000-0005-0000-0000-00006F7F0000}"/>
    <cellStyle name="Note 5 14 2 7" xfId="9853" xr:uid="{00000000-0005-0000-0000-0000707F0000}"/>
    <cellStyle name="Note 5 14 2 7 2" xfId="27288" xr:uid="{00000000-0005-0000-0000-0000717F0000}"/>
    <cellStyle name="Note 5 14 2 7 3" xfId="41741" xr:uid="{00000000-0005-0000-0000-0000727F0000}"/>
    <cellStyle name="Note 5 14 2 8" xfId="12273" xr:uid="{00000000-0005-0000-0000-0000737F0000}"/>
    <cellStyle name="Note 5 14 2 8 2" xfId="29708" xr:uid="{00000000-0005-0000-0000-0000747F0000}"/>
    <cellStyle name="Note 5 14 2 8 3" xfId="44161" xr:uid="{00000000-0005-0000-0000-0000757F0000}"/>
    <cellStyle name="Note 5 14 2 9" xfId="19280" xr:uid="{00000000-0005-0000-0000-0000767F0000}"/>
    <cellStyle name="Note 5 14 3" xfId="2443" xr:uid="{00000000-0005-0000-0000-0000777F0000}"/>
    <cellStyle name="Note 5 14 3 2" xfId="2444" xr:uid="{00000000-0005-0000-0000-0000787F0000}"/>
    <cellStyle name="Note 5 14 3 2 2" xfId="4955" xr:uid="{00000000-0005-0000-0000-0000797F0000}"/>
    <cellStyle name="Note 5 14 3 2 2 2" xfId="14342" xr:uid="{00000000-0005-0000-0000-00007A7F0000}"/>
    <cellStyle name="Note 5 14 3 2 2 2 2" xfId="31777" xr:uid="{00000000-0005-0000-0000-00007B7F0000}"/>
    <cellStyle name="Note 5 14 3 2 2 2 3" xfId="46230" xr:uid="{00000000-0005-0000-0000-00007C7F0000}"/>
    <cellStyle name="Note 5 14 3 2 2 3" xfId="16803" xr:uid="{00000000-0005-0000-0000-00007D7F0000}"/>
    <cellStyle name="Note 5 14 3 2 2 3 2" xfId="34238" xr:uid="{00000000-0005-0000-0000-00007E7F0000}"/>
    <cellStyle name="Note 5 14 3 2 2 3 3" xfId="48691" xr:uid="{00000000-0005-0000-0000-00007F7F0000}"/>
    <cellStyle name="Note 5 14 3 2 2 4" xfId="22391" xr:uid="{00000000-0005-0000-0000-0000807F0000}"/>
    <cellStyle name="Note 5 14 3 2 2 5" xfId="36844" xr:uid="{00000000-0005-0000-0000-0000817F0000}"/>
    <cellStyle name="Note 5 14 3 2 3" xfId="7417" xr:uid="{00000000-0005-0000-0000-0000827F0000}"/>
    <cellStyle name="Note 5 14 3 2 3 2" xfId="24852" xr:uid="{00000000-0005-0000-0000-0000837F0000}"/>
    <cellStyle name="Note 5 14 3 2 3 3" xfId="39305" xr:uid="{00000000-0005-0000-0000-0000847F0000}"/>
    <cellStyle name="Note 5 14 3 2 4" xfId="9858" xr:uid="{00000000-0005-0000-0000-0000857F0000}"/>
    <cellStyle name="Note 5 14 3 2 4 2" xfId="27293" xr:uid="{00000000-0005-0000-0000-0000867F0000}"/>
    <cellStyle name="Note 5 14 3 2 4 3" xfId="41746" xr:uid="{00000000-0005-0000-0000-0000877F0000}"/>
    <cellStyle name="Note 5 14 3 2 5" xfId="12278" xr:uid="{00000000-0005-0000-0000-0000887F0000}"/>
    <cellStyle name="Note 5 14 3 2 5 2" xfId="29713" xr:uid="{00000000-0005-0000-0000-0000897F0000}"/>
    <cellStyle name="Note 5 14 3 2 5 3" xfId="44166" xr:uid="{00000000-0005-0000-0000-00008A7F0000}"/>
    <cellStyle name="Note 5 14 3 2 6" xfId="19285" xr:uid="{00000000-0005-0000-0000-00008B7F0000}"/>
    <cellStyle name="Note 5 14 3 3" xfId="2445" xr:uid="{00000000-0005-0000-0000-00008C7F0000}"/>
    <cellStyle name="Note 5 14 3 3 2" xfId="4956" xr:uid="{00000000-0005-0000-0000-00008D7F0000}"/>
    <cellStyle name="Note 5 14 3 3 2 2" xfId="14343" xr:uid="{00000000-0005-0000-0000-00008E7F0000}"/>
    <cellStyle name="Note 5 14 3 3 2 2 2" xfId="31778" xr:uid="{00000000-0005-0000-0000-00008F7F0000}"/>
    <cellStyle name="Note 5 14 3 3 2 2 3" xfId="46231" xr:uid="{00000000-0005-0000-0000-0000907F0000}"/>
    <cellStyle name="Note 5 14 3 3 2 3" xfId="16804" xr:uid="{00000000-0005-0000-0000-0000917F0000}"/>
    <cellStyle name="Note 5 14 3 3 2 3 2" xfId="34239" xr:uid="{00000000-0005-0000-0000-0000927F0000}"/>
    <cellStyle name="Note 5 14 3 3 2 3 3" xfId="48692" xr:uid="{00000000-0005-0000-0000-0000937F0000}"/>
    <cellStyle name="Note 5 14 3 3 2 4" xfId="22392" xr:uid="{00000000-0005-0000-0000-0000947F0000}"/>
    <cellStyle name="Note 5 14 3 3 2 5" xfId="36845" xr:uid="{00000000-0005-0000-0000-0000957F0000}"/>
    <cellStyle name="Note 5 14 3 3 3" xfId="7418" xr:uid="{00000000-0005-0000-0000-0000967F0000}"/>
    <cellStyle name="Note 5 14 3 3 3 2" xfId="24853" xr:uid="{00000000-0005-0000-0000-0000977F0000}"/>
    <cellStyle name="Note 5 14 3 3 3 3" xfId="39306" xr:uid="{00000000-0005-0000-0000-0000987F0000}"/>
    <cellStyle name="Note 5 14 3 3 4" xfId="9859" xr:uid="{00000000-0005-0000-0000-0000997F0000}"/>
    <cellStyle name="Note 5 14 3 3 4 2" xfId="27294" xr:uid="{00000000-0005-0000-0000-00009A7F0000}"/>
    <cellStyle name="Note 5 14 3 3 4 3" xfId="41747" xr:uid="{00000000-0005-0000-0000-00009B7F0000}"/>
    <cellStyle name="Note 5 14 3 3 5" xfId="12279" xr:uid="{00000000-0005-0000-0000-00009C7F0000}"/>
    <cellStyle name="Note 5 14 3 3 5 2" xfId="29714" xr:uid="{00000000-0005-0000-0000-00009D7F0000}"/>
    <cellStyle name="Note 5 14 3 3 5 3" xfId="44167" xr:uid="{00000000-0005-0000-0000-00009E7F0000}"/>
    <cellStyle name="Note 5 14 3 3 6" xfId="19286" xr:uid="{00000000-0005-0000-0000-00009F7F0000}"/>
    <cellStyle name="Note 5 14 3 4" xfId="2446" xr:uid="{00000000-0005-0000-0000-0000A07F0000}"/>
    <cellStyle name="Note 5 14 3 4 2" xfId="4957" xr:uid="{00000000-0005-0000-0000-0000A17F0000}"/>
    <cellStyle name="Note 5 14 3 4 2 2" xfId="22393" xr:uid="{00000000-0005-0000-0000-0000A27F0000}"/>
    <cellStyle name="Note 5 14 3 4 2 3" xfId="36846" xr:uid="{00000000-0005-0000-0000-0000A37F0000}"/>
    <cellStyle name="Note 5 14 3 4 3" xfId="7419" xr:uid="{00000000-0005-0000-0000-0000A47F0000}"/>
    <cellStyle name="Note 5 14 3 4 3 2" xfId="24854" xr:uid="{00000000-0005-0000-0000-0000A57F0000}"/>
    <cellStyle name="Note 5 14 3 4 3 3" xfId="39307" xr:uid="{00000000-0005-0000-0000-0000A67F0000}"/>
    <cellStyle name="Note 5 14 3 4 4" xfId="9860" xr:uid="{00000000-0005-0000-0000-0000A77F0000}"/>
    <cellStyle name="Note 5 14 3 4 4 2" xfId="27295" xr:uid="{00000000-0005-0000-0000-0000A87F0000}"/>
    <cellStyle name="Note 5 14 3 4 4 3" xfId="41748" xr:uid="{00000000-0005-0000-0000-0000A97F0000}"/>
    <cellStyle name="Note 5 14 3 4 5" xfId="12280" xr:uid="{00000000-0005-0000-0000-0000AA7F0000}"/>
    <cellStyle name="Note 5 14 3 4 5 2" xfId="29715" xr:uid="{00000000-0005-0000-0000-0000AB7F0000}"/>
    <cellStyle name="Note 5 14 3 4 5 3" xfId="44168" xr:uid="{00000000-0005-0000-0000-0000AC7F0000}"/>
    <cellStyle name="Note 5 14 3 4 6" xfId="15381" xr:uid="{00000000-0005-0000-0000-0000AD7F0000}"/>
    <cellStyle name="Note 5 14 3 4 6 2" xfId="32816" xr:uid="{00000000-0005-0000-0000-0000AE7F0000}"/>
    <cellStyle name="Note 5 14 3 4 6 3" xfId="47269" xr:uid="{00000000-0005-0000-0000-0000AF7F0000}"/>
    <cellStyle name="Note 5 14 3 4 7" xfId="19287" xr:uid="{00000000-0005-0000-0000-0000B07F0000}"/>
    <cellStyle name="Note 5 14 3 4 8" xfId="20543" xr:uid="{00000000-0005-0000-0000-0000B17F0000}"/>
    <cellStyle name="Note 5 14 3 5" xfId="4954" xr:uid="{00000000-0005-0000-0000-0000B27F0000}"/>
    <cellStyle name="Note 5 14 3 5 2" xfId="14341" xr:uid="{00000000-0005-0000-0000-0000B37F0000}"/>
    <cellStyle name="Note 5 14 3 5 2 2" xfId="31776" xr:uid="{00000000-0005-0000-0000-0000B47F0000}"/>
    <cellStyle name="Note 5 14 3 5 2 3" xfId="46229" xr:uid="{00000000-0005-0000-0000-0000B57F0000}"/>
    <cellStyle name="Note 5 14 3 5 3" xfId="16802" xr:uid="{00000000-0005-0000-0000-0000B67F0000}"/>
    <cellStyle name="Note 5 14 3 5 3 2" xfId="34237" xr:uid="{00000000-0005-0000-0000-0000B77F0000}"/>
    <cellStyle name="Note 5 14 3 5 3 3" xfId="48690" xr:uid="{00000000-0005-0000-0000-0000B87F0000}"/>
    <cellStyle name="Note 5 14 3 5 4" xfId="22390" xr:uid="{00000000-0005-0000-0000-0000B97F0000}"/>
    <cellStyle name="Note 5 14 3 5 5" xfId="36843" xr:uid="{00000000-0005-0000-0000-0000BA7F0000}"/>
    <cellStyle name="Note 5 14 3 6" xfId="7416" xr:uid="{00000000-0005-0000-0000-0000BB7F0000}"/>
    <cellStyle name="Note 5 14 3 6 2" xfId="24851" xr:uid="{00000000-0005-0000-0000-0000BC7F0000}"/>
    <cellStyle name="Note 5 14 3 6 3" xfId="39304" xr:uid="{00000000-0005-0000-0000-0000BD7F0000}"/>
    <cellStyle name="Note 5 14 3 7" xfId="9857" xr:uid="{00000000-0005-0000-0000-0000BE7F0000}"/>
    <cellStyle name="Note 5 14 3 7 2" xfId="27292" xr:uid="{00000000-0005-0000-0000-0000BF7F0000}"/>
    <cellStyle name="Note 5 14 3 7 3" xfId="41745" xr:uid="{00000000-0005-0000-0000-0000C07F0000}"/>
    <cellStyle name="Note 5 14 3 8" xfId="12277" xr:uid="{00000000-0005-0000-0000-0000C17F0000}"/>
    <cellStyle name="Note 5 14 3 8 2" xfId="29712" xr:uid="{00000000-0005-0000-0000-0000C27F0000}"/>
    <cellStyle name="Note 5 14 3 8 3" xfId="44165" xr:uid="{00000000-0005-0000-0000-0000C37F0000}"/>
    <cellStyle name="Note 5 14 3 9" xfId="19284" xr:uid="{00000000-0005-0000-0000-0000C47F0000}"/>
    <cellStyle name="Note 5 14 4" xfId="2447" xr:uid="{00000000-0005-0000-0000-0000C57F0000}"/>
    <cellStyle name="Note 5 14 4 2" xfId="2448" xr:uid="{00000000-0005-0000-0000-0000C67F0000}"/>
    <cellStyle name="Note 5 14 4 2 2" xfId="4959" xr:uid="{00000000-0005-0000-0000-0000C77F0000}"/>
    <cellStyle name="Note 5 14 4 2 2 2" xfId="14345" xr:uid="{00000000-0005-0000-0000-0000C87F0000}"/>
    <cellStyle name="Note 5 14 4 2 2 2 2" xfId="31780" xr:uid="{00000000-0005-0000-0000-0000C97F0000}"/>
    <cellStyle name="Note 5 14 4 2 2 2 3" xfId="46233" xr:uid="{00000000-0005-0000-0000-0000CA7F0000}"/>
    <cellStyle name="Note 5 14 4 2 2 3" xfId="16806" xr:uid="{00000000-0005-0000-0000-0000CB7F0000}"/>
    <cellStyle name="Note 5 14 4 2 2 3 2" xfId="34241" xr:uid="{00000000-0005-0000-0000-0000CC7F0000}"/>
    <cellStyle name="Note 5 14 4 2 2 3 3" xfId="48694" xr:uid="{00000000-0005-0000-0000-0000CD7F0000}"/>
    <cellStyle name="Note 5 14 4 2 2 4" xfId="22395" xr:uid="{00000000-0005-0000-0000-0000CE7F0000}"/>
    <cellStyle name="Note 5 14 4 2 2 5" xfId="36848" xr:uid="{00000000-0005-0000-0000-0000CF7F0000}"/>
    <cellStyle name="Note 5 14 4 2 3" xfId="7421" xr:uid="{00000000-0005-0000-0000-0000D07F0000}"/>
    <cellStyle name="Note 5 14 4 2 3 2" xfId="24856" xr:uid="{00000000-0005-0000-0000-0000D17F0000}"/>
    <cellStyle name="Note 5 14 4 2 3 3" xfId="39309" xr:uid="{00000000-0005-0000-0000-0000D27F0000}"/>
    <cellStyle name="Note 5 14 4 2 4" xfId="9862" xr:uid="{00000000-0005-0000-0000-0000D37F0000}"/>
    <cellStyle name="Note 5 14 4 2 4 2" xfId="27297" xr:uid="{00000000-0005-0000-0000-0000D47F0000}"/>
    <cellStyle name="Note 5 14 4 2 4 3" xfId="41750" xr:uid="{00000000-0005-0000-0000-0000D57F0000}"/>
    <cellStyle name="Note 5 14 4 2 5" xfId="12282" xr:uid="{00000000-0005-0000-0000-0000D67F0000}"/>
    <cellStyle name="Note 5 14 4 2 5 2" xfId="29717" xr:uid="{00000000-0005-0000-0000-0000D77F0000}"/>
    <cellStyle name="Note 5 14 4 2 5 3" xfId="44170" xr:uid="{00000000-0005-0000-0000-0000D87F0000}"/>
    <cellStyle name="Note 5 14 4 2 6" xfId="19289" xr:uid="{00000000-0005-0000-0000-0000D97F0000}"/>
    <cellStyle name="Note 5 14 4 3" xfId="2449" xr:uid="{00000000-0005-0000-0000-0000DA7F0000}"/>
    <cellStyle name="Note 5 14 4 3 2" xfId="4960" xr:uid="{00000000-0005-0000-0000-0000DB7F0000}"/>
    <cellStyle name="Note 5 14 4 3 2 2" xfId="14346" xr:uid="{00000000-0005-0000-0000-0000DC7F0000}"/>
    <cellStyle name="Note 5 14 4 3 2 2 2" xfId="31781" xr:uid="{00000000-0005-0000-0000-0000DD7F0000}"/>
    <cellStyle name="Note 5 14 4 3 2 2 3" xfId="46234" xr:uid="{00000000-0005-0000-0000-0000DE7F0000}"/>
    <cellStyle name="Note 5 14 4 3 2 3" xfId="16807" xr:uid="{00000000-0005-0000-0000-0000DF7F0000}"/>
    <cellStyle name="Note 5 14 4 3 2 3 2" xfId="34242" xr:uid="{00000000-0005-0000-0000-0000E07F0000}"/>
    <cellStyle name="Note 5 14 4 3 2 3 3" xfId="48695" xr:uid="{00000000-0005-0000-0000-0000E17F0000}"/>
    <cellStyle name="Note 5 14 4 3 2 4" xfId="22396" xr:uid="{00000000-0005-0000-0000-0000E27F0000}"/>
    <cellStyle name="Note 5 14 4 3 2 5" xfId="36849" xr:uid="{00000000-0005-0000-0000-0000E37F0000}"/>
    <cellStyle name="Note 5 14 4 3 3" xfId="7422" xr:uid="{00000000-0005-0000-0000-0000E47F0000}"/>
    <cellStyle name="Note 5 14 4 3 3 2" xfId="24857" xr:uid="{00000000-0005-0000-0000-0000E57F0000}"/>
    <cellStyle name="Note 5 14 4 3 3 3" xfId="39310" xr:uid="{00000000-0005-0000-0000-0000E67F0000}"/>
    <cellStyle name="Note 5 14 4 3 4" xfId="9863" xr:uid="{00000000-0005-0000-0000-0000E77F0000}"/>
    <cellStyle name="Note 5 14 4 3 4 2" xfId="27298" xr:uid="{00000000-0005-0000-0000-0000E87F0000}"/>
    <cellStyle name="Note 5 14 4 3 4 3" xfId="41751" xr:uid="{00000000-0005-0000-0000-0000E97F0000}"/>
    <cellStyle name="Note 5 14 4 3 5" xfId="12283" xr:uid="{00000000-0005-0000-0000-0000EA7F0000}"/>
    <cellStyle name="Note 5 14 4 3 5 2" xfId="29718" xr:uid="{00000000-0005-0000-0000-0000EB7F0000}"/>
    <cellStyle name="Note 5 14 4 3 5 3" xfId="44171" xr:uid="{00000000-0005-0000-0000-0000EC7F0000}"/>
    <cellStyle name="Note 5 14 4 3 6" xfId="19290" xr:uid="{00000000-0005-0000-0000-0000ED7F0000}"/>
    <cellStyle name="Note 5 14 4 4" xfId="2450" xr:uid="{00000000-0005-0000-0000-0000EE7F0000}"/>
    <cellStyle name="Note 5 14 4 4 2" xfId="4961" xr:uid="{00000000-0005-0000-0000-0000EF7F0000}"/>
    <cellStyle name="Note 5 14 4 4 2 2" xfId="22397" xr:uid="{00000000-0005-0000-0000-0000F07F0000}"/>
    <cellStyle name="Note 5 14 4 4 2 3" xfId="36850" xr:uid="{00000000-0005-0000-0000-0000F17F0000}"/>
    <cellStyle name="Note 5 14 4 4 3" xfId="7423" xr:uid="{00000000-0005-0000-0000-0000F27F0000}"/>
    <cellStyle name="Note 5 14 4 4 3 2" xfId="24858" xr:uid="{00000000-0005-0000-0000-0000F37F0000}"/>
    <cellStyle name="Note 5 14 4 4 3 3" xfId="39311" xr:uid="{00000000-0005-0000-0000-0000F47F0000}"/>
    <cellStyle name="Note 5 14 4 4 4" xfId="9864" xr:uid="{00000000-0005-0000-0000-0000F57F0000}"/>
    <cellStyle name="Note 5 14 4 4 4 2" xfId="27299" xr:uid="{00000000-0005-0000-0000-0000F67F0000}"/>
    <cellStyle name="Note 5 14 4 4 4 3" xfId="41752" xr:uid="{00000000-0005-0000-0000-0000F77F0000}"/>
    <cellStyle name="Note 5 14 4 4 5" xfId="12284" xr:uid="{00000000-0005-0000-0000-0000F87F0000}"/>
    <cellStyle name="Note 5 14 4 4 5 2" xfId="29719" xr:uid="{00000000-0005-0000-0000-0000F97F0000}"/>
    <cellStyle name="Note 5 14 4 4 5 3" xfId="44172" xr:uid="{00000000-0005-0000-0000-0000FA7F0000}"/>
    <cellStyle name="Note 5 14 4 4 6" xfId="15382" xr:uid="{00000000-0005-0000-0000-0000FB7F0000}"/>
    <cellStyle name="Note 5 14 4 4 6 2" xfId="32817" xr:uid="{00000000-0005-0000-0000-0000FC7F0000}"/>
    <cellStyle name="Note 5 14 4 4 6 3" xfId="47270" xr:uid="{00000000-0005-0000-0000-0000FD7F0000}"/>
    <cellStyle name="Note 5 14 4 4 7" xfId="19291" xr:uid="{00000000-0005-0000-0000-0000FE7F0000}"/>
    <cellStyle name="Note 5 14 4 4 8" xfId="20544" xr:uid="{00000000-0005-0000-0000-0000FF7F0000}"/>
    <cellStyle name="Note 5 14 4 5" xfId="4958" xr:uid="{00000000-0005-0000-0000-000000800000}"/>
    <cellStyle name="Note 5 14 4 5 2" xfId="14344" xr:uid="{00000000-0005-0000-0000-000001800000}"/>
    <cellStyle name="Note 5 14 4 5 2 2" xfId="31779" xr:uid="{00000000-0005-0000-0000-000002800000}"/>
    <cellStyle name="Note 5 14 4 5 2 3" xfId="46232" xr:uid="{00000000-0005-0000-0000-000003800000}"/>
    <cellStyle name="Note 5 14 4 5 3" xfId="16805" xr:uid="{00000000-0005-0000-0000-000004800000}"/>
    <cellStyle name="Note 5 14 4 5 3 2" xfId="34240" xr:uid="{00000000-0005-0000-0000-000005800000}"/>
    <cellStyle name="Note 5 14 4 5 3 3" xfId="48693" xr:uid="{00000000-0005-0000-0000-000006800000}"/>
    <cellStyle name="Note 5 14 4 5 4" xfId="22394" xr:uid="{00000000-0005-0000-0000-000007800000}"/>
    <cellStyle name="Note 5 14 4 5 5" xfId="36847" xr:uid="{00000000-0005-0000-0000-000008800000}"/>
    <cellStyle name="Note 5 14 4 6" xfId="7420" xr:uid="{00000000-0005-0000-0000-000009800000}"/>
    <cellStyle name="Note 5 14 4 6 2" xfId="24855" xr:uid="{00000000-0005-0000-0000-00000A800000}"/>
    <cellStyle name="Note 5 14 4 6 3" xfId="39308" xr:uid="{00000000-0005-0000-0000-00000B800000}"/>
    <cellStyle name="Note 5 14 4 7" xfId="9861" xr:uid="{00000000-0005-0000-0000-00000C800000}"/>
    <cellStyle name="Note 5 14 4 7 2" xfId="27296" xr:uid="{00000000-0005-0000-0000-00000D800000}"/>
    <cellStyle name="Note 5 14 4 7 3" xfId="41749" xr:uid="{00000000-0005-0000-0000-00000E800000}"/>
    <cellStyle name="Note 5 14 4 8" xfId="12281" xr:uid="{00000000-0005-0000-0000-00000F800000}"/>
    <cellStyle name="Note 5 14 4 8 2" xfId="29716" xr:uid="{00000000-0005-0000-0000-000010800000}"/>
    <cellStyle name="Note 5 14 4 8 3" xfId="44169" xr:uid="{00000000-0005-0000-0000-000011800000}"/>
    <cellStyle name="Note 5 14 4 9" xfId="19288" xr:uid="{00000000-0005-0000-0000-000012800000}"/>
    <cellStyle name="Note 5 14 5" xfId="2451" xr:uid="{00000000-0005-0000-0000-000013800000}"/>
    <cellStyle name="Note 5 14 5 2" xfId="2452" xr:uid="{00000000-0005-0000-0000-000014800000}"/>
    <cellStyle name="Note 5 14 5 2 2" xfId="4963" xr:uid="{00000000-0005-0000-0000-000015800000}"/>
    <cellStyle name="Note 5 14 5 2 2 2" xfId="14348" xr:uid="{00000000-0005-0000-0000-000016800000}"/>
    <cellStyle name="Note 5 14 5 2 2 2 2" xfId="31783" xr:uid="{00000000-0005-0000-0000-000017800000}"/>
    <cellStyle name="Note 5 14 5 2 2 2 3" xfId="46236" xr:uid="{00000000-0005-0000-0000-000018800000}"/>
    <cellStyle name="Note 5 14 5 2 2 3" xfId="16809" xr:uid="{00000000-0005-0000-0000-000019800000}"/>
    <cellStyle name="Note 5 14 5 2 2 3 2" xfId="34244" xr:uid="{00000000-0005-0000-0000-00001A800000}"/>
    <cellStyle name="Note 5 14 5 2 2 3 3" xfId="48697" xr:uid="{00000000-0005-0000-0000-00001B800000}"/>
    <cellStyle name="Note 5 14 5 2 2 4" xfId="22399" xr:uid="{00000000-0005-0000-0000-00001C800000}"/>
    <cellStyle name="Note 5 14 5 2 2 5" xfId="36852" xr:uid="{00000000-0005-0000-0000-00001D800000}"/>
    <cellStyle name="Note 5 14 5 2 3" xfId="7425" xr:uid="{00000000-0005-0000-0000-00001E800000}"/>
    <cellStyle name="Note 5 14 5 2 3 2" xfId="24860" xr:uid="{00000000-0005-0000-0000-00001F800000}"/>
    <cellStyle name="Note 5 14 5 2 3 3" xfId="39313" xr:uid="{00000000-0005-0000-0000-000020800000}"/>
    <cellStyle name="Note 5 14 5 2 4" xfId="9866" xr:uid="{00000000-0005-0000-0000-000021800000}"/>
    <cellStyle name="Note 5 14 5 2 4 2" xfId="27301" xr:uid="{00000000-0005-0000-0000-000022800000}"/>
    <cellStyle name="Note 5 14 5 2 4 3" xfId="41754" xr:uid="{00000000-0005-0000-0000-000023800000}"/>
    <cellStyle name="Note 5 14 5 2 5" xfId="12286" xr:uid="{00000000-0005-0000-0000-000024800000}"/>
    <cellStyle name="Note 5 14 5 2 5 2" xfId="29721" xr:uid="{00000000-0005-0000-0000-000025800000}"/>
    <cellStyle name="Note 5 14 5 2 5 3" xfId="44174" xr:uid="{00000000-0005-0000-0000-000026800000}"/>
    <cellStyle name="Note 5 14 5 2 6" xfId="19293" xr:uid="{00000000-0005-0000-0000-000027800000}"/>
    <cellStyle name="Note 5 14 5 3" xfId="2453" xr:uid="{00000000-0005-0000-0000-000028800000}"/>
    <cellStyle name="Note 5 14 5 3 2" xfId="4964" xr:uid="{00000000-0005-0000-0000-000029800000}"/>
    <cellStyle name="Note 5 14 5 3 2 2" xfId="14349" xr:uid="{00000000-0005-0000-0000-00002A800000}"/>
    <cellStyle name="Note 5 14 5 3 2 2 2" xfId="31784" xr:uid="{00000000-0005-0000-0000-00002B800000}"/>
    <cellStyle name="Note 5 14 5 3 2 2 3" xfId="46237" xr:uid="{00000000-0005-0000-0000-00002C800000}"/>
    <cellStyle name="Note 5 14 5 3 2 3" xfId="16810" xr:uid="{00000000-0005-0000-0000-00002D800000}"/>
    <cellStyle name="Note 5 14 5 3 2 3 2" xfId="34245" xr:uid="{00000000-0005-0000-0000-00002E800000}"/>
    <cellStyle name="Note 5 14 5 3 2 3 3" xfId="48698" xr:uid="{00000000-0005-0000-0000-00002F800000}"/>
    <cellStyle name="Note 5 14 5 3 2 4" xfId="22400" xr:uid="{00000000-0005-0000-0000-000030800000}"/>
    <cellStyle name="Note 5 14 5 3 2 5" xfId="36853" xr:uid="{00000000-0005-0000-0000-000031800000}"/>
    <cellStyle name="Note 5 14 5 3 3" xfId="7426" xr:uid="{00000000-0005-0000-0000-000032800000}"/>
    <cellStyle name="Note 5 14 5 3 3 2" xfId="24861" xr:uid="{00000000-0005-0000-0000-000033800000}"/>
    <cellStyle name="Note 5 14 5 3 3 3" xfId="39314" xr:uid="{00000000-0005-0000-0000-000034800000}"/>
    <cellStyle name="Note 5 14 5 3 4" xfId="9867" xr:uid="{00000000-0005-0000-0000-000035800000}"/>
    <cellStyle name="Note 5 14 5 3 4 2" xfId="27302" xr:uid="{00000000-0005-0000-0000-000036800000}"/>
    <cellStyle name="Note 5 14 5 3 4 3" xfId="41755" xr:uid="{00000000-0005-0000-0000-000037800000}"/>
    <cellStyle name="Note 5 14 5 3 5" xfId="12287" xr:uid="{00000000-0005-0000-0000-000038800000}"/>
    <cellStyle name="Note 5 14 5 3 5 2" xfId="29722" xr:uid="{00000000-0005-0000-0000-000039800000}"/>
    <cellStyle name="Note 5 14 5 3 5 3" xfId="44175" xr:uid="{00000000-0005-0000-0000-00003A800000}"/>
    <cellStyle name="Note 5 14 5 3 6" xfId="19294" xr:uid="{00000000-0005-0000-0000-00003B800000}"/>
    <cellStyle name="Note 5 14 5 4" xfId="2454" xr:uid="{00000000-0005-0000-0000-00003C800000}"/>
    <cellStyle name="Note 5 14 5 4 2" xfId="4965" xr:uid="{00000000-0005-0000-0000-00003D800000}"/>
    <cellStyle name="Note 5 14 5 4 2 2" xfId="22401" xr:uid="{00000000-0005-0000-0000-00003E800000}"/>
    <cellStyle name="Note 5 14 5 4 2 3" xfId="36854" xr:uid="{00000000-0005-0000-0000-00003F800000}"/>
    <cellStyle name="Note 5 14 5 4 3" xfId="7427" xr:uid="{00000000-0005-0000-0000-000040800000}"/>
    <cellStyle name="Note 5 14 5 4 3 2" xfId="24862" xr:uid="{00000000-0005-0000-0000-000041800000}"/>
    <cellStyle name="Note 5 14 5 4 3 3" xfId="39315" xr:uid="{00000000-0005-0000-0000-000042800000}"/>
    <cellStyle name="Note 5 14 5 4 4" xfId="9868" xr:uid="{00000000-0005-0000-0000-000043800000}"/>
    <cellStyle name="Note 5 14 5 4 4 2" xfId="27303" xr:uid="{00000000-0005-0000-0000-000044800000}"/>
    <cellStyle name="Note 5 14 5 4 4 3" xfId="41756" xr:uid="{00000000-0005-0000-0000-000045800000}"/>
    <cellStyle name="Note 5 14 5 4 5" xfId="12288" xr:uid="{00000000-0005-0000-0000-000046800000}"/>
    <cellStyle name="Note 5 14 5 4 5 2" xfId="29723" xr:uid="{00000000-0005-0000-0000-000047800000}"/>
    <cellStyle name="Note 5 14 5 4 5 3" xfId="44176" xr:uid="{00000000-0005-0000-0000-000048800000}"/>
    <cellStyle name="Note 5 14 5 4 6" xfId="15383" xr:uid="{00000000-0005-0000-0000-000049800000}"/>
    <cellStyle name="Note 5 14 5 4 6 2" xfId="32818" xr:uid="{00000000-0005-0000-0000-00004A800000}"/>
    <cellStyle name="Note 5 14 5 4 6 3" xfId="47271" xr:uid="{00000000-0005-0000-0000-00004B800000}"/>
    <cellStyle name="Note 5 14 5 4 7" xfId="19295" xr:uid="{00000000-0005-0000-0000-00004C800000}"/>
    <cellStyle name="Note 5 14 5 4 8" xfId="20545" xr:uid="{00000000-0005-0000-0000-00004D800000}"/>
    <cellStyle name="Note 5 14 5 5" xfId="4962" xr:uid="{00000000-0005-0000-0000-00004E800000}"/>
    <cellStyle name="Note 5 14 5 5 2" xfId="14347" xr:uid="{00000000-0005-0000-0000-00004F800000}"/>
    <cellStyle name="Note 5 14 5 5 2 2" xfId="31782" xr:uid="{00000000-0005-0000-0000-000050800000}"/>
    <cellStyle name="Note 5 14 5 5 2 3" xfId="46235" xr:uid="{00000000-0005-0000-0000-000051800000}"/>
    <cellStyle name="Note 5 14 5 5 3" xfId="16808" xr:uid="{00000000-0005-0000-0000-000052800000}"/>
    <cellStyle name="Note 5 14 5 5 3 2" xfId="34243" xr:uid="{00000000-0005-0000-0000-000053800000}"/>
    <cellStyle name="Note 5 14 5 5 3 3" xfId="48696" xr:uid="{00000000-0005-0000-0000-000054800000}"/>
    <cellStyle name="Note 5 14 5 5 4" xfId="22398" xr:uid="{00000000-0005-0000-0000-000055800000}"/>
    <cellStyle name="Note 5 14 5 5 5" xfId="36851" xr:uid="{00000000-0005-0000-0000-000056800000}"/>
    <cellStyle name="Note 5 14 5 6" xfId="7424" xr:uid="{00000000-0005-0000-0000-000057800000}"/>
    <cellStyle name="Note 5 14 5 6 2" xfId="24859" xr:uid="{00000000-0005-0000-0000-000058800000}"/>
    <cellStyle name="Note 5 14 5 6 3" xfId="39312" xr:uid="{00000000-0005-0000-0000-000059800000}"/>
    <cellStyle name="Note 5 14 5 7" xfId="9865" xr:uid="{00000000-0005-0000-0000-00005A800000}"/>
    <cellStyle name="Note 5 14 5 7 2" xfId="27300" xr:uid="{00000000-0005-0000-0000-00005B800000}"/>
    <cellStyle name="Note 5 14 5 7 3" xfId="41753" xr:uid="{00000000-0005-0000-0000-00005C800000}"/>
    <cellStyle name="Note 5 14 5 8" xfId="12285" xr:uid="{00000000-0005-0000-0000-00005D800000}"/>
    <cellStyle name="Note 5 14 5 8 2" xfId="29720" xr:uid="{00000000-0005-0000-0000-00005E800000}"/>
    <cellStyle name="Note 5 14 5 8 3" xfId="44173" xr:uid="{00000000-0005-0000-0000-00005F800000}"/>
    <cellStyle name="Note 5 14 5 9" xfId="19292" xr:uid="{00000000-0005-0000-0000-000060800000}"/>
    <cellStyle name="Note 5 14 6" xfId="2455" xr:uid="{00000000-0005-0000-0000-000061800000}"/>
    <cellStyle name="Note 5 14 6 2" xfId="4966" xr:uid="{00000000-0005-0000-0000-000062800000}"/>
    <cellStyle name="Note 5 14 6 2 2" xfId="14350" xr:uid="{00000000-0005-0000-0000-000063800000}"/>
    <cellStyle name="Note 5 14 6 2 2 2" xfId="31785" xr:uid="{00000000-0005-0000-0000-000064800000}"/>
    <cellStyle name="Note 5 14 6 2 2 3" xfId="46238" xr:uid="{00000000-0005-0000-0000-000065800000}"/>
    <cellStyle name="Note 5 14 6 2 3" xfId="16811" xr:uid="{00000000-0005-0000-0000-000066800000}"/>
    <cellStyle name="Note 5 14 6 2 3 2" xfId="34246" xr:uid="{00000000-0005-0000-0000-000067800000}"/>
    <cellStyle name="Note 5 14 6 2 3 3" xfId="48699" xr:uid="{00000000-0005-0000-0000-000068800000}"/>
    <cellStyle name="Note 5 14 6 2 4" xfId="22402" xr:uid="{00000000-0005-0000-0000-000069800000}"/>
    <cellStyle name="Note 5 14 6 2 5" xfId="36855" xr:uid="{00000000-0005-0000-0000-00006A800000}"/>
    <cellStyle name="Note 5 14 6 3" xfId="7428" xr:uid="{00000000-0005-0000-0000-00006B800000}"/>
    <cellStyle name="Note 5 14 6 3 2" xfId="24863" xr:uid="{00000000-0005-0000-0000-00006C800000}"/>
    <cellStyle name="Note 5 14 6 3 3" xfId="39316" xr:uid="{00000000-0005-0000-0000-00006D800000}"/>
    <cellStyle name="Note 5 14 6 4" xfId="9869" xr:uid="{00000000-0005-0000-0000-00006E800000}"/>
    <cellStyle name="Note 5 14 6 4 2" xfId="27304" xr:uid="{00000000-0005-0000-0000-00006F800000}"/>
    <cellStyle name="Note 5 14 6 4 3" xfId="41757" xr:uid="{00000000-0005-0000-0000-000070800000}"/>
    <cellStyle name="Note 5 14 6 5" xfId="12289" xr:uid="{00000000-0005-0000-0000-000071800000}"/>
    <cellStyle name="Note 5 14 6 5 2" xfId="29724" xr:uid="{00000000-0005-0000-0000-000072800000}"/>
    <cellStyle name="Note 5 14 6 5 3" xfId="44177" xr:uid="{00000000-0005-0000-0000-000073800000}"/>
    <cellStyle name="Note 5 14 6 6" xfId="19296" xr:uid="{00000000-0005-0000-0000-000074800000}"/>
    <cellStyle name="Note 5 14 7" xfId="2456" xr:uid="{00000000-0005-0000-0000-000075800000}"/>
    <cellStyle name="Note 5 14 7 2" xfId="4967" xr:uid="{00000000-0005-0000-0000-000076800000}"/>
    <cellStyle name="Note 5 14 7 2 2" xfId="14351" xr:uid="{00000000-0005-0000-0000-000077800000}"/>
    <cellStyle name="Note 5 14 7 2 2 2" xfId="31786" xr:uid="{00000000-0005-0000-0000-000078800000}"/>
    <cellStyle name="Note 5 14 7 2 2 3" xfId="46239" xr:uid="{00000000-0005-0000-0000-000079800000}"/>
    <cellStyle name="Note 5 14 7 2 3" xfId="16812" xr:uid="{00000000-0005-0000-0000-00007A800000}"/>
    <cellStyle name="Note 5 14 7 2 3 2" xfId="34247" xr:uid="{00000000-0005-0000-0000-00007B800000}"/>
    <cellStyle name="Note 5 14 7 2 3 3" xfId="48700" xr:uid="{00000000-0005-0000-0000-00007C800000}"/>
    <cellStyle name="Note 5 14 7 2 4" xfId="22403" xr:uid="{00000000-0005-0000-0000-00007D800000}"/>
    <cellStyle name="Note 5 14 7 2 5" xfId="36856" xr:uid="{00000000-0005-0000-0000-00007E800000}"/>
    <cellStyle name="Note 5 14 7 3" xfId="7429" xr:uid="{00000000-0005-0000-0000-00007F800000}"/>
    <cellStyle name="Note 5 14 7 3 2" xfId="24864" xr:uid="{00000000-0005-0000-0000-000080800000}"/>
    <cellStyle name="Note 5 14 7 3 3" xfId="39317" xr:uid="{00000000-0005-0000-0000-000081800000}"/>
    <cellStyle name="Note 5 14 7 4" xfId="9870" xr:uid="{00000000-0005-0000-0000-000082800000}"/>
    <cellStyle name="Note 5 14 7 4 2" xfId="27305" xr:uid="{00000000-0005-0000-0000-000083800000}"/>
    <cellStyle name="Note 5 14 7 4 3" xfId="41758" xr:uid="{00000000-0005-0000-0000-000084800000}"/>
    <cellStyle name="Note 5 14 7 5" xfId="12290" xr:uid="{00000000-0005-0000-0000-000085800000}"/>
    <cellStyle name="Note 5 14 7 5 2" xfId="29725" xr:uid="{00000000-0005-0000-0000-000086800000}"/>
    <cellStyle name="Note 5 14 7 5 3" xfId="44178" xr:uid="{00000000-0005-0000-0000-000087800000}"/>
    <cellStyle name="Note 5 14 7 6" xfId="19297" xr:uid="{00000000-0005-0000-0000-000088800000}"/>
    <cellStyle name="Note 5 14 8" xfId="2457" xr:uid="{00000000-0005-0000-0000-000089800000}"/>
    <cellStyle name="Note 5 14 8 2" xfId="4968" xr:uid="{00000000-0005-0000-0000-00008A800000}"/>
    <cellStyle name="Note 5 14 8 2 2" xfId="22404" xr:uid="{00000000-0005-0000-0000-00008B800000}"/>
    <cellStyle name="Note 5 14 8 2 3" xfId="36857" xr:uid="{00000000-0005-0000-0000-00008C800000}"/>
    <cellStyle name="Note 5 14 8 3" xfId="7430" xr:uid="{00000000-0005-0000-0000-00008D800000}"/>
    <cellStyle name="Note 5 14 8 3 2" xfId="24865" xr:uid="{00000000-0005-0000-0000-00008E800000}"/>
    <cellStyle name="Note 5 14 8 3 3" xfId="39318" xr:uid="{00000000-0005-0000-0000-00008F800000}"/>
    <cellStyle name="Note 5 14 8 4" xfId="9871" xr:uid="{00000000-0005-0000-0000-000090800000}"/>
    <cellStyle name="Note 5 14 8 4 2" xfId="27306" xr:uid="{00000000-0005-0000-0000-000091800000}"/>
    <cellStyle name="Note 5 14 8 4 3" xfId="41759" xr:uid="{00000000-0005-0000-0000-000092800000}"/>
    <cellStyle name="Note 5 14 8 5" xfId="12291" xr:uid="{00000000-0005-0000-0000-000093800000}"/>
    <cellStyle name="Note 5 14 8 5 2" xfId="29726" xr:uid="{00000000-0005-0000-0000-000094800000}"/>
    <cellStyle name="Note 5 14 8 5 3" xfId="44179" xr:uid="{00000000-0005-0000-0000-000095800000}"/>
    <cellStyle name="Note 5 14 8 6" xfId="15384" xr:uid="{00000000-0005-0000-0000-000096800000}"/>
    <cellStyle name="Note 5 14 8 6 2" xfId="32819" xr:uid="{00000000-0005-0000-0000-000097800000}"/>
    <cellStyle name="Note 5 14 8 6 3" xfId="47272" xr:uid="{00000000-0005-0000-0000-000098800000}"/>
    <cellStyle name="Note 5 14 8 7" xfId="19298" xr:uid="{00000000-0005-0000-0000-000099800000}"/>
    <cellStyle name="Note 5 14 8 8" xfId="20546" xr:uid="{00000000-0005-0000-0000-00009A800000}"/>
    <cellStyle name="Note 5 14 9" xfId="4949" xr:uid="{00000000-0005-0000-0000-00009B800000}"/>
    <cellStyle name="Note 5 14 9 2" xfId="14337" xr:uid="{00000000-0005-0000-0000-00009C800000}"/>
    <cellStyle name="Note 5 14 9 2 2" xfId="31772" xr:uid="{00000000-0005-0000-0000-00009D800000}"/>
    <cellStyle name="Note 5 14 9 2 3" xfId="46225" xr:uid="{00000000-0005-0000-0000-00009E800000}"/>
    <cellStyle name="Note 5 14 9 3" xfId="16798" xr:uid="{00000000-0005-0000-0000-00009F800000}"/>
    <cellStyle name="Note 5 14 9 3 2" xfId="34233" xr:uid="{00000000-0005-0000-0000-0000A0800000}"/>
    <cellStyle name="Note 5 14 9 3 3" xfId="48686" xr:uid="{00000000-0005-0000-0000-0000A1800000}"/>
    <cellStyle name="Note 5 14 9 4" xfId="22385" xr:uid="{00000000-0005-0000-0000-0000A2800000}"/>
    <cellStyle name="Note 5 14 9 5" xfId="36838" xr:uid="{00000000-0005-0000-0000-0000A3800000}"/>
    <cellStyle name="Note 5 15" xfId="2458" xr:uid="{00000000-0005-0000-0000-0000A4800000}"/>
    <cellStyle name="Note 5 15 10" xfId="7431" xr:uid="{00000000-0005-0000-0000-0000A5800000}"/>
    <cellStyle name="Note 5 15 10 2" xfId="24866" xr:uid="{00000000-0005-0000-0000-0000A6800000}"/>
    <cellStyle name="Note 5 15 10 3" xfId="39319" xr:uid="{00000000-0005-0000-0000-0000A7800000}"/>
    <cellStyle name="Note 5 15 11" xfId="9872" xr:uid="{00000000-0005-0000-0000-0000A8800000}"/>
    <cellStyle name="Note 5 15 11 2" xfId="27307" xr:uid="{00000000-0005-0000-0000-0000A9800000}"/>
    <cellStyle name="Note 5 15 11 3" xfId="41760" xr:uid="{00000000-0005-0000-0000-0000AA800000}"/>
    <cellStyle name="Note 5 15 12" xfId="12292" xr:uid="{00000000-0005-0000-0000-0000AB800000}"/>
    <cellStyle name="Note 5 15 12 2" xfId="29727" xr:uid="{00000000-0005-0000-0000-0000AC800000}"/>
    <cellStyle name="Note 5 15 12 3" xfId="44180" xr:uid="{00000000-0005-0000-0000-0000AD800000}"/>
    <cellStyle name="Note 5 15 13" xfId="19299" xr:uid="{00000000-0005-0000-0000-0000AE800000}"/>
    <cellStyle name="Note 5 15 2" xfId="2459" xr:uid="{00000000-0005-0000-0000-0000AF800000}"/>
    <cellStyle name="Note 5 15 2 2" xfId="2460" xr:uid="{00000000-0005-0000-0000-0000B0800000}"/>
    <cellStyle name="Note 5 15 2 2 2" xfId="4971" xr:uid="{00000000-0005-0000-0000-0000B1800000}"/>
    <cellStyle name="Note 5 15 2 2 2 2" xfId="14354" xr:uid="{00000000-0005-0000-0000-0000B2800000}"/>
    <cellStyle name="Note 5 15 2 2 2 2 2" xfId="31789" xr:uid="{00000000-0005-0000-0000-0000B3800000}"/>
    <cellStyle name="Note 5 15 2 2 2 2 3" xfId="46242" xr:uid="{00000000-0005-0000-0000-0000B4800000}"/>
    <cellStyle name="Note 5 15 2 2 2 3" xfId="16815" xr:uid="{00000000-0005-0000-0000-0000B5800000}"/>
    <cellStyle name="Note 5 15 2 2 2 3 2" xfId="34250" xr:uid="{00000000-0005-0000-0000-0000B6800000}"/>
    <cellStyle name="Note 5 15 2 2 2 3 3" xfId="48703" xr:uid="{00000000-0005-0000-0000-0000B7800000}"/>
    <cellStyle name="Note 5 15 2 2 2 4" xfId="22407" xr:uid="{00000000-0005-0000-0000-0000B8800000}"/>
    <cellStyle name="Note 5 15 2 2 2 5" xfId="36860" xr:uid="{00000000-0005-0000-0000-0000B9800000}"/>
    <cellStyle name="Note 5 15 2 2 3" xfId="7433" xr:uid="{00000000-0005-0000-0000-0000BA800000}"/>
    <cellStyle name="Note 5 15 2 2 3 2" xfId="24868" xr:uid="{00000000-0005-0000-0000-0000BB800000}"/>
    <cellStyle name="Note 5 15 2 2 3 3" xfId="39321" xr:uid="{00000000-0005-0000-0000-0000BC800000}"/>
    <cellStyle name="Note 5 15 2 2 4" xfId="9874" xr:uid="{00000000-0005-0000-0000-0000BD800000}"/>
    <cellStyle name="Note 5 15 2 2 4 2" xfId="27309" xr:uid="{00000000-0005-0000-0000-0000BE800000}"/>
    <cellStyle name="Note 5 15 2 2 4 3" xfId="41762" xr:uid="{00000000-0005-0000-0000-0000BF800000}"/>
    <cellStyle name="Note 5 15 2 2 5" xfId="12294" xr:uid="{00000000-0005-0000-0000-0000C0800000}"/>
    <cellStyle name="Note 5 15 2 2 5 2" xfId="29729" xr:uid="{00000000-0005-0000-0000-0000C1800000}"/>
    <cellStyle name="Note 5 15 2 2 5 3" xfId="44182" xr:uid="{00000000-0005-0000-0000-0000C2800000}"/>
    <cellStyle name="Note 5 15 2 2 6" xfId="19301" xr:uid="{00000000-0005-0000-0000-0000C3800000}"/>
    <cellStyle name="Note 5 15 2 3" xfId="2461" xr:uid="{00000000-0005-0000-0000-0000C4800000}"/>
    <cellStyle name="Note 5 15 2 3 2" xfId="4972" xr:uid="{00000000-0005-0000-0000-0000C5800000}"/>
    <cellStyle name="Note 5 15 2 3 2 2" xfId="14355" xr:uid="{00000000-0005-0000-0000-0000C6800000}"/>
    <cellStyle name="Note 5 15 2 3 2 2 2" xfId="31790" xr:uid="{00000000-0005-0000-0000-0000C7800000}"/>
    <cellStyle name="Note 5 15 2 3 2 2 3" xfId="46243" xr:uid="{00000000-0005-0000-0000-0000C8800000}"/>
    <cellStyle name="Note 5 15 2 3 2 3" xfId="16816" xr:uid="{00000000-0005-0000-0000-0000C9800000}"/>
    <cellStyle name="Note 5 15 2 3 2 3 2" xfId="34251" xr:uid="{00000000-0005-0000-0000-0000CA800000}"/>
    <cellStyle name="Note 5 15 2 3 2 3 3" xfId="48704" xr:uid="{00000000-0005-0000-0000-0000CB800000}"/>
    <cellStyle name="Note 5 15 2 3 2 4" xfId="22408" xr:uid="{00000000-0005-0000-0000-0000CC800000}"/>
    <cellStyle name="Note 5 15 2 3 2 5" xfId="36861" xr:uid="{00000000-0005-0000-0000-0000CD800000}"/>
    <cellStyle name="Note 5 15 2 3 3" xfId="7434" xr:uid="{00000000-0005-0000-0000-0000CE800000}"/>
    <cellStyle name="Note 5 15 2 3 3 2" xfId="24869" xr:uid="{00000000-0005-0000-0000-0000CF800000}"/>
    <cellStyle name="Note 5 15 2 3 3 3" xfId="39322" xr:uid="{00000000-0005-0000-0000-0000D0800000}"/>
    <cellStyle name="Note 5 15 2 3 4" xfId="9875" xr:uid="{00000000-0005-0000-0000-0000D1800000}"/>
    <cellStyle name="Note 5 15 2 3 4 2" xfId="27310" xr:uid="{00000000-0005-0000-0000-0000D2800000}"/>
    <cellStyle name="Note 5 15 2 3 4 3" xfId="41763" xr:uid="{00000000-0005-0000-0000-0000D3800000}"/>
    <cellStyle name="Note 5 15 2 3 5" xfId="12295" xr:uid="{00000000-0005-0000-0000-0000D4800000}"/>
    <cellStyle name="Note 5 15 2 3 5 2" xfId="29730" xr:uid="{00000000-0005-0000-0000-0000D5800000}"/>
    <cellStyle name="Note 5 15 2 3 5 3" xfId="44183" xr:uid="{00000000-0005-0000-0000-0000D6800000}"/>
    <cellStyle name="Note 5 15 2 3 6" xfId="19302" xr:uid="{00000000-0005-0000-0000-0000D7800000}"/>
    <cellStyle name="Note 5 15 2 4" xfId="2462" xr:uid="{00000000-0005-0000-0000-0000D8800000}"/>
    <cellStyle name="Note 5 15 2 4 2" xfId="4973" xr:uid="{00000000-0005-0000-0000-0000D9800000}"/>
    <cellStyle name="Note 5 15 2 4 2 2" xfId="22409" xr:uid="{00000000-0005-0000-0000-0000DA800000}"/>
    <cellStyle name="Note 5 15 2 4 2 3" xfId="36862" xr:uid="{00000000-0005-0000-0000-0000DB800000}"/>
    <cellStyle name="Note 5 15 2 4 3" xfId="7435" xr:uid="{00000000-0005-0000-0000-0000DC800000}"/>
    <cellStyle name="Note 5 15 2 4 3 2" xfId="24870" xr:uid="{00000000-0005-0000-0000-0000DD800000}"/>
    <cellStyle name="Note 5 15 2 4 3 3" xfId="39323" xr:uid="{00000000-0005-0000-0000-0000DE800000}"/>
    <cellStyle name="Note 5 15 2 4 4" xfId="9876" xr:uid="{00000000-0005-0000-0000-0000DF800000}"/>
    <cellStyle name="Note 5 15 2 4 4 2" xfId="27311" xr:uid="{00000000-0005-0000-0000-0000E0800000}"/>
    <cellStyle name="Note 5 15 2 4 4 3" xfId="41764" xr:uid="{00000000-0005-0000-0000-0000E1800000}"/>
    <cellStyle name="Note 5 15 2 4 5" xfId="12296" xr:uid="{00000000-0005-0000-0000-0000E2800000}"/>
    <cellStyle name="Note 5 15 2 4 5 2" xfId="29731" xr:uid="{00000000-0005-0000-0000-0000E3800000}"/>
    <cellStyle name="Note 5 15 2 4 5 3" xfId="44184" xr:uid="{00000000-0005-0000-0000-0000E4800000}"/>
    <cellStyle name="Note 5 15 2 4 6" xfId="15385" xr:uid="{00000000-0005-0000-0000-0000E5800000}"/>
    <cellStyle name="Note 5 15 2 4 6 2" xfId="32820" xr:uid="{00000000-0005-0000-0000-0000E6800000}"/>
    <cellStyle name="Note 5 15 2 4 6 3" xfId="47273" xr:uid="{00000000-0005-0000-0000-0000E7800000}"/>
    <cellStyle name="Note 5 15 2 4 7" xfId="19303" xr:uid="{00000000-0005-0000-0000-0000E8800000}"/>
    <cellStyle name="Note 5 15 2 4 8" xfId="20547" xr:uid="{00000000-0005-0000-0000-0000E9800000}"/>
    <cellStyle name="Note 5 15 2 5" xfId="4970" xr:uid="{00000000-0005-0000-0000-0000EA800000}"/>
    <cellStyle name="Note 5 15 2 5 2" xfId="14353" xr:uid="{00000000-0005-0000-0000-0000EB800000}"/>
    <cellStyle name="Note 5 15 2 5 2 2" xfId="31788" xr:uid="{00000000-0005-0000-0000-0000EC800000}"/>
    <cellStyle name="Note 5 15 2 5 2 3" xfId="46241" xr:uid="{00000000-0005-0000-0000-0000ED800000}"/>
    <cellStyle name="Note 5 15 2 5 3" xfId="16814" xr:uid="{00000000-0005-0000-0000-0000EE800000}"/>
    <cellStyle name="Note 5 15 2 5 3 2" xfId="34249" xr:uid="{00000000-0005-0000-0000-0000EF800000}"/>
    <cellStyle name="Note 5 15 2 5 3 3" xfId="48702" xr:uid="{00000000-0005-0000-0000-0000F0800000}"/>
    <cellStyle name="Note 5 15 2 5 4" xfId="22406" xr:uid="{00000000-0005-0000-0000-0000F1800000}"/>
    <cellStyle name="Note 5 15 2 5 5" xfId="36859" xr:uid="{00000000-0005-0000-0000-0000F2800000}"/>
    <cellStyle name="Note 5 15 2 6" xfId="7432" xr:uid="{00000000-0005-0000-0000-0000F3800000}"/>
    <cellStyle name="Note 5 15 2 6 2" xfId="24867" xr:uid="{00000000-0005-0000-0000-0000F4800000}"/>
    <cellStyle name="Note 5 15 2 6 3" xfId="39320" xr:uid="{00000000-0005-0000-0000-0000F5800000}"/>
    <cellStyle name="Note 5 15 2 7" xfId="9873" xr:uid="{00000000-0005-0000-0000-0000F6800000}"/>
    <cellStyle name="Note 5 15 2 7 2" xfId="27308" xr:uid="{00000000-0005-0000-0000-0000F7800000}"/>
    <cellStyle name="Note 5 15 2 7 3" xfId="41761" xr:uid="{00000000-0005-0000-0000-0000F8800000}"/>
    <cellStyle name="Note 5 15 2 8" xfId="12293" xr:uid="{00000000-0005-0000-0000-0000F9800000}"/>
    <cellStyle name="Note 5 15 2 8 2" xfId="29728" xr:uid="{00000000-0005-0000-0000-0000FA800000}"/>
    <cellStyle name="Note 5 15 2 8 3" xfId="44181" xr:uid="{00000000-0005-0000-0000-0000FB800000}"/>
    <cellStyle name="Note 5 15 2 9" xfId="19300" xr:uid="{00000000-0005-0000-0000-0000FC800000}"/>
    <cellStyle name="Note 5 15 3" xfId="2463" xr:uid="{00000000-0005-0000-0000-0000FD800000}"/>
    <cellStyle name="Note 5 15 3 2" xfId="2464" xr:uid="{00000000-0005-0000-0000-0000FE800000}"/>
    <cellStyle name="Note 5 15 3 2 2" xfId="4975" xr:uid="{00000000-0005-0000-0000-0000FF800000}"/>
    <cellStyle name="Note 5 15 3 2 2 2" xfId="14357" xr:uid="{00000000-0005-0000-0000-000000810000}"/>
    <cellStyle name="Note 5 15 3 2 2 2 2" xfId="31792" xr:uid="{00000000-0005-0000-0000-000001810000}"/>
    <cellStyle name="Note 5 15 3 2 2 2 3" xfId="46245" xr:uid="{00000000-0005-0000-0000-000002810000}"/>
    <cellStyle name="Note 5 15 3 2 2 3" xfId="16818" xr:uid="{00000000-0005-0000-0000-000003810000}"/>
    <cellStyle name="Note 5 15 3 2 2 3 2" xfId="34253" xr:uid="{00000000-0005-0000-0000-000004810000}"/>
    <cellStyle name="Note 5 15 3 2 2 3 3" xfId="48706" xr:uid="{00000000-0005-0000-0000-000005810000}"/>
    <cellStyle name="Note 5 15 3 2 2 4" xfId="22411" xr:uid="{00000000-0005-0000-0000-000006810000}"/>
    <cellStyle name="Note 5 15 3 2 2 5" xfId="36864" xr:uid="{00000000-0005-0000-0000-000007810000}"/>
    <cellStyle name="Note 5 15 3 2 3" xfId="7437" xr:uid="{00000000-0005-0000-0000-000008810000}"/>
    <cellStyle name="Note 5 15 3 2 3 2" xfId="24872" xr:uid="{00000000-0005-0000-0000-000009810000}"/>
    <cellStyle name="Note 5 15 3 2 3 3" xfId="39325" xr:uid="{00000000-0005-0000-0000-00000A810000}"/>
    <cellStyle name="Note 5 15 3 2 4" xfId="9878" xr:uid="{00000000-0005-0000-0000-00000B810000}"/>
    <cellStyle name="Note 5 15 3 2 4 2" xfId="27313" xr:uid="{00000000-0005-0000-0000-00000C810000}"/>
    <cellStyle name="Note 5 15 3 2 4 3" xfId="41766" xr:uid="{00000000-0005-0000-0000-00000D810000}"/>
    <cellStyle name="Note 5 15 3 2 5" xfId="12298" xr:uid="{00000000-0005-0000-0000-00000E810000}"/>
    <cellStyle name="Note 5 15 3 2 5 2" xfId="29733" xr:uid="{00000000-0005-0000-0000-00000F810000}"/>
    <cellStyle name="Note 5 15 3 2 5 3" xfId="44186" xr:uid="{00000000-0005-0000-0000-000010810000}"/>
    <cellStyle name="Note 5 15 3 2 6" xfId="19305" xr:uid="{00000000-0005-0000-0000-000011810000}"/>
    <cellStyle name="Note 5 15 3 3" xfId="2465" xr:uid="{00000000-0005-0000-0000-000012810000}"/>
    <cellStyle name="Note 5 15 3 3 2" xfId="4976" xr:uid="{00000000-0005-0000-0000-000013810000}"/>
    <cellStyle name="Note 5 15 3 3 2 2" xfId="14358" xr:uid="{00000000-0005-0000-0000-000014810000}"/>
    <cellStyle name="Note 5 15 3 3 2 2 2" xfId="31793" xr:uid="{00000000-0005-0000-0000-000015810000}"/>
    <cellStyle name="Note 5 15 3 3 2 2 3" xfId="46246" xr:uid="{00000000-0005-0000-0000-000016810000}"/>
    <cellStyle name="Note 5 15 3 3 2 3" xfId="16819" xr:uid="{00000000-0005-0000-0000-000017810000}"/>
    <cellStyle name="Note 5 15 3 3 2 3 2" xfId="34254" xr:uid="{00000000-0005-0000-0000-000018810000}"/>
    <cellStyle name="Note 5 15 3 3 2 3 3" xfId="48707" xr:uid="{00000000-0005-0000-0000-000019810000}"/>
    <cellStyle name="Note 5 15 3 3 2 4" xfId="22412" xr:uid="{00000000-0005-0000-0000-00001A810000}"/>
    <cellStyle name="Note 5 15 3 3 2 5" xfId="36865" xr:uid="{00000000-0005-0000-0000-00001B810000}"/>
    <cellStyle name="Note 5 15 3 3 3" xfId="7438" xr:uid="{00000000-0005-0000-0000-00001C810000}"/>
    <cellStyle name="Note 5 15 3 3 3 2" xfId="24873" xr:uid="{00000000-0005-0000-0000-00001D810000}"/>
    <cellStyle name="Note 5 15 3 3 3 3" xfId="39326" xr:uid="{00000000-0005-0000-0000-00001E810000}"/>
    <cellStyle name="Note 5 15 3 3 4" xfId="9879" xr:uid="{00000000-0005-0000-0000-00001F810000}"/>
    <cellStyle name="Note 5 15 3 3 4 2" xfId="27314" xr:uid="{00000000-0005-0000-0000-000020810000}"/>
    <cellStyle name="Note 5 15 3 3 4 3" xfId="41767" xr:uid="{00000000-0005-0000-0000-000021810000}"/>
    <cellStyle name="Note 5 15 3 3 5" xfId="12299" xr:uid="{00000000-0005-0000-0000-000022810000}"/>
    <cellStyle name="Note 5 15 3 3 5 2" xfId="29734" xr:uid="{00000000-0005-0000-0000-000023810000}"/>
    <cellStyle name="Note 5 15 3 3 5 3" xfId="44187" xr:uid="{00000000-0005-0000-0000-000024810000}"/>
    <cellStyle name="Note 5 15 3 3 6" xfId="19306" xr:uid="{00000000-0005-0000-0000-000025810000}"/>
    <cellStyle name="Note 5 15 3 4" xfId="2466" xr:uid="{00000000-0005-0000-0000-000026810000}"/>
    <cellStyle name="Note 5 15 3 4 2" xfId="4977" xr:uid="{00000000-0005-0000-0000-000027810000}"/>
    <cellStyle name="Note 5 15 3 4 2 2" xfId="22413" xr:uid="{00000000-0005-0000-0000-000028810000}"/>
    <cellStyle name="Note 5 15 3 4 2 3" xfId="36866" xr:uid="{00000000-0005-0000-0000-000029810000}"/>
    <cellStyle name="Note 5 15 3 4 3" xfId="7439" xr:uid="{00000000-0005-0000-0000-00002A810000}"/>
    <cellStyle name="Note 5 15 3 4 3 2" xfId="24874" xr:uid="{00000000-0005-0000-0000-00002B810000}"/>
    <cellStyle name="Note 5 15 3 4 3 3" xfId="39327" xr:uid="{00000000-0005-0000-0000-00002C810000}"/>
    <cellStyle name="Note 5 15 3 4 4" xfId="9880" xr:uid="{00000000-0005-0000-0000-00002D810000}"/>
    <cellStyle name="Note 5 15 3 4 4 2" xfId="27315" xr:uid="{00000000-0005-0000-0000-00002E810000}"/>
    <cellStyle name="Note 5 15 3 4 4 3" xfId="41768" xr:uid="{00000000-0005-0000-0000-00002F810000}"/>
    <cellStyle name="Note 5 15 3 4 5" xfId="12300" xr:uid="{00000000-0005-0000-0000-000030810000}"/>
    <cellStyle name="Note 5 15 3 4 5 2" xfId="29735" xr:uid="{00000000-0005-0000-0000-000031810000}"/>
    <cellStyle name="Note 5 15 3 4 5 3" xfId="44188" xr:uid="{00000000-0005-0000-0000-000032810000}"/>
    <cellStyle name="Note 5 15 3 4 6" xfId="15386" xr:uid="{00000000-0005-0000-0000-000033810000}"/>
    <cellStyle name="Note 5 15 3 4 6 2" xfId="32821" xr:uid="{00000000-0005-0000-0000-000034810000}"/>
    <cellStyle name="Note 5 15 3 4 6 3" xfId="47274" xr:uid="{00000000-0005-0000-0000-000035810000}"/>
    <cellStyle name="Note 5 15 3 4 7" xfId="19307" xr:uid="{00000000-0005-0000-0000-000036810000}"/>
    <cellStyle name="Note 5 15 3 4 8" xfId="20548" xr:uid="{00000000-0005-0000-0000-000037810000}"/>
    <cellStyle name="Note 5 15 3 5" xfId="4974" xr:uid="{00000000-0005-0000-0000-000038810000}"/>
    <cellStyle name="Note 5 15 3 5 2" xfId="14356" xr:uid="{00000000-0005-0000-0000-000039810000}"/>
    <cellStyle name="Note 5 15 3 5 2 2" xfId="31791" xr:uid="{00000000-0005-0000-0000-00003A810000}"/>
    <cellStyle name="Note 5 15 3 5 2 3" xfId="46244" xr:uid="{00000000-0005-0000-0000-00003B810000}"/>
    <cellStyle name="Note 5 15 3 5 3" xfId="16817" xr:uid="{00000000-0005-0000-0000-00003C810000}"/>
    <cellStyle name="Note 5 15 3 5 3 2" xfId="34252" xr:uid="{00000000-0005-0000-0000-00003D810000}"/>
    <cellStyle name="Note 5 15 3 5 3 3" xfId="48705" xr:uid="{00000000-0005-0000-0000-00003E810000}"/>
    <cellStyle name="Note 5 15 3 5 4" xfId="22410" xr:uid="{00000000-0005-0000-0000-00003F810000}"/>
    <cellStyle name="Note 5 15 3 5 5" xfId="36863" xr:uid="{00000000-0005-0000-0000-000040810000}"/>
    <cellStyle name="Note 5 15 3 6" xfId="7436" xr:uid="{00000000-0005-0000-0000-000041810000}"/>
    <cellStyle name="Note 5 15 3 6 2" xfId="24871" xr:uid="{00000000-0005-0000-0000-000042810000}"/>
    <cellStyle name="Note 5 15 3 6 3" xfId="39324" xr:uid="{00000000-0005-0000-0000-000043810000}"/>
    <cellStyle name="Note 5 15 3 7" xfId="9877" xr:uid="{00000000-0005-0000-0000-000044810000}"/>
    <cellStyle name="Note 5 15 3 7 2" xfId="27312" xr:uid="{00000000-0005-0000-0000-000045810000}"/>
    <cellStyle name="Note 5 15 3 7 3" xfId="41765" xr:uid="{00000000-0005-0000-0000-000046810000}"/>
    <cellStyle name="Note 5 15 3 8" xfId="12297" xr:uid="{00000000-0005-0000-0000-000047810000}"/>
    <cellStyle name="Note 5 15 3 8 2" xfId="29732" xr:uid="{00000000-0005-0000-0000-000048810000}"/>
    <cellStyle name="Note 5 15 3 8 3" xfId="44185" xr:uid="{00000000-0005-0000-0000-000049810000}"/>
    <cellStyle name="Note 5 15 3 9" xfId="19304" xr:uid="{00000000-0005-0000-0000-00004A810000}"/>
    <cellStyle name="Note 5 15 4" xfId="2467" xr:uid="{00000000-0005-0000-0000-00004B810000}"/>
    <cellStyle name="Note 5 15 4 2" xfId="2468" xr:uid="{00000000-0005-0000-0000-00004C810000}"/>
    <cellStyle name="Note 5 15 4 2 2" xfId="4979" xr:uid="{00000000-0005-0000-0000-00004D810000}"/>
    <cellStyle name="Note 5 15 4 2 2 2" xfId="14360" xr:uid="{00000000-0005-0000-0000-00004E810000}"/>
    <cellStyle name="Note 5 15 4 2 2 2 2" xfId="31795" xr:uid="{00000000-0005-0000-0000-00004F810000}"/>
    <cellStyle name="Note 5 15 4 2 2 2 3" xfId="46248" xr:uid="{00000000-0005-0000-0000-000050810000}"/>
    <cellStyle name="Note 5 15 4 2 2 3" xfId="16821" xr:uid="{00000000-0005-0000-0000-000051810000}"/>
    <cellStyle name="Note 5 15 4 2 2 3 2" xfId="34256" xr:uid="{00000000-0005-0000-0000-000052810000}"/>
    <cellStyle name="Note 5 15 4 2 2 3 3" xfId="48709" xr:uid="{00000000-0005-0000-0000-000053810000}"/>
    <cellStyle name="Note 5 15 4 2 2 4" xfId="22415" xr:uid="{00000000-0005-0000-0000-000054810000}"/>
    <cellStyle name="Note 5 15 4 2 2 5" xfId="36868" xr:uid="{00000000-0005-0000-0000-000055810000}"/>
    <cellStyle name="Note 5 15 4 2 3" xfId="7441" xr:uid="{00000000-0005-0000-0000-000056810000}"/>
    <cellStyle name="Note 5 15 4 2 3 2" xfId="24876" xr:uid="{00000000-0005-0000-0000-000057810000}"/>
    <cellStyle name="Note 5 15 4 2 3 3" xfId="39329" xr:uid="{00000000-0005-0000-0000-000058810000}"/>
    <cellStyle name="Note 5 15 4 2 4" xfId="9882" xr:uid="{00000000-0005-0000-0000-000059810000}"/>
    <cellStyle name="Note 5 15 4 2 4 2" xfId="27317" xr:uid="{00000000-0005-0000-0000-00005A810000}"/>
    <cellStyle name="Note 5 15 4 2 4 3" xfId="41770" xr:uid="{00000000-0005-0000-0000-00005B810000}"/>
    <cellStyle name="Note 5 15 4 2 5" xfId="12302" xr:uid="{00000000-0005-0000-0000-00005C810000}"/>
    <cellStyle name="Note 5 15 4 2 5 2" xfId="29737" xr:uid="{00000000-0005-0000-0000-00005D810000}"/>
    <cellStyle name="Note 5 15 4 2 5 3" xfId="44190" xr:uid="{00000000-0005-0000-0000-00005E810000}"/>
    <cellStyle name="Note 5 15 4 2 6" xfId="19309" xr:uid="{00000000-0005-0000-0000-00005F810000}"/>
    <cellStyle name="Note 5 15 4 3" xfId="2469" xr:uid="{00000000-0005-0000-0000-000060810000}"/>
    <cellStyle name="Note 5 15 4 3 2" xfId="4980" xr:uid="{00000000-0005-0000-0000-000061810000}"/>
    <cellStyle name="Note 5 15 4 3 2 2" xfId="14361" xr:uid="{00000000-0005-0000-0000-000062810000}"/>
    <cellStyle name="Note 5 15 4 3 2 2 2" xfId="31796" xr:uid="{00000000-0005-0000-0000-000063810000}"/>
    <cellStyle name="Note 5 15 4 3 2 2 3" xfId="46249" xr:uid="{00000000-0005-0000-0000-000064810000}"/>
    <cellStyle name="Note 5 15 4 3 2 3" xfId="16822" xr:uid="{00000000-0005-0000-0000-000065810000}"/>
    <cellStyle name="Note 5 15 4 3 2 3 2" xfId="34257" xr:uid="{00000000-0005-0000-0000-000066810000}"/>
    <cellStyle name="Note 5 15 4 3 2 3 3" xfId="48710" xr:uid="{00000000-0005-0000-0000-000067810000}"/>
    <cellStyle name="Note 5 15 4 3 2 4" xfId="22416" xr:uid="{00000000-0005-0000-0000-000068810000}"/>
    <cellStyle name="Note 5 15 4 3 2 5" xfId="36869" xr:uid="{00000000-0005-0000-0000-000069810000}"/>
    <cellStyle name="Note 5 15 4 3 3" xfId="7442" xr:uid="{00000000-0005-0000-0000-00006A810000}"/>
    <cellStyle name="Note 5 15 4 3 3 2" xfId="24877" xr:uid="{00000000-0005-0000-0000-00006B810000}"/>
    <cellStyle name="Note 5 15 4 3 3 3" xfId="39330" xr:uid="{00000000-0005-0000-0000-00006C810000}"/>
    <cellStyle name="Note 5 15 4 3 4" xfId="9883" xr:uid="{00000000-0005-0000-0000-00006D810000}"/>
    <cellStyle name="Note 5 15 4 3 4 2" xfId="27318" xr:uid="{00000000-0005-0000-0000-00006E810000}"/>
    <cellStyle name="Note 5 15 4 3 4 3" xfId="41771" xr:uid="{00000000-0005-0000-0000-00006F810000}"/>
    <cellStyle name="Note 5 15 4 3 5" xfId="12303" xr:uid="{00000000-0005-0000-0000-000070810000}"/>
    <cellStyle name="Note 5 15 4 3 5 2" xfId="29738" xr:uid="{00000000-0005-0000-0000-000071810000}"/>
    <cellStyle name="Note 5 15 4 3 5 3" xfId="44191" xr:uid="{00000000-0005-0000-0000-000072810000}"/>
    <cellStyle name="Note 5 15 4 3 6" xfId="19310" xr:uid="{00000000-0005-0000-0000-000073810000}"/>
    <cellStyle name="Note 5 15 4 4" xfId="2470" xr:uid="{00000000-0005-0000-0000-000074810000}"/>
    <cellStyle name="Note 5 15 4 4 2" xfId="4981" xr:uid="{00000000-0005-0000-0000-000075810000}"/>
    <cellStyle name="Note 5 15 4 4 2 2" xfId="22417" xr:uid="{00000000-0005-0000-0000-000076810000}"/>
    <cellStyle name="Note 5 15 4 4 2 3" xfId="36870" xr:uid="{00000000-0005-0000-0000-000077810000}"/>
    <cellStyle name="Note 5 15 4 4 3" xfId="7443" xr:uid="{00000000-0005-0000-0000-000078810000}"/>
    <cellStyle name="Note 5 15 4 4 3 2" xfId="24878" xr:uid="{00000000-0005-0000-0000-000079810000}"/>
    <cellStyle name="Note 5 15 4 4 3 3" xfId="39331" xr:uid="{00000000-0005-0000-0000-00007A810000}"/>
    <cellStyle name="Note 5 15 4 4 4" xfId="9884" xr:uid="{00000000-0005-0000-0000-00007B810000}"/>
    <cellStyle name="Note 5 15 4 4 4 2" xfId="27319" xr:uid="{00000000-0005-0000-0000-00007C810000}"/>
    <cellStyle name="Note 5 15 4 4 4 3" xfId="41772" xr:uid="{00000000-0005-0000-0000-00007D810000}"/>
    <cellStyle name="Note 5 15 4 4 5" xfId="12304" xr:uid="{00000000-0005-0000-0000-00007E810000}"/>
    <cellStyle name="Note 5 15 4 4 5 2" xfId="29739" xr:uid="{00000000-0005-0000-0000-00007F810000}"/>
    <cellStyle name="Note 5 15 4 4 5 3" xfId="44192" xr:uid="{00000000-0005-0000-0000-000080810000}"/>
    <cellStyle name="Note 5 15 4 4 6" xfId="15387" xr:uid="{00000000-0005-0000-0000-000081810000}"/>
    <cellStyle name="Note 5 15 4 4 6 2" xfId="32822" xr:uid="{00000000-0005-0000-0000-000082810000}"/>
    <cellStyle name="Note 5 15 4 4 6 3" xfId="47275" xr:uid="{00000000-0005-0000-0000-000083810000}"/>
    <cellStyle name="Note 5 15 4 4 7" xfId="19311" xr:uid="{00000000-0005-0000-0000-000084810000}"/>
    <cellStyle name="Note 5 15 4 4 8" xfId="20549" xr:uid="{00000000-0005-0000-0000-000085810000}"/>
    <cellStyle name="Note 5 15 4 5" xfId="4978" xr:uid="{00000000-0005-0000-0000-000086810000}"/>
    <cellStyle name="Note 5 15 4 5 2" xfId="14359" xr:uid="{00000000-0005-0000-0000-000087810000}"/>
    <cellStyle name="Note 5 15 4 5 2 2" xfId="31794" xr:uid="{00000000-0005-0000-0000-000088810000}"/>
    <cellStyle name="Note 5 15 4 5 2 3" xfId="46247" xr:uid="{00000000-0005-0000-0000-000089810000}"/>
    <cellStyle name="Note 5 15 4 5 3" xfId="16820" xr:uid="{00000000-0005-0000-0000-00008A810000}"/>
    <cellStyle name="Note 5 15 4 5 3 2" xfId="34255" xr:uid="{00000000-0005-0000-0000-00008B810000}"/>
    <cellStyle name="Note 5 15 4 5 3 3" xfId="48708" xr:uid="{00000000-0005-0000-0000-00008C810000}"/>
    <cellStyle name="Note 5 15 4 5 4" xfId="22414" xr:uid="{00000000-0005-0000-0000-00008D810000}"/>
    <cellStyle name="Note 5 15 4 5 5" xfId="36867" xr:uid="{00000000-0005-0000-0000-00008E810000}"/>
    <cellStyle name="Note 5 15 4 6" xfId="7440" xr:uid="{00000000-0005-0000-0000-00008F810000}"/>
    <cellStyle name="Note 5 15 4 6 2" xfId="24875" xr:uid="{00000000-0005-0000-0000-000090810000}"/>
    <cellStyle name="Note 5 15 4 6 3" xfId="39328" xr:uid="{00000000-0005-0000-0000-000091810000}"/>
    <cellStyle name="Note 5 15 4 7" xfId="9881" xr:uid="{00000000-0005-0000-0000-000092810000}"/>
    <cellStyle name="Note 5 15 4 7 2" xfId="27316" xr:uid="{00000000-0005-0000-0000-000093810000}"/>
    <cellStyle name="Note 5 15 4 7 3" xfId="41769" xr:uid="{00000000-0005-0000-0000-000094810000}"/>
    <cellStyle name="Note 5 15 4 8" xfId="12301" xr:uid="{00000000-0005-0000-0000-000095810000}"/>
    <cellStyle name="Note 5 15 4 8 2" xfId="29736" xr:uid="{00000000-0005-0000-0000-000096810000}"/>
    <cellStyle name="Note 5 15 4 8 3" xfId="44189" xr:uid="{00000000-0005-0000-0000-000097810000}"/>
    <cellStyle name="Note 5 15 4 9" xfId="19308" xr:uid="{00000000-0005-0000-0000-000098810000}"/>
    <cellStyle name="Note 5 15 5" xfId="2471" xr:uid="{00000000-0005-0000-0000-000099810000}"/>
    <cellStyle name="Note 5 15 5 2" xfId="2472" xr:uid="{00000000-0005-0000-0000-00009A810000}"/>
    <cellStyle name="Note 5 15 5 2 2" xfId="4983" xr:uid="{00000000-0005-0000-0000-00009B810000}"/>
    <cellStyle name="Note 5 15 5 2 2 2" xfId="14363" xr:uid="{00000000-0005-0000-0000-00009C810000}"/>
    <cellStyle name="Note 5 15 5 2 2 2 2" xfId="31798" xr:uid="{00000000-0005-0000-0000-00009D810000}"/>
    <cellStyle name="Note 5 15 5 2 2 2 3" xfId="46251" xr:uid="{00000000-0005-0000-0000-00009E810000}"/>
    <cellStyle name="Note 5 15 5 2 2 3" xfId="16824" xr:uid="{00000000-0005-0000-0000-00009F810000}"/>
    <cellStyle name="Note 5 15 5 2 2 3 2" xfId="34259" xr:uid="{00000000-0005-0000-0000-0000A0810000}"/>
    <cellStyle name="Note 5 15 5 2 2 3 3" xfId="48712" xr:uid="{00000000-0005-0000-0000-0000A1810000}"/>
    <cellStyle name="Note 5 15 5 2 2 4" xfId="22419" xr:uid="{00000000-0005-0000-0000-0000A2810000}"/>
    <cellStyle name="Note 5 15 5 2 2 5" xfId="36872" xr:uid="{00000000-0005-0000-0000-0000A3810000}"/>
    <cellStyle name="Note 5 15 5 2 3" xfId="7445" xr:uid="{00000000-0005-0000-0000-0000A4810000}"/>
    <cellStyle name="Note 5 15 5 2 3 2" xfId="24880" xr:uid="{00000000-0005-0000-0000-0000A5810000}"/>
    <cellStyle name="Note 5 15 5 2 3 3" xfId="39333" xr:uid="{00000000-0005-0000-0000-0000A6810000}"/>
    <cellStyle name="Note 5 15 5 2 4" xfId="9886" xr:uid="{00000000-0005-0000-0000-0000A7810000}"/>
    <cellStyle name="Note 5 15 5 2 4 2" xfId="27321" xr:uid="{00000000-0005-0000-0000-0000A8810000}"/>
    <cellStyle name="Note 5 15 5 2 4 3" xfId="41774" xr:uid="{00000000-0005-0000-0000-0000A9810000}"/>
    <cellStyle name="Note 5 15 5 2 5" xfId="12306" xr:uid="{00000000-0005-0000-0000-0000AA810000}"/>
    <cellStyle name="Note 5 15 5 2 5 2" xfId="29741" xr:uid="{00000000-0005-0000-0000-0000AB810000}"/>
    <cellStyle name="Note 5 15 5 2 5 3" xfId="44194" xr:uid="{00000000-0005-0000-0000-0000AC810000}"/>
    <cellStyle name="Note 5 15 5 2 6" xfId="19313" xr:uid="{00000000-0005-0000-0000-0000AD810000}"/>
    <cellStyle name="Note 5 15 5 3" xfId="2473" xr:uid="{00000000-0005-0000-0000-0000AE810000}"/>
    <cellStyle name="Note 5 15 5 3 2" xfId="4984" xr:uid="{00000000-0005-0000-0000-0000AF810000}"/>
    <cellStyle name="Note 5 15 5 3 2 2" xfId="14364" xr:uid="{00000000-0005-0000-0000-0000B0810000}"/>
    <cellStyle name="Note 5 15 5 3 2 2 2" xfId="31799" xr:uid="{00000000-0005-0000-0000-0000B1810000}"/>
    <cellStyle name="Note 5 15 5 3 2 2 3" xfId="46252" xr:uid="{00000000-0005-0000-0000-0000B2810000}"/>
    <cellStyle name="Note 5 15 5 3 2 3" xfId="16825" xr:uid="{00000000-0005-0000-0000-0000B3810000}"/>
    <cellStyle name="Note 5 15 5 3 2 3 2" xfId="34260" xr:uid="{00000000-0005-0000-0000-0000B4810000}"/>
    <cellStyle name="Note 5 15 5 3 2 3 3" xfId="48713" xr:uid="{00000000-0005-0000-0000-0000B5810000}"/>
    <cellStyle name="Note 5 15 5 3 2 4" xfId="22420" xr:uid="{00000000-0005-0000-0000-0000B6810000}"/>
    <cellStyle name="Note 5 15 5 3 2 5" xfId="36873" xr:uid="{00000000-0005-0000-0000-0000B7810000}"/>
    <cellStyle name="Note 5 15 5 3 3" xfId="7446" xr:uid="{00000000-0005-0000-0000-0000B8810000}"/>
    <cellStyle name="Note 5 15 5 3 3 2" xfId="24881" xr:uid="{00000000-0005-0000-0000-0000B9810000}"/>
    <cellStyle name="Note 5 15 5 3 3 3" xfId="39334" xr:uid="{00000000-0005-0000-0000-0000BA810000}"/>
    <cellStyle name="Note 5 15 5 3 4" xfId="9887" xr:uid="{00000000-0005-0000-0000-0000BB810000}"/>
    <cellStyle name="Note 5 15 5 3 4 2" xfId="27322" xr:uid="{00000000-0005-0000-0000-0000BC810000}"/>
    <cellStyle name="Note 5 15 5 3 4 3" xfId="41775" xr:uid="{00000000-0005-0000-0000-0000BD810000}"/>
    <cellStyle name="Note 5 15 5 3 5" xfId="12307" xr:uid="{00000000-0005-0000-0000-0000BE810000}"/>
    <cellStyle name="Note 5 15 5 3 5 2" xfId="29742" xr:uid="{00000000-0005-0000-0000-0000BF810000}"/>
    <cellStyle name="Note 5 15 5 3 5 3" xfId="44195" xr:uid="{00000000-0005-0000-0000-0000C0810000}"/>
    <cellStyle name="Note 5 15 5 3 6" xfId="19314" xr:uid="{00000000-0005-0000-0000-0000C1810000}"/>
    <cellStyle name="Note 5 15 5 4" xfId="2474" xr:uid="{00000000-0005-0000-0000-0000C2810000}"/>
    <cellStyle name="Note 5 15 5 4 2" xfId="4985" xr:uid="{00000000-0005-0000-0000-0000C3810000}"/>
    <cellStyle name="Note 5 15 5 4 2 2" xfId="22421" xr:uid="{00000000-0005-0000-0000-0000C4810000}"/>
    <cellStyle name="Note 5 15 5 4 2 3" xfId="36874" xr:uid="{00000000-0005-0000-0000-0000C5810000}"/>
    <cellStyle name="Note 5 15 5 4 3" xfId="7447" xr:uid="{00000000-0005-0000-0000-0000C6810000}"/>
    <cellStyle name="Note 5 15 5 4 3 2" xfId="24882" xr:uid="{00000000-0005-0000-0000-0000C7810000}"/>
    <cellStyle name="Note 5 15 5 4 3 3" xfId="39335" xr:uid="{00000000-0005-0000-0000-0000C8810000}"/>
    <cellStyle name="Note 5 15 5 4 4" xfId="9888" xr:uid="{00000000-0005-0000-0000-0000C9810000}"/>
    <cellStyle name="Note 5 15 5 4 4 2" xfId="27323" xr:uid="{00000000-0005-0000-0000-0000CA810000}"/>
    <cellStyle name="Note 5 15 5 4 4 3" xfId="41776" xr:uid="{00000000-0005-0000-0000-0000CB810000}"/>
    <cellStyle name="Note 5 15 5 4 5" xfId="12308" xr:uid="{00000000-0005-0000-0000-0000CC810000}"/>
    <cellStyle name="Note 5 15 5 4 5 2" xfId="29743" xr:uid="{00000000-0005-0000-0000-0000CD810000}"/>
    <cellStyle name="Note 5 15 5 4 5 3" xfId="44196" xr:uid="{00000000-0005-0000-0000-0000CE810000}"/>
    <cellStyle name="Note 5 15 5 4 6" xfId="15388" xr:uid="{00000000-0005-0000-0000-0000CF810000}"/>
    <cellStyle name="Note 5 15 5 4 6 2" xfId="32823" xr:uid="{00000000-0005-0000-0000-0000D0810000}"/>
    <cellStyle name="Note 5 15 5 4 6 3" xfId="47276" xr:uid="{00000000-0005-0000-0000-0000D1810000}"/>
    <cellStyle name="Note 5 15 5 4 7" xfId="19315" xr:uid="{00000000-0005-0000-0000-0000D2810000}"/>
    <cellStyle name="Note 5 15 5 4 8" xfId="20550" xr:uid="{00000000-0005-0000-0000-0000D3810000}"/>
    <cellStyle name="Note 5 15 5 5" xfId="4982" xr:uid="{00000000-0005-0000-0000-0000D4810000}"/>
    <cellStyle name="Note 5 15 5 5 2" xfId="14362" xr:uid="{00000000-0005-0000-0000-0000D5810000}"/>
    <cellStyle name="Note 5 15 5 5 2 2" xfId="31797" xr:uid="{00000000-0005-0000-0000-0000D6810000}"/>
    <cellStyle name="Note 5 15 5 5 2 3" xfId="46250" xr:uid="{00000000-0005-0000-0000-0000D7810000}"/>
    <cellStyle name="Note 5 15 5 5 3" xfId="16823" xr:uid="{00000000-0005-0000-0000-0000D8810000}"/>
    <cellStyle name="Note 5 15 5 5 3 2" xfId="34258" xr:uid="{00000000-0005-0000-0000-0000D9810000}"/>
    <cellStyle name="Note 5 15 5 5 3 3" xfId="48711" xr:uid="{00000000-0005-0000-0000-0000DA810000}"/>
    <cellStyle name="Note 5 15 5 5 4" xfId="22418" xr:uid="{00000000-0005-0000-0000-0000DB810000}"/>
    <cellStyle name="Note 5 15 5 5 5" xfId="36871" xr:uid="{00000000-0005-0000-0000-0000DC810000}"/>
    <cellStyle name="Note 5 15 5 6" xfId="7444" xr:uid="{00000000-0005-0000-0000-0000DD810000}"/>
    <cellStyle name="Note 5 15 5 6 2" xfId="24879" xr:uid="{00000000-0005-0000-0000-0000DE810000}"/>
    <cellStyle name="Note 5 15 5 6 3" xfId="39332" xr:uid="{00000000-0005-0000-0000-0000DF810000}"/>
    <cellStyle name="Note 5 15 5 7" xfId="9885" xr:uid="{00000000-0005-0000-0000-0000E0810000}"/>
    <cellStyle name="Note 5 15 5 7 2" xfId="27320" xr:uid="{00000000-0005-0000-0000-0000E1810000}"/>
    <cellStyle name="Note 5 15 5 7 3" xfId="41773" xr:uid="{00000000-0005-0000-0000-0000E2810000}"/>
    <cellStyle name="Note 5 15 5 8" xfId="12305" xr:uid="{00000000-0005-0000-0000-0000E3810000}"/>
    <cellStyle name="Note 5 15 5 8 2" xfId="29740" xr:uid="{00000000-0005-0000-0000-0000E4810000}"/>
    <cellStyle name="Note 5 15 5 8 3" xfId="44193" xr:uid="{00000000-0005-0000-0000-0000E5810000}"/>
    <cellStyle name="Note 5 15 5 9" xfId="19312" xr:uid="{00000000-0005-0000-0000-0000E6810000}"/>
    <cellStyle name="Note 5 15 6" xfId="2475" xr:uid="{00000000-0005-0000-0000-0000E7810000}"/>
    <cellStyle name="Note 5 15 6 2" xfId="4986" xr:uid="{00000000-0005-0000-0000-0000E8810000}"/>
    <cellStyle name="Note 5 15 6 2 2" xfId="14365" xr:uid="{00000000-0005-0000-0000-0000E9810000}"/>
    <cellStyle name="Note 5 15 6 2 2 2" xfId="31800" xr:uid="{00000000-0005-0000-0000-0000EA810000}"/>
    <cellStyle name="Note 5 15 6 2 2 3" xfId="46253" xr:uid="{00000000-0005-0000-0000-0000EB810000}"/>
    <cellStyle name="Note 5 15 6 2 3" xfId="16826" xr:uid="{00000000-0005-0000-0000-0000EC810000}"/>
    <cellStyle name="Note 5 15 6 2 3 2" xfId="34261" xr:uid="{00000000-0005-0000-0000-0000ED810000}"/>
    <cellStyle name="Note 5 15 6 2 3 3" xfId="48714" xr:uid="{00000000-0005-0000-0000-0000EE810000}"/>
    <cellStyle name="Note 5 15 6 2 4" xfId="22422" xr:uid="{00000000-0005-0000-0000-0000EF810000}"/>
    <cellStyle name="Note 5 15 6 2 5" xfId="36875" xr:uid="{00000000-0005-0000-0000-0000F0810000}"/>
    <cellStyle name="Note 5 15 6 3" xfId="7448" xr:uid="{00000000-0005-0000-0000-0000F1810000}"/>
    <cellStyle name="Note 5 15 6 3 2" xfId="24883" xr:uid="{00000000-0005-0000-0000-0000F2810000}"/>
    <cellStyle name="Note 5 15 6 3 3" xfId="39336" xr:uid="{00000000-0005-0000-0000-0000F3810000}"/>
    <cellStyle name="Note 5 15 6 4" xfId="9889" xr:uid="{00000000-0005-0000-0000-0000F4810000}"/>
    <cellStyle name="Note 5 15 6 4 2" xfId="27324" xr:uid="{00000000-0005-0000-0000-0000F5810000}"/>
    <cellStyle name="Note 5 15 6 4 3" xfId="41777" xr:uid="{00000000-0005-0000-0000-0000F6810000}"/>
    <cellStyle name="Note 5 15 6 5" xfId="12309" xr:uid="{00000000-0005-0000-0000-0000F7810000}"/>
    <cellStyle name="Note 5 15 6 5 2" xfId="29744" xr:uid="{00000000-0005-0000-0000-0000F8810000}"/>
    <cellStyle name="Note 5 15 6 5 3" xfId="44197" xr:uid="{00000000-0005-0000-0000-0000F9810000}"/>
    <cellStyle name="Note 5 15 6 6" xfId="19316" xr:uid="{00000000-0005-0000-0000-0000FA810000}"/>
    <cellStyle name="Note 5 15 7" xfId="2476" xr:uid="{00000000-0005-0000-0000-0000FB810000}"/>
    <cellStyle name="Note 5 15 7 2" xfId="4987" xr:uid="{00000000-0005-0000-0000-0000FC810000}"/>
    <cellStyle name="Note 5 15 7 2 2" xfId="14366" xr:uid="{00000000-0005-0000-0000-0000FD810000}"/>
    <cellStyle name="Note 5 15 7 2 2 2" xfId="31801" xr:uid="{00000000-0005-0000-0000-0000FE810000}"/>
    <cellStyle name="Note 5 15 7 2 2 3" xfId="46254" xr:uid="{00000000-0005-0000-0000-0000FF810000}"/>
    <cellStyle name="Note 5 15 7 2 3" xfId="16827" xr:uid="{00000000-0005-0000-0000-000000820000}"/>
    <cellStyle name="Note 5 15 7 2 3 2" xfId="34262" xr:uid="{00000000-0005-0000-0000-000001820000}"/>
    <cellStyle name="Note 5 15 7 2 3 3" xfId="48715" xr:uid="{00000000-0005-0000-0000-000002820000}"/>
    <cellStyle name="Note 5 15 7 2 4" xfId="22423" xr:uid="{00000000-0005-0000-0000-000003820000}"/>
    <cellStyle name="Note 5 15 7 2 5" xfId="36876" xr:uid="{00000000-0005-0000-0000-000004820000}"/>
    <cellStyle name="Note 5 15 7 3" xfId="7449" xr:uid="{00000000-0005-0000-0000-000005820000}"/>
    <cellStyle name="Note 5 15 7 3 2" xfId="24884" xr:uid="{00000000-0005-0000-0000-000006820000}"/>
    <cellStyle name="Note 5 15 7 3 3" xfId="39337" xr:uid="{00000000-0005-0000-0000-000007820000}"/>
    <cellStyle name="Note 5 15 7 4" xfId="9890" xr:uid="{00000000-0005-0000-0000-000008820000}"/>
    <cellStyle name="Note 5 15 7 4 2" xfId="27325" xr:uid="{00000000-0005-0000-0000-000009820000}"/>
    <cellStyle name="Note 5 15 7 4 3" xfId="41778" xr:uid="{00000000-0005-0000-0000-00000A820000}"/>
    <cellStyle name="Note 5 15 7 5" xfId="12310" xr:uid="{00000000-0005-0000-0000-00000B820000}"/>
    <cellStyle name="Note 5 15 7 5 2" xfId="29745" xr:uid="{00000000-0005-0000-0000-00000C820000}"/>
    <cellStyle name="Note 5 15 7 5 3" xfId="44198" xr:uid="{00000000-0005-0000-0000-00000D820000}"/>
    <cellStyle name="Note 5 15 7 6" xfId="19317" xr:uid="{00000000-0005-0000-0000-00000E820000}"/>
    <cellStyle name="Note 5 15 8" xfId="2477" xr:uid="{00000000-0005-0000-0000-00000F820000}"/>
    <cellStyle name="Note 5 15 8 2" xfId="4988" xr:uid="{00000000-0005-0000-0000-000010820000}"/>
    <cellStyle name="Note 5 15 8 2 2" xfId="22424" xr:uid="{00000000-0005-0000-0000-000011820000}"/>
    <cellStyle name="Note 5 15 8 2 3" xfId="36877" xr:uid="{00000000-0005-0000-0000-000012820000}"/>
    <cellStyle name="Note 5 15 8 3" xfId="7450" xr:uid="{00000000-0005-0000-0000-000013820000}"/>
    <cellStyle name="Note 5 15 8 3 2" xfId="24885" xr:uid="{00000000-0005-0000-0000-000014820000}"/>
    <cellStyle name="Note 5 15 8 3 3" xfId="39338" xr:uid="{00000000-0005-0000-0000-000015820000}"/>
    <cellStyle name="Note 5 15 8 4" xfId="9891" xr:uid="{00000000-0005-0000-0000-000016820000}"/>
    <cellStyle name="Note 5 15 8 4 2" xfId="27326" xr:uid="{00000000-0005-0000-0000-000017820000}"/>
    <cellStyle name="Note 5 15 8 4 3" xfId="41779" xr:uid="{00000000-0005-0000-0000-000018820000}"/>
    <cellStyle name="Note 5 15 8 5" xfId="12311" xr:uid="{00000000-0005-0000-0000-000019820000}"/>
    <cellStyle name="Note 5 15 8 5 2" xfId="29746" xr:uid="{00000000-0005-0000-0000-00001A820000}"/>
    <cellStyle name="Note 5 15 8 5 3" xfId="44199" xr:uid="{00000000-0005-0000-0000-00001B820000}"/>
    <cellStyle name="Note 5 15 8 6" xfId="15389" xr:uid="{00000000-0005-0000-0000-00001C820000}"/>
    <cellStyle name="Note 5 15 8 6 2" xfId="32824" xr:uid="{00000000-0005-0000-0000-00001D820000}"/>
    <cellStyle name="Note 5 15 8 6 3" xfId="47277" xr:uid="{00000000-0005-0000-0000-00001E820000}"/>
    <cellStyle name="Note 5 15 8 7" xfId="19318" xr:uid="{00000000-0005-0000-0000-00001F820000}"/>
    <cellStyle name="Note 5 15 8 8" xfId="20551" xr:uid="{00000000-0005-0000-0000-000020820000}"/>
    <cellStyle name="Note 5 15 9" xfId="4969" xr:uid="{00000000-0005-0000-0000-000021820000}"/>
    <cellStyle name="Note 5 15 9 2" xfId="14352" xr:uid="{00000000-0005-0000-0000-000022820000}"/>
    <cellStyle name="Note 5 15 9 2 2" xfId="31787" xr:uid="{00000000-0005-0000-0000-000023820000}"/>
    <cellStyle name="Note 5 15 9 2 3" xfId="46240" xr:uid="{00000000-0005-0000-0000-000024820000}"/>
    <cellStyle name="Note 5 15 9 3" xfId="16813" xr:uid="{00000000-0005-0000-0000-000025820000}"/>
    <cellStyle name="Note 5 15 9 3 2" xfId="34248" xr:uid="{00000000-0005-0000-0000-000026820000}"/>
    <cellStyle name="Note 5 15 9 3 3" xfId="48701" xr:uid="{00000000-0005-0000-0000-000027820000}"/>
    <cellStyle name="Note 5 15 9 4" xfId="22405" xr:uid="{00000000-0005-0000-0000-000028820000}"/>
    <cellStyle name="Note 5 15 9 5" xfId="36858" xr:uid="{00000000-0005-0000-0000-000029820000}"/>
    <cellStyle name="Note 5 16" xfId="2478" xr:uid="{00000000-0005-0000-0000-00002A820000}"/>
    <cellStyle name="Note 5 16 10" xfId="7451" xr:uid="{00000000-0005-0000-0000-00002B820000}"/>
    <cellStyle name="Note 5 16 10 2" xfId="24886" xr:uid="{00000000-0005-0000-0000-00002C820000}"/>
    <cellStyle name="Note 5 16 10 3" xfId="39339" xr:uid="{00000000-0005-0000-0000-00002D820000}"/>
    <cellStyle name="Note 5 16 11" xfId="9892" xr:uid="{00000000-0005-0000-0000-00002E820000}"/>
    <cellStyle name="Note 5 16 11 2" xfId="27327" xr:uid="{00000000-0005-0000-0000-00002F820000}"/>
    <cellStyle name="Note 5 16 11 3" xfId="41780" xr:uid="{00000000-0005-0000-0000-000030820000}"/>
    <cellStyle name="Note 5 16 12" xfId="12312" xr:uid="{00000000-0005-0000-0000-000031820000}"/>
    <cellStyle name="Note 5 16 12 2" xfId="29747" xr:uid="{00000000-0005-0000-0000-000032820000}"/>
    <cellStyle name="Note 5 16 12 3" xfId="44200" xr:uid="{00000000-0005-0000-0000-000033820000}"/>
    <cellStyle name="Note 5 16 13" xfId="19319" xr:uid="{00000000-0005-0000-0000-000034820000}"/>
    <cellStyle name="Note 5 16 2" xfId="2479" xr:uid="{00000000-0005-0000-0000-000035820000}"/>
    <cellStyle name="Note 5 16 2 2" xfId="2480" xr:uid="{00000000-0005-0000-0000-000036820000}"/>
    <cellStyle name="Note 5 16 2 2 2" xfId="4991" xr:uid="{00000000-0005-0000-0000-000037820000}"/>
    <cellStyle name="Note 5 16 2 2 2 2" xfId="14369" xr:uid="{00000000-0005-0000-0000-000038820000}"/>
    <cellStyle name="Note 5 16 2 2 2 2 2" xfId="31804" xr:uid="{00000000-0005-0000-0000-000039820000}"/>
    <cellStyle name="Note 5 16 2 2 2 2 3" xfId="46257" xr:uid="{00000000-0005-0000-0000-00003A820000}"/>
    <cellStyle name="Note 5 16 2 2 2 3" xfId="16830" xr:uid="{00000000-0005-0000-0000-00003B820000}"/>
    <cellStyle name="Note 5 16 2 2 2 3 2" xfId="34265" xr:uid="{00000000-0005-0000-0000-00003C820000}"/>
    <cellStyle name="Note 5 16 2 2 2 3 3" xfId="48718" xr:uid="{00000000-0005-0000-0000-00003D820000}"/>
    <cellStyle name="Note 5 16 2 2 2 4" xfId="22427" xr:uid="{00000000-0005-0000-0000-00003E820000}"/>
    <cellStyle name="Note 5 16 2 2 2 5" xfId="36880" xr:uid="{00000000-0005-0000-0000-00003F820000}"/>
    <cellStyle name="Note 5 16 2 2 3" xfId="7453" xr:uid="{00000000-0005-0000-0000-000040820000}"/>
    <cellStyle name="Note 5 16 2 2 3 2" xfId="24888" xr:uid="{00000000-0005-0000-0000-000041820000}"/>
    <cellStyle name="Note 5 16 2 2 3 3" xfId="39341" xr:uid="{00000000-0005-0000-0000-000042820000}"/>
    <cellStyle name="Note 5 16 2 2 4" xfId="9894" xr:uid="{00000000-0005-0000-0000-000043820000}"/>
    <cellStyle name="Note 5 16 2 2 4 2" xfId="27329" xr:uid="{00000000-0005-0000-0000-000044820000}"/>
    <cellStyle name="Note 5 16 2 2 4 3" xfId="41782" xr:uid="{00000000-0005-0000-0000-000045820000}"/>
    <cellStyle name="Note 5 16 2 2 5" xfId="12314" xr:uid="{00000000-0005-0000-0000-000046820000}"/>
    <cellStyle name="Note 5 16 2 2 5 2" xfId="29749" xr:uid="{00000000-0005-0000-0000-000047820000}"/>
    <cellStyle name="Note 5 16 2 2 5 3" xfId="44202" xr:uid="{00000000-0005-0000-0000-000048820000}"/>
    <cellStyle name="Note 5 16 2 2 6" xfId="19321" xr:uid="{00000000-0005-0000-0000-000049820000}"/>
    <cellStyle name="Note 5 16 2 3" xfId="2481" xr:uid="{00000000-0005-0000-0000-00004A820000}"/>
    <cellStyle name="Note 5 16 2 3 2" xfId="4992" xr:uid="{00000000-0005-0000-0000-00004B820000}"/>
    <cellStyle name="Note 5 16 2 3 2 2" xfId="14370" xr:uid="{00000000-0005-0000-0000-00004C820000}"/>
    <cellStyle name="Note 5 16 2 3 2 2 2" xfId="31805" xr:uid="{00000000-0005-0000-0000-00004D820000}"/>
    <cellStyle name="Note 5 16 2 3 2 2 3" xfId="46258" xr:uid="{00000000-0005-0000-0000-00004E820000}"/>
    <cellStyle name="Note 5 16 2 3 2 3" xfId="16831" xr:uid="{00000000-0005-0000-0000-00004F820000}"/>
    <cellStyle name="Note 5 16 2 3 2 3 2" xfId="34266" xr:uid="{00000000-0005-0000-0000-000050820000}"/>
    <cellStyle name="Note 5 16 2 3 2 3 3" xfId="48719" xr:uid="{00000000-0005-0000-0000-000051820000}"/>
    <cellStyle name="Note 5 16 2 3 2 4" xfId="22428" xr:uid="{00000000-0005-0000-0000-000052820000}"/>
    <cellStyle name="Note 5 16 2 3 2 5" xfId="36881" xr:uid="{00000000-0005-0000-0000-000053820000}"/>
    <cellStyle name="Note 5 16 2 3 3" xfId="7454" xr:uid="{00000000-0005-0000-0000-000054820000}"/>
    <cellStyle name="Note 5 16 2 3 3 2" xfId="24889" xr:uid="{00000000-0005-0000-0000-000055820000}"/>
    <cellStyle name="Note 5 16 2 3 3 3" xfId="39342" xr:uid="{00000000-0005-0000-0000-000056820000}"/>
    <cellStyle name="Note 5 16 2 3 4" xfId="9895" xr:uid="{00000000-0005-0000-0000-000057820000}"/>
    <cellStyle name="Note 5 16 2 3 4 2" xfId="27330" xr:uid="{00000000-0005-0000-0000-000058820000}"/>
    <cellStyle name="Note 5 16 2 3 4 3" xfId="41783" xr:uid="{00000000-0005-0000-0000-000059820000}"/>
    <cellStyle name="Note 5 16 2 3 5" xfId="12315" xr:uid="{00000000-0005-0000-0000-00005A820000}"/>
    <cellStyle name="Note 5 16 2 3 5 2" xfId="29750" xr:uid="{00000000-0005-0000-0000-00005B820000}"/>
    <cellStyle name="Note 5 16 2 3 5 3" xfId="44203" xr:uid="{00000000-0005-0000-0000-00005C820000}"/>
    <cellStyle name="Note 5 16 2 3 6" xfId="19322" xr:uid="{00000000-0005-0000-0000-00005D820000}"/>
    <cellStyle name="Note 5 16 2 4" xfId="2482" xr:uid="{00000000-0005-0000-0000-00005E820000}"/>
    <cellStyle name="Note 5 16 2 4 2" xfId="4993" xr:uid="{00000000-0005-0000-0000-00005F820000}"/>
    <cellStyle name="Note 5 16 2 4 2 2" xfId="22429" xr:uid="{00000000-0005-0000-0000-000060820000}"/>
    <cellStyle name="Note 5 16 2 4 2 3" xfId="36882" xr:uid="{00000000-0005-0000-0000-000061820000}"/>
    <cellStyle name="Note 5 16 2 4 3" xfId="7455" xr:uid="{00000000-0005-0000-0000-000062820000}"/>
    <cellStyle name="Note 5 16 2 4 3 2" xfId="24890" xr:uid="{00000000-0005-0000-0000-000063820000}"/>
    <cellStyle name="Note 5 16 2 4 3 3" xfId="39343" xr:uid="{00000000-0005-0000-0000-000064820000}"/>
    <cellStyle name="Note 5 16 2 4 4" xfId="9896" xr:uid="{00000000-0005-0000-0000-000065820000}"/>
    <cellStyle name="Note 5 16 2 4 4 2" xfId="27331" xr:uid="{00000000-0005-0000-0000-000066820000}"/>
    <cellStyle name="Note 5 16 2 4 4 3" xfId="41784" xr:uid="{00000000-0005-0000-0000-000067820000}"/>
    <cellStyle name="Note 5 16 2 4 5" xfId="12316" xr:uid="{00000000-0005-0000-0000-000068820000}"/>
    <cellStyle name="Note 5 16 2 4 5 2" xfId="29751" xr:uid="{00000000-0005-0000-0000-000069820000}"/>
    <cellStyle name="Note 5 16 2 4 5 3" xfId="44204" xr:uid="{00000000-0005-0000-0000-00006A820000}"/>
    <cellStyle name="Note 5 16 2 4 6" xfId="15390" xr:uid="{00000000-0005-0000-0000-00006B820000}"/>
    <cellStyle name="Note 5 16 2 4 6 2" xfId="32825" xr:uid="{00000000-0005-0000-0000-00006C820000}"/>
    <cellStyle name="Note 5 16 2 4 6 3" xfId="47278" xr:uid="{00000000-0005-0000-0000-00006D820000}"/>
    <cellStyle name="Note 5 16 2 4 7" xfId="19323" xr:uid="{00000000-0005-0000-0000-00006E820000}"/>
    <cellStyle name="Note 5 16 2 4 8" xfId="20552" xr:uid="{00000000-0005-0000-0000-00006F820000}"/>
    <cellStyle name="Note 5 16 2 5" xfId="4990" xr:uid="{00000000-0005-0000-0000-000070820000}"/>
    <cellStyle name="Note 5 16 2 5 2" xfId="14368" xr:uid="{00000000-0005-0000-0000-000071820000}"/>
    <cellStyle name="Note 5 16 2 5 2 2" xfId="31803" xr:uid="{00000000-0005-0000-0000-000072820000}"/>
    <cellStyle name="Note 5 16 2 5 2 3" xfId="46256" xr:uid="{00000000-0005-0000-0000-000073820000}"/>
    <cellStyle name="Note 5 16 2 5 3" xfId="16829" xr:uid="{00000000-0005-0000-0000-000074820000}"/>
    <cellStyle name="Note 5 16 2 5 3 2" xfId="34264" xr:uid="{00000000-0005-0000-0000-000075820000}"/>
    <cellStyle name="Note 5 16 2 5 3 3" xfId="48717" xr:uid="{00000000-0005-0000-0000-000076820000}"/>
    <cellStyle name="Note 5 16 2 5 4" xfId="22426" xr:uid="{00000000-0005-0000-0000-000077820000}"/>
    <cellStyle name="Note 5 16 2 5 5" xfId="36879" xr:uid="{00000000-0005-0000-0000-000078820000}"/>
    <cellStyle name="Note 5 16 2 6" xfId="7452" xr:uid="{00000000-0005-0000-0000-000079820000}"/>
    <cellStyle name="Note 5 16 2 6 2" xfId="24887" xr:uid="{00000000-0005-0000-0000-00007A820000}"/>
    <cellStyle name="Note 5 16 2 6 3" xfId="39340" xr:uid="{00000000-0005-0000-0000-00007B820000}"/>
    <cellStyle name="Note 5 16 2 7" xfId="9893" xr:uid="{00000000-0005-0000-0000-00007C820000}"/>
    <cellStyle name="Note 5 16 2 7 2" xfId="27328" xr:uid="{00000000-0005-0000-0000-00007D820000}"/>
    <cellStyle name="Note 5 16 2 7 3" xfId="41781" xr:uid="{00000000-0005-0000-0000-00007E820000}"/>
    <cellStyle name="Note 5 16 2 8" xfId="12313" xr:uid="{00000000-0005-0000-0000-00007F820000}"/>
    <cellStyle name="Note 5 16 2 8 2" xfId="29748" xr:uid="{00000000-0005-0000-0000-000080820000}"/>
    <cellStyle name="Note 5 16 2 8 3" xfId="44201" xr:uid="{00000000-0005-0000-0000-000081820000}"/>
    <cellStyle name="Note 5 16 2 9" xfId="19320" xr:uid="{00000000-0005-0000-0000-000082820000}"/>
    <cellStyle name="Note 5 16 3" xfId="2483" xr:uid="{00000000-0005-0000-0000-000083820000}"/>
    <cellStyle name="Note 5 16 3 2" xfId="2484" xr:uid="{00000000-0005-0000-0000-000084820000}"/>
    <cellStyle name="Note 5 16 3 2 2" xfId="4995" xr:uid="{00000000-0005-0000-0000-000085820000}"/>
    <cellStyle name="Note 5 16 3 2 2 2" xfId="14372" xr:uid="{00000000-0005-0000-0000-000086820000}"/>
    <cellStyle name="Note 5 16 3 2 2 2 2" xfId="31807" xr:uid="{00000000-0005-0000-0000-000087820000}"/>
    <cellStyle name="Note 5 16 3 2 2 2 3" xfId="46260" xr:uid="{00000000-0005-0000-0000-000088820000}"/>
    <cellStyle name="Note 5 16 3 2 2 3" xfId="16833" xr:uid="{00000000-0005-0000-0000-000089820000}"/>
    <cellStyle name="Note 5 16 3 2 2 3 2" xfId="34268" xr:uid="{00000000-0005-0000-0000-00008A820000}"/>
    <cellStyle name="Note 5 16 3 2 2 3 3" xfId="48721" xr:uid="{00000000-0005-0000-0000-00008B820000}"/>
    <cellStyle name="Note 5 16 3 2 2 4" xfId="22431" xr:uid="{00000000-0005-0000-0000-00008C820000}"/>
    <cellStyle name="Note 5 16 3 2 2 5" xfId="36884" xr:uid="{00000000-0005-0000-0000-00008D820000}"/>
    <cellStyle name="Note 5 16 3 2 3" xfId="7457" xr:uid="{00000000-0005-0000-0000-00008E820000}"/>
    <cellStyle name="Note 5 16 3 2 3 2" xfId="24892" xr:uid="{00000000-0005-0000-0000-00008F820000}"/>
    <cellStyle name="Note 5 16 3 2 3 3" xfId="39345" xr:uid="{00000000-0005-0000-0000-000090820000}"/>
    <cellStyle name="Note 5 16 3 2 4" xfId="9898" xr:uid="{00000000-0005-0000-0000-000091820000}"/>
    <cellStyle name="Note 5 16 3 2 4 2" xfId="27333" xr:uid="{00000000-0005-0000-0000-000092820000}"/>
    <cellStyle name="Note 5 16 3 2 4 3" xfId="41786" xr:uid="{00000000-0005-0000-0000-000093820000}"/>
    <cellStyle name="Note 5 16 3 2 5" xfId="12318" xr:uid="{00000000-0005-0000-0000-000094820000}"/>
    <cellStyle name="Note 5 16 3 2 5 2" xfId="29753" xr:uid="{00000000-0005-0000-0000-000095820000}"/>
    <cellStyle name="Note 5 16 3 2 5 3" xfId="44206" xr:uid="{00000000-0005-0000-0000-000096820000}"/>
    <cellStyle name="Note 5 16 3 2 6" xfId="19325" xr:uid="{00000000-0005-0000-0000-000097820000}"/>
    <cellStyle name="Note 5 16 3 3" xfId="2485" xr:uid="{00000000-0005-0000-0000-000098820000}"/>
    <cellStyle name="Note 5 16 3 3 2" xfId="4996" xr:uid="{00000000-0005-0000-0000-000099820000}"/>
    <cellStyle name="Note 5 16 3 3 2 2" xfId="14373" xr:uid="{00000000-0005-0000-0000-00009A820000}"/>
    <cellStyle name="Note 5 16 3 3 2 2 2" xfId="31808" xr:uid="{00000000-0005-0000-0000-00009B820000}"/>
    <cellStyle name="Note 5 16 3 3 2 2 3" xfId="46261" xr:uid="{00000000-0005-0000-0000-00009C820000}"/>
    <cellStyle name="Note 5 16 3 3 2 3" xfId="16834" xr:uid="{00000000-0005-0000-0000-00009D820000}"/>
    <cellStyle name="Note 5 16 3 3 2 3 2" xfId="34269" xr:uid="{00000000-0005-0000-0000-00009E820000}"/>
    <cellStyle name="Note 5 16 3 3 2 3 3" xfId="48722" xr:uid="{00000000-0005-0000-0000-00009F820000}"/>
    <cellStyle name="Note 5 16 3 3 2 4" xfId="22432" xr:uid="{00000000-0005-0000-0000-0000A0820000}"/>
    <cellStyle name="Note 5 16 3 3 2 5" xfId="36885" xr:uid="{00000000-0005-0000-0000-0000A1820000}"/>
    <cellStyle name="Note 5 16 3 3 3" xfId="7458" xr:uid="{00000000-0005-0000-0000-0000A2820000}"/>
    <cellStyle name="Note 5 16 3 3 3 2" xfId="24893" xr:uid="{00000000-0005-0000-0000-0000A3820000}"/>
    <cellStyle name="Note 5 16 3 3 3 3" xfId="39346" xr:uid="{00000000-0005-0000-0000-0000A4820000}"/>
    <cellStyle name="Note 5 16 3 3 4" xfId="9899" xr:uid="{00000000-0005-0000-0000-0000A5820000}"/>
    <cellStyle name="Note 5 16 3 3 4 2" xfId="27334" xr:uid="{00000000-0005-0000-0000-0000A6820000}"/>
    <cellStyle name="Note 5 16 3 3 4 3" xfId="41787" xr:uid="{00000000-0005-0000-0000-0000A7820000}"/>
    <cellStyle name="Note 5 16 3 3 5" xfId="12319" xr:uid="{00000000-0005-0000-0000-0000A8820000}"/>
    <cellStyle name="Note 5 16 3 3 5 2" xfId="29754" xr:uid="{00000000-0005-0000-0000-0000A9820000}"/>
    <cellStyle name="Note 5 16 3 3 5 3" xfId="44207" xr:uid="{00000000-0005-0000-0000-0000AA820000}"/>
    <cellStyle name="Note 5 16 3 3 6" xfId="19326" xr:uid="{00000000-0005-0000-0000-0000AB820000}"/>
    <cellStyle name="Note 5 16 3 4" xfId="2486" xr:uid="{00000000-0005-0000-0000-0000AC820000}"/>
    <cellStyle name="Note 5 16 3 4 2" xfId="4997" xr:uid="{00000000-0005-0000-0000-0000AD820000}"/>
    <cellStyle name="Note 5 16 3 4 2 2" xfId="22433" xr:uid="{00000000-0005-0000-0000-0000AE820000}"/>
    <cellStyle name="Note 5 16 3 4 2 3" xfId="36886" xr:uid="{00000000-0005-0000-0000-0000AF820000}"/>
    <cellStyle name="Note 5 16 3 4 3" xfId="7459" xr:uid="{00000000-0005-0000-0000-0000B0820000}"/>
    <cellStyle name="Note 5 16 3 4 3 2" xfId="24894" xr:uid="{00000000-0005-0000-0000-0000B1820000}"/>
    <cellStyle name="Note 5 16 3 4 3 3" xfId="39347" xr:uid="{00000000-0005-0000-0000-0000B2820000}"/>
    <cellStyle name="Note 5 16 3 4 4" xfId="9900" xr:uid="{00000000-0005-0000-0000-0000B3820000}"/>
    <cellStyle name="Note 5 16 3 4 4 2" xfId="27335" xr:uid="{00000000-0005-0000-0000-0000B4820000}"/>
    <cellStyle name="Note 5 16 3 4 4 3" xfId="41788" xr:uid="{00000000-0005-0000-0000-0000B5820000}"/>
    <cellStyle name="Note 5 16 3 4 5" xfId="12320" xr:uid="{00000000-0005-0000-0000-0000B6820000}"/>
    <cellStyle name="Note 5 16 3 4 5 2" xfId="29755" xr:uid="{00000000-0005-0000-0000-0000B7820000}"/>
    <cellStyle name="Note 5 16 3 4 5 3" xfId="44208" xr:uid="{00000000-0005-0000-0000-0000B8820000}"/>
    <cellStyle name="Note 5 16 3 4 6" xfId="15391" xr:uid="{00000000-0005-0000-0000-0000B9820000}"/>
    <cellStyle name="Note 5 16 3 4 6 2" xfId="32826" xr:uid="{00000000-0005-0000-0000-0000BA820000}"/>
    <cellStyle name="Note 5 16 3 4 6 3" xfId="47279" xr:uid="{00000000-0005-0000-0000-0000BB820000}"/>
    <cellStyle name="Note 5 16 3 4 7" xfId="19327" xr:uid="{00000000-0005-0000-0000-0000BC820000}"/>
    <cellStyle name="Note 5 16 3 4 8" xfId="20553" xr:uid="{00000000-0005-0000-0000-0000BD820000}"/>
    <cellStyle name="Note 5 16 3 5" xfId="4994" xr:uid="{00000000-0005-0000-0000-0000BE820000}"/>
    <cellStyle name="Note 5 16 3 5 2" xfId="14371" xr:uid="{00000000-0005-0000-0000-0000BF820000}"/>
    <cellStyle name="Note 5 16 3 5 2 2" xfId="31806" xr:uid="{00000000-0005-0000-0000-0000C0820000}"/>
    <cellStyle name="Note 5 16 3 5 2 3" xfId="46259" xr:uid="{00000000-0005-0000-0000-0000C1820000}"/>
    <cellStyle name="Note 5 16 3 5 3" xfId="16832" xr:uid="{00000000-0005-0000-0000-0000C2820000}"/>
    <cellStyle name="Note 5 16 3 5 3 2" xfId="34267" xr:uid="{00000000-0005-0000-0000-0000C3820000}"/>
    <cellStyle name="Note 5 16 3 5 3 3" xfId="48720" xr:uid="{00000000-0005-0000-0000-0000C4820000}"/>
    <cellStyle name="Note 5 16 3 5 4" xfId="22430" xr:uid="{00000000-0005-0000-0000-0000C5820000}"/>
    <cellStyle name="Note 5 16 3 5 5" xfId="36883" xr:uid="{00000000-0005-0000-0000-0000C6820000}"/>
    <cellStyle name="Note 5 16 3 6" xfId="7456" xr:uid="{00000000-0005-0000-0000-0000C7820000}"/>
    <cellStyle name="Note 5 16 3 6 2" xfId="24891" xr:uid="{00000000-0005-0000-0000-0000C8820000}"/>
    <cellStyle name="Note 5 16 3 6 3" xfId="39344" xr:uid="{00000000-0005-0000-0000-0000C9820000}"/>
    <cellStyle name="Note 5 16 3 7" xfId="9897" xr:uid="{00000000-0005-0000-0000-0000CA820000}"/>
    <cellStyle name="Note 5 16 3 7 2" xfId="27332" xr:uid="{00000000-0005-0000-0000-0000CB820000}"/>
    <cellStyle name="Note 5 16 3 7 3" xfId="41785" xr:uid="{00000000-0005-0000-0000-0000CC820000}"/>
    <cellStyle name="Note 5 16 3 8" xfId="12317" xr:uid="{00000000-0005-0000-0000-0000CD820000}"/>
    <cellStyle name="Note 5 16 3 8 2" xfId="29752" xr:uid="{00000000-0005-0000-0000-0000CE820000}"/>
    <cellStyle name="Note 5 16 3 8 3" xfId="44205" xr:uid="{00000000-0005-0000-0000-0000CF820000}"/>
    <cellStyle name="Note 5 16 3 9" xfId="19324" xr:uid="{00000000-0005-0000-0000-0000D0820000}"/>
    <cellStyle name="Note 5 16 4" xfId="2487" xr:uid="{00000000-0005-0000-0000-0000D1820000}"/>
    <cellStyle name="Note 5 16 4 2" xfId="2488" xr:uid="{00000000-0005-0000-0000-0000D2820000}"/>
    <cellStyle name="Note 5 16 4 2 2" xfId="4999" xr:uid="{00000000-0005-0000-0000-0000D3820000}"/>
    <cellStyle name="Note 5 16 4 2 2 2" xfId="14375" xr:uid="{00000000-0005-0000-0000-0000D4820000}"/>
    <cellStyle name="Note 5 16 4 2 2 2 2" xfId="31810" xr:uid="{00000000-0005-0000-0000-0000D5820000}"/>
    <cellStyle name="Note 5 16 4 2 2 2 3" xfId="46263" xr:uid="{00000000-0005-0000-0000-0000D6820000}"/>
    <cellStyle name="Note 5 16 4 2 2 3" xfId="16836" xr:uid="{00000000-0005-0000-0000-0000D7820000}"/>
    <cellStyle name="Note 5 16 4 2 2 3 2" xfId="34271" xr:uid="{00000000-0005-0000-0000-0000D8820000}"/>
    <cellStyle name="Note 5 16 4 2 2 3 3" xfId="48724" xr:uid="{00000000-0005-0000-0000-0000D9820000}"/>
    <cellStyle name="Note 5 16 4 2 2 4" xfId="22435" xr:uid="{00000000-0005-0000-0000-0000DA820000}"/>
    <cellStyle name="Note 5 16 4 2 2 5" xfId="36888" xr:uid="{00000000-0005-0000-0000-0000DB820000}"/>
    <cellStyle name="Note 5 16 4 2 3" xfId="7461" xr:uid="{00000000-0005-0000-0000-0000DC820000}"/>
    <cellStyle name="Note 5 16 4 2 3 2" xfId="24896" xr:uid="{00000000-0005-0000-0000-0000DD820000}"/>
    <cellStyle name="Note 5 16 4 2 3 3" xfId="39349" xr:uid="{00000000-0005-0000-0000-0000DE820000}"/>
    <cellStyle name="Note 5 16 4 2 4" xfId="9902" xr:uid="{00000000-0005-0000-0000-0000DF820000}"/>
    <cellStyle name="Note 5 16 4 2 4 2" xfId="27337" xr:uid="{00000000-0005-0000-0000-0000E0820000}"/>
    <cellStyle name="Note 5 16 4 2 4 3" xfId="41790" xr:uid="{00000000-0005-0000-0000-0000E1820000}"/>
    <cellStyle name="Note 5 16 4 2 5" xfId="12322" xr:uid="{00000000-0005-0000-0000-0000E2820000}"/>
    <cellStyle name="Note 5 16 4 2 5 2" xfId="29757" xr:uid="{00000000-0005-0000-0000-0000E3820000}"/>
    <cellStyle name="Note 5 16 4 2 5 3" xfId="44210" xr:uid="{00000000-0005-0000-0000-0000E4820000}"/>
    <cellStyle name="Note 5 16 4 2 6" xfId="19329" xr:uid="{00000000-0005-0000-0000-0000E5820000}"/>
    <cellStyle name="Note 5 16 4 3" xfId="2489" xr:uid="{00000000-0005-0000-0000-0000E6820000}"/>
    <cellStyle name="Note 5 16 4 3 2" xfId="5000" xr:uid="{00000000-0005-0000-0000-0000E7820000}"/>
    <cellStyle name="Note 5 16 4 3 2 2" xfId="14376" xr:uid="{00000000-0005-0000-0000-0000E8820000}"/>
    <cellStyle name="Note 5 16 4 3 2 2 2" xfId="31811" xr:uid="{00000000-0005-0000-0000-0000E9820000}"/>
    <cellStyle name="Note 5 16 4 3 2 2 3" xfId="46264" xr:uid="{00000000-0005-0000-0000-0000EA820000}"/>
    <cellStyle name="Note 5 16 4 3 2 3" xfId="16837" xr:uid="{00000000-0005-0000-0000-0000EB820000}"/>
    <cellStyle name="Note 5 16 4 3 2 3 2" xfId="34272" xr:uid="{00000000-0005-0000-0000-0000EC820000}"/>
    <cellStyle name="Note 5 16 4 3 2 3 3" xfId="48725" xr:uid="{00000000-0005-0000-0000-0000ED820000}"/>
    <cellStyle name="Note 5 16 4 3 2 4" xfId="22436" xr:uid="{00000000-0005-0000-0000-0000EE820000}"/>
    <cellStyle name="Note 5 16 4 3 2 5" xfId="36889" xr:uid="{00000000-0005-0000-0000-0000EF820000}"/>
    <cellStyle name="Note 5 16 4 3 3" xfId="7462" xr:uid="{00000000-0005-0000-0000-0000F0820000}"/>
    <cellStyle name="Note 5 16 4 3 3 2" xfId="24897" xr:uid="{00000000-0005-0000-0000-0000F1820000}"/>
    <cellStyle name="Note 5 16 4 3 3 3" xfId="39350" xr:uid="{00000000-0005-0000-0000-0000F2820000}"/>
    <cellStyle name="Note 5 16 4 3 4" xfId="9903" xr:uid="{00000000-0005-0000-0000-0000F3820000}"/>
    <cellStyle name="Note 5 16 4 3 4 2" xfId="27338" xr:uid="{00000000-0005-0000-0000-0000F4820000}"/>
    <cellStyle name="Note 5 16 4 3 4 3" xfId="41791" xr:uid="{00000000-0005-0000-0000-0000F5820000}"/>
    <cellStyle name="Note 5 16 4 3 5" xfId="12323" xr:uid="{00000000-0005-0000-0000-0000F6820000}"/>
    <cellStyle name="Note 5 16 4 3 5 2" xfId="29758" xr:uid="{00000000-0005-0000-0000-0000F7820000}"/>
    <cellStyle name="Note 5 16 4 3 5 3" xfId="44211" xr:uid="{00000000-0005-0000-0000-0000F8820000}"/>
    <cellStyle name="Note 5 16 4 3 6" xfId="19330" xr:uid="{00000000-0005-0000-0000-0000F9820000}"/>
    <cellStyle name="Note 5 16 4 4" xfId="2490" xr:uid="{00000000-0005-0000-0000-0000FA820000}"/>
    <cellStyle name="Note 5 16 4 4 2" xfId="5001" xr:uid="{00000000-0005-0000-0000-0000FB820000}"/>
    <cellStyle name="Note 5 16 4 4 2 2" xfId="22437" xr:uid="{00000000-0005-0000-0000-0000FC820000}"/>
    <cellStyle name="Note 5 16 4 4 2 3" xfId="36890" xr:uid="{00000000-0005-0000-0000-0000FD820000}"/>
    <cellStyle name="Note 5 16 4 4 3" xfId="7463" xr:uid="{00000000-0005-0000-0000-0000FE820000}"/>
    <cellStyle name="Note 5 16 4 4 3 2" xfId="24898" xr:uid="{00000000-0005-0000-0000-0000FF820000}"/>
    <cellStyle name="Note 5 16 4 4 3 3" xfId="39351" xr:uid="{00000000-0005-0000-0000-000000830000}"/>
    <cellStyle name="Note 5 16 4 4 4" xfId="9904" xr:uid="{00000000-0005-0000-0000-000001830000}"/>
    <cellStyle name="Note 5 16 4 4 4 2" xfId="27339" xr:uid="{00000000-0005-0000-0000-000002830000}"/>
    <cellStyle name="Note 5 16 4 4 4 3" xfId="41792" xr:uid="{00000000-0005-0000-0000-000003830000}"/>
    <cellStyle name="Note 5 16 4 4 5" xfId="12324" xr:uid="{00000000-0005-0000-0000-000004830000}"/>
    <cellStyle name="Note 5 16 4 4 5 2" xfId="29759" xr:uid="{00000000-0005-0000-0000-000005830000}"/>
    <cellStyle name="Note 5 16 4 4 5 3" xfId="44212" xr:uid="{00000000-0005-0000-0000-000006830000}"/>
    <cellStyle name="Note 5 16 4 4 6" xfId="15392" xr:uid="{00000000-0005-0000-0000-000007830000}"/>
    <cellStyle name="Note 5 16 4 4 6 2" xfId="32827" xr:uid="{00000000-0005-0000-0000-000008830000}"/>
    <cellStyle name="Note 5 16 4 4 6 3" xfId="47280" xr:uid="{00000000-0005-0000-0000-000009830000}"/>
    <cellStyle name="Note 5 16 4 4 7" xfId="19331" xr:uid="{00000000-0005-0000-0000-00000A830000}"/>
    <cellStyle name="Note 5 16 4 4 8" xfId="20554" xr:uid="{00000000-0005-0000-0000-00000B830000}"/>
    <cellStyle name="Note 5 16 4 5" xfId="4998" xr:uid="{00000000-0005-0000-0000-00000C830000}"/>
    <cellStyle name="Note 5 16 4 5 2" xfId="14374" xr:uid="{00000000-0005-0000-0000-00000D830000}"/>
    <cellStyle name="Note 5 16 4 5 2 2" xfId="31809" xr:uid="{00000000-0005-0000-0000-00000E830000}"/>
    <cellStyle name="Note 5 16 4 5 2 3" xfId="46262" xr:uid="{00000000-0005-0000-0000-00000F830000}"/>
    <cellStyle name="Note 5 16 4 5 3" xfId="16835" xr:uid="{00000000-0005-0000-0000-000010830000}"/>
    <cellStyle name="Note 5 16 4 5 3 2" xfId="34270" xr:uid="{00000000-0005-0000-0000-000011830000}"/>
    <cellStyle name="Note 5 16 4 5 3 3" xfId="48723" xr:uid="{00000000-0005-0000-0000-000012830000}"/>
    <cellStyle name="Note 5 16 4 5 4" xfId="22434" xr:uid="{00000000-0005-0000-0000-000013830000}"/>
    <cellStyle name="Note 5 16 4 5 5" xfId="36887" xr:uid="{00000000-0005-0000-0000-000014830000}"/>
    <cellStyle name="Note 5 16 4 6" xfId="7460" xr:uid="{00000000-0005-0000-0000-000015830000}"/>
    <cellStyle name="Note 5 16 4 6 2" xfId="24895" xr:uid="{00000000-0005-0000-0000-000016830000}"/>
    <cellStyle name="Note 5 16 4 6 3" xfId="39348" xr:uid="{00000000-0005-0000-0000-000017830000}"/>
    <cellStyle name="Note 5 16 4 7" xfId="9901" xr:uid="{00000000-0005-0000-0000-000018830000}"/>
    <cellStyle name="Note 5 16 4 7 2" xfId="27336" xr:uid="{00000000-0005-0000-0000-000019830000}"/>
    <cellStyle name="Note 5 16 4 7 3" xfId="41789" xr:uid="{00000000-0005-0000-0000-00001A830000}"/>
    <cellStyle name="Note 5 16 4 8" xfId="12321" xr:uid="{00000000-0005-0000-0000-00001B830000}"/>
    <cellStyle name="Note 5 16 4 8 2" xfId="29756" xr:uid="{00000000-0005-0000-0000-00001C830000}"/>
    <cellStyle name="Note 5 16 4 8 3" xfId="44209" xr:uid="{00000000-0005-0000-0000-00001D830000}"/>
    <cellStyle name="Note 5 16 4 9" xfId="19328" xr:uid="{00000000-0005-0000-0000-00001E830000}"/>
    <cellStyle name="Note 5 16 5" xfId="2491" xr:uid="{00000000-0005-0000-0000-00001F830000}"/>
    <cellStyle name="Note 5 16 5 2" xfId="2492" xr:uid="{00000000-0005-0000-0000-000020830000}"/>
    <cellStyle name="Note 5 16 5 2 2" xfId="5003" xr:uid="{00000000-0005-0000-0000-000021830000}"/>
    <cellStyle name="Note 5 16 5 2 2 2" xfId="14378" xr:uid="{00000000-0005-0000-0000-000022830000}"/>
    <cellStyle name="Note 5 16 5 2 2 2 2" xfId="31813" xr:uid="{00000000-0005-0000-0000-000023830000}"/>
    <cellStyle name="Note 5 16 5 2 2 2 3" xfId="46266" xr:uid="{00000000-0005-0000-0000-000024830000}"/>
    <cellStyle name="Note 5 16 5 2 2 3" xfId="16839" xr:uid="{00000000-0005-0000-0000-000025830000}"/>
    <cellStyle name="Note 5 16 5 2 2 3 2" xfId="34274" xr:uid="{00000000-0005-0000-0000-000026830000}"/>
    <cellStyle name="Note 5 16 5 2 2 3 3" xfId="48727" xr:uid="{00000000-0005-0000-0000-000027830000}"/>
    <cellStyle name="Note 5 16 5 2 2 4" xfId="22439" xr:uid="{00000000-0005-0000-0000-000028830000}"/>
    <cellStyle name="Note 5 16 5 2 2 5" xfId="36892" xr:uid="{00000000-0005-0000-0000-000029830000}"/>
    <cellStyle name="Note 5 16 5 2 3" xfId="7465" xr:uid="{00000000-0005-0000-0000-00002A830000}"/>
    <cellStyle name="Note 5 16 5 2 3 2" xfId="24900" xr:uid="{00000000-0005-0000-0000-00002B830000}"/>
    <cellStyle name="Note 5 16 5 2 3 3" xfId="39353" xr:uid="{00000000-0005-0000-0000-00002C830000}"/>
    <cellStyle name="Note 5 16 5 2 4" xfId="9906" xr:uid="{00000000-0005-0000-0000-00002D830000}"/>
    <cellStyle name="Note 5 16 5 2 4 2" xfId="27341" xr:uid="{00000000-0005-0000-0000-00002E830000}"/>
    <cellStyle name="Note 5 16 5 2 4 3" xfId="41794" xr:uid="{00000000-0005-0000-0000-00002F830000}"/>
    <cellStyle name="Note 5 16 5 2 5" xfId="12326" xr:uid="{00000000-0005-0000-0000-000030830000}"/>
    <cellStyle name="Note 5 16 5 2 5 2" xfId="29761" xr:uid="{00000000-0005-0000-0000-000031830000}"/>
    <cellStyle name="Note 5 16 5 2 5 3" xfId="44214" xr:uid="{00000000-0005-0000-0000-000032830000}"/>
    <cellStyle name="Note 5 16 5 2 6" xfId="19333" xr:uid="{00000000-0005-0000-0000-000033830000}"/>
    <cellStyle name="Note 5 16 5 3" xfId="2493" xr:uid="{00000000-0005-0000-0000-000034830000}"/>
    <cellStyle name="Note 5 16 5 3 2" xfId="5004" xr:uid="{00000000-0005-0000-0000-000035830000}"/>
    <cellStyle name="Note 5 16 5 3 2 2" xfId="14379" xr:uid="{00000000-0005-0000-0000-000036830000}"/>
    <cellStyle name="Note 5 16 5 3 2 2 2" xfId="31814" xr:uid="{00000000-0005-0000-0000-000037830000}"/>
    <cellStyle name="Note 5 16 5 3 2 2 3" xfId="46267" xr:uid="{00000000-0005-0000-0000-000038830000}"/>
    <cellStyle name="Note 5 16 5 3 2 3" xfId="16840" xr:uid="{00000000-0005-0000-0000-000039830000}"/>
    <cellStyle name="Note 5 16 5 3 2 3 2" xfId="34275" xr:uid="{00000000-0005-0000-0000-00003A830000}"/>
    <cellStyle name="Note 5 16 5 3 2 3 3" xfId="48728" xr:uid="{00000000-0005-0000-0000-00003B830000}"/>
    <cellStyle name="Note 5 16 5 3 2 4" xfId="22440" xr:uid="{00000000-0005-0000-0000-00003C830000}"/>
    <cellStyle name="Note 5 16 5 3 2 5" xfId="36893" xr:uid="{00000000-0005-0000-0000-00003D830000}"/>
    <cellStyle name="Note 5 16 5 3 3" xfId="7466" xr:uid="{00000000-0005-0000-0000-00003E830000}"/>
    <cellStyle name="Note 5 16 5 3 3 2" xfId="24901" xr:uid="{00000000-0005-0000-0000-00003F830000}"/>
    <cellStyle name="Note 5 16 5 3 3 3" xfId="39354" xr:uid="{00000000-0005-0000-0000-000040830000}"/>
    <cellStyle name="Note 5 16 5 3 4" xfId="9907" xr:uid="{00000000-0005-0000-0000-000041830000}"/>
    <cellStyle name="Note 5 16 5 3 4 2" xfId="27342" xr:uid="{00000000-0005-0000-0000-000042830000}"/>
    <cellStyle name="Note 5 16 5 3 4 3" xfId="41795" xr:uid="{00000000-0005-0000-0000-000043830000}"/>
    <cellStyle name="Note 5 16 5 3 5" xfId="12327" xr:uid="{00000000-0005-0000-0000-000044830000}"/>
    <cellStyle name="Note 5 16 5 3 5 2" xfId="29762" xr:uid="{00000000-0005-0000-0000-000045830000}"/>
    <cellStyle name="Note 5 16 5 3 5 3" xfId="44215" xr:uid="{00000000-0005-0000-0000-000046830000}"/>
    <cellStyle name="Note 5 16 5 3 6" xfId="19334" xr:uid="{00000000-0005-0000-0000-000047830000}"/>
    <cellStyle name="Note 5 16 5 4" xfId="2494" xr:uid="{00000000-0005-0000-0000-000048830000}"/>
    <cellStyle name="Note 5 16 5 4 2" xfId="5005" xr:uid="{00000000-0005-0000-0000-000049830000}"/>
    <cellStyle name="Note 5 16 5 4 2 2" xfId="22441" xr:uid="{00000000-0005-0000-0000-00004A830000}"/>
    <cellStyle name="Note 5 16 5 4 2 3" xfId="36894" xr:uid="{00000000-0005-0000-0000-00004B830000}"/>
    <cellStyle name="Note 5 16 5 4 3" xfId="7467" xr:uid="{00000000-0005-0000-0000-00004C830000}"/>
    <cellStyle name="Note 5 16 5 4 3 2" xfId="24902" xr:uid="{00000000-0005-0000-0000-00004D830000}"/>
    <cellStyle name="Note 5 16 5 4 3 3" xfId="39355" xr:uid="{00000000-0005-0000-0000-00004E830000}"/>
    <cellStyle name="Note 5 16 5 4 4" xfId="9908" xr:uid="{00000000-0005-0000-0000-00004F830000}"/>
    <cellStyle name="Note 5 16 5 4 4 2" xfId="27343" xr:uid="{00000000-0005-0000-0000-000050830000}"/>
    <cellStyle name="Note 5 16 5 4 4 3" xfId="41796" xr:uid="{00000000-0005-0000-0000-000051830000}"/>
    <cellStyle name="Note 5 16 5 4 5" xfId="12328" xr:uid="{00000000-0005-0000-0000-000052830000}"/>
    <cellStyle name="Note 5 16 5 4 5 2" xfId="29763" xr:uid="{00000000-0005-0000-0000-000053830000}"/>
    <cellStyle name="Note 5 16 5 4 5 3" xfId="44216" xr:uid="{00000000-0005-0000-0000-000054830000}"/>
    <cellStyle name="Note 5 16 5 4 6" xfId="15393" xr:uid="{00000000-0005-0000-0000-000055830000}"/>
    <cellStyle name="Note 5 16 5 4 6 2" xfId="32828" xr:uid="{00000000-0005-0000-0000-000056830000}"/>
    <cellStyle name="Note 5 16 5 4 6 3" xfId="47281" xr:uid="{00000000-0005-0000-0000-000057830000}"/>
    <cellStyle name="Note 5 16 5 4 7" xfId="19335" xr:uid="{00000000-0005-0000-0000-000058830000}"/>
    <cellStyle name="Note 5 16 5 4 8" xfId="20555" xr:uid="{00000000-0005-0000-0000-000059830000}"/>
    <cellStyle name="Note 5 16 5 5" xfId="5002" xr:uid="{00000000-0005-0000-0000-00005A830000}"/>
    <cellStyle name="Note 5 16 5 5 2" xfId="14377" xr:uid="{00000000-0005-0000-0000-00005B830000}"/>
    <cellStyle name="Note 5 16 5 5 2 2" xfId="31812" xr:uid="{00000000-0005-0000-0000-00005C830000}"/>
    <cellStyle name="Note 5 16 5 5 2 3" xfId="46265" xr:uid="{00000000-0005-0000-0000-00005D830000}"/>
    <cellStyle name="Note 5 16 5 5 3" xfId="16838" xr:uid="{00000000-0005-0000-0000-00005E830000}"/>
    <cellStyle name="Note 5 16 5 5 3 2" xfId="34273" xr:uid="{00000000-0005-0000-0000-00005F830000}"/>
    <cellStyle name="Note 5 16 5 5 3 3" xfId="48726" xr:uid="{00000000-0005-0000-0000-000060830000}"/>
    <cellStyle name="Note 5 16 5 5 4" xfId="22438" xr:uid="{00000000-0005-0000-0000-000061830000}"/>
    <cellStyle name="Note 5 16 5 5 5" xfId="36891" xr:uid="{00000000-0005-0000-0000-000062830000}"/>
    <cellStyle name="Note 5 16 5 6" xfId="7464" xr:uid="{00000000-0005-0000-0000-000063830000}"/>
    <cellStyle name="Note 5 16 5 6 2" xfId="24899" xr:uid="{00000000-0005-0000-0000-000064830000}"/>
    <cellStyle name="Note 5 16 5 6 3" xfId="39352" xr:uid="{00000000-0005-0000-0000-000065830000}"/>
    <cellStyle name="Note 5 16 5 7" xfId="9905" xr:uid="{00000000-0005-0000-0000-000066830000}"/>
    <cellStyle name="Note 5 16 5 7 2" xfId="27340" xr:uid="{00000000-0005-0000-0000-000067830000}"/>
    <cellStyle name="Note 5 16 5 7 3" xfId="41793" xr:uid="{00000000-0005-0000-0000-000068830000}"/>
    <cellStyle name="Note 5 16 5 8" xfId="12325" xr:uid="{00000000-0005-0000-0000-000069830000}"/>
    <cellStyle name="Note 5 16 5 8 2" xfId="29760" xr:uid="{00000000-0005-0000-0000-00006A830000}"/>
    <cellStyle name="Note 5 16 5 8 3" xfId="44213" xr:uid="{00000000-0005-0000-0000-00006B830000}"/>
    <cellStyle name="Note 5 16 5 9" xfId="19332" xr:uid="{00000000-0005-0000-0000-00006C830000}"/>
    <cellStyle name="Note 5 16 6" xfId="2495" xr:uid="{00000000-0005-0000-0000-00006D830000}"/>
    <cellStyle name="Note 5 16 6 2" xfId="5006" xr:uid="{00000000-0005-0000-0000-00006E830000}"/>
    <cellStyle name="Note 5 16 6 2 2" xfId="14380" xr:uid="{00000000-0005-0000-0000-00006F830000}"/>
    <cellStyle name="Note 5 16 6 2 2 2" xfId="31815" xr:uid="{00000000-0005-0000-0000-000070830000}"/>
    <cellStyle name="Note 5 16 6 2 2 3" xfId="46268" xr:uid="{00000000-0005-0000-0000-000071830000}"/>
    <cellStyle name="Note 5 16 6 2 3" xfId="16841" xr:uid="{00000000-0005-0000-0000-000072830000}"/>
    <cellStyle name="Note 5 16 6 2 3 2" xfId="34276" xr:uid="{00000000-0005-0000-0000-000073830000}"/>
    <cellStyle name="Note 5 16 6 2 3 3" xfId="48729" xr:uid="{00000000-0005-0000-0000-000074830000}"/>
    <cellStyle name="Note 5 16 6 2 4" xfId="22442" xr:uid="{00000000-0005-0000-0000-000075830000}"/>
    <cellStyle name="Note 5 16 6 2 5" xfId="36895" xr:uid="{00000000-0005-0000-0000-000076830000}"/>
    <cellStyle name="Note 5 16 6 3" xfId="7468" xr:uid="{00000000-0005-0000-0000-000077830000}"/>
    <cellStyle name="Note 5 16 6 3 2" xfId="24903" xr:uid="{00000000-0005-0000-0000-000078830000}"/>
    <cellStyle name="Note 5 16 6 3 3" xfId="39356" xr:uid="{00000000-0005-0000-0000-000079830000}"/>
    <cellStyle name="Note 5 16 6 4" xfId="9909" xr:uid="{00000000-0005-0000-0000-00007A830000}"/>
    <cellStyle name="Note 5 16 6 4 2" xfId="27344" xr:uid="{00000000-0005-0000-0000-00007B830000}"/>
    <cellStyle name="Note 5 16 6 4 3" xfId="41797" xr:uid="{00000000-0005-0000-0000-00007C830000}"/>
    <cellStyle name="Note 5 16 6 5" xfId="12329" xr:uid="{00000000-0005-0000-0000-00007D830000}"/>
    <cellStyle name="Note 5 16 6 5 2" xfId="29764" xr:uid="{00000000-0005-0000-0000-00007E830000}"/>
    <cellStyle name="Note 5 16 6 5 3" xfId="44217" xr:uid="{00000000-0005-0000-0000-00007F830000}"/>
    <cellStyle name="Note 5 16 6 6" xfId="19336" xr:uid="{00000000-0005-0000-0000-000080830000}"/>
    <cellStyle name="Note 5 16 7" xfId="2496" xr:uid="{00000000-0005-0000-0000-000081830000}"/>
    <cellStyle name="Note 5 16 7 2" xfId="5007" xr:uid="{00000000-0005-0000-0000-000082830000}"/>
    <cellStyle name="Note 5 16 7 2 2" xfId="14381" xr:uid="{00000000-0005-0000-0000-000083830000}"/>
    <cellStyle name="Note 5 16 7 2 2 2" xfId="31816" xr:uid="{00000000-0005-0000-0000-000084830000}"/>
    <cellStyle name="Note 5 16 7 2 2 3" xfId="46269" xr:uid="{00000000-0005-0000-0000-000085830000}"/>
    <cellStyle name="Note 5 16 7 2 3" xfId="16842" xr:uid="{00000000-0005-0000-0000-000086830000}"/>
    <cellStyle name="Note 5 16 7 2 3 2" xfId="34277" xr:uid="{00000000-0005-0000-0000-000087830000}"/>
    <cellStyle name="Note 5 16 7 2 3 3" xfId="48730" xr:uid="{00000000-0005-0000-0000-000088830000}"/>
    <cellStyle name="Note 5 16 7 2 4" xfId="22443" xr:uid="{00000000-0005-0000-0000-000089830000}"/>
    <cellStyle name="Note 5 16 7 2 5" xfId="36896" xr:uid="{00000000-0005-0000-0000-00008A830000}"/>
    <cellStyle name="Note 5 16 7 3" xfId="7469" xr:uid="{00000000-0005-0000-0000-00008B830000}"/>
    <cellStyle name="Note 5 16 7 3 2" xfId="24904" xr:uid="{00000000-0005-0000-0000-00008C830000}"/>
    <cellStyle name="Note 5 16 7 3 3" xfId="39357" xr:uid="{00000000-0005-0000-0000-00008D830000}"/>
    <cellStyle name="Note 5 16 7 4" xfId="9910" xr:uid="{00000000-0005-0000-0000-00008E830000}"/>
    <cellStyle name="Note 5 16 7 4 2" xfId="27345" xr:uid="{00000000-0005-0000-0000-00008F830000}"/>
    <cellStyle name="Note 5 16 7 4 3" xfId="41798" xr:uid="{00000000-0005-0000-0000-000090830000}"/>
    <cellStyle name="Note 5 16 7 5" xfId="12330" xr:uid="{00000000-0005-0000-0000-000091830000}"/>
    <cellStyle name="Note 5 16 7 5 2" xfId="29765" xr:uid="{00000000-0005-0000-0000-000092830000}"/>
    <cellStyle name="Note 5 16 7 5 3" xfId="44218" xr:uid="{00000000-0005-0000-0000-000093830000}"/>
    <cellStyle name="Note 5 16 7 6" xfId="19337" xr:uid="{00000000-0005-0000-0000-000094830000}"/>
    <cellStyle name="Note 5 16 8" xfId="2497" xr:uid="{00000000-0005-0000-0000-000095830000}"/>
    <cellStyle name="Note 5 16 8 2" xfId="5008" xr:uid="{00000000-0005-0000-0000-000096830000}"/>
    <cellStyle name="Note 5 16 8 2 2" xfId="22444" xr:uid="{00000000-0005-0000-0000-000097830000}"/>
    <cellStyle name="Note 5 16 8 2 3" xfId="36897" xr:uid="{00000000-0005-0000-0000-000098830000}"/>
    <cellStyle name="Note 5 16 8 3" xfId="7470" xr:uid="{00000000-0005-0000-0000-000099830000}"/>
    <cellStyle name="Note 5 16 8 3 2" xfId="24905" xr:uid="{00000000-0005-0000-0000-00009A830000}"/>
    <cellStyle name="Note 5 16 8 3 3" xfId="39358" xr:uid="{00000000-0005-0000-0000-00009B830000}"/>
    <cellStyle name="Note 5 16 8 4" xfId="9911" xr:uid="{00000000-0005-0000-0000-00009C830000}"/>
    <cellStyle name="Note 5 16 8 4 2" xfId="27346" xr:uid="{00000000-0005-0000-0000-00009D830000}"/>
    <cellStyle name="Note 5 16 8 4 3" xfId="41799" xr:uid="{00000000-0005-0000-0000-00009E830000}"/>
    <cellStyle name="Note 5 16 8 5" xfId="12331" xr:uid="{00000000-0005-0000-0000-00009F830000}"/>
    <cellStyle name="Note 5 16 8 5 2" xfId="29766" xr:uid="{00000000-0005-0000-0000-0000A0830000}"/>
    <cellStyle name="Note 5 16 8 5 3" xfId="44219" xr:uid="{00000000-0005-0000-0000-0000A1830000}"/>
    <cellStyle name="Note 5 16 8 6" xfId="15394" xr:uid="{00000000-0005-0000-0000-0000A2830000}"/>
    <cellStyle name="Note 5 16 8 6 2" xfId="32829" xr:uid="{00000000-0005-0000-0000-0000A3830000}"/>
    <cellStyle name="Note 5 16 8 6 3" xfId="47282" xr:uid="{00000000-0005-0000-0000-0000A4830000}"/>
    <cellStyle name="Note 5 16 8 7" xfId="19338" xr:uid="{00000000-0005-0000-0000-0000A5830000}"/>
    <cellStyle name="Note 5 16 8 8" xfId="20556" xr:uid="{00000000-0005-0000-0000-0000A6830000}"/>
    <cellStyle name="Note 5 16 9" xfId="4989" xr:uid="{00000000-0005-0000-0000-0000A7830000}"/>
    <cellStyle name="Note 5 16 9 2" xfId="14367" xr:uid="{00000000-0005-0000-0000-0000A8830000}"/>
    <cellStyle name="Note 5 16 9 2 2" xfId="31802" xr:uid="{00000000-0005-0000-0000-0000A9830000}"/>
    <cellStyle name="Note 5 16 9 2 3" xfId="46255" xr:uid="{00000000-0005-0000-0000-0000AA830000}"/>
    <cellStyle name="Note 5 16 9 3" xfId="16828" xr:uid="{00000000-0005-0000-0000-0000AB830000}"/>
    <cellStyle name="Note 5 16 9 3 2" xfId="34263" xr:uid="{00000000-0005-0000-0000-0000AC830000}"/>
    <cellStyle name="Note 5 16 9 3 3" xfId="48716" xr:uid="{00000000-0005-0000-0000-0000AD830000}"/>
    <cellStyle name="Note 5 16 9 4" xfId="22425" xr:uid="{00000000-0005-0000-0000-0000AE830000}"/>
    <cellStyle name="Note 5 16 9 5" xfId="36878" xr:uid="{00000000-0005-0000-0000-0000AF830000}"/>
    <cellStyle name="Note 5 17" xfId="2498" xr:uid="{00000000-0005-0000-0000-0000B0830000}"/>
    <cellStyle name="Note 5 17 10" xfId="7471" xr:uid="{00000000-0005-0000-0000-0000B1830000}"/>
    <cellStyle name="Note 5 17 10 2" xfId="24906" xr:uid="{00000000-0005-0000-0000-0000B2830000}"/>
    <cellStyle name="Note 5 17 10 3" xfId="39359" xr:uid="{00000000-0005-0000-0000-0000B3830000}"/>
    <cellStyle name="Note 5 17 11" xfId="9912" xr:uid="{00000000-0005-0000-0000-0000B4830000}"/>
    <cellStyle name="Note 5 17 11 2" xfId="27347" xr:uid="{00000000-0005-0000-0000-0000B5830000}"/>
    <cellStyle name="Note 5 17 11 3" xfId="41800" xr:uid="{00000000-0005-0000-0000-0000B6830000}"/>
    <cellStyle name="Note 5 17 12" xfId="12332" xr:uid="{00000000-0005-0000-0000-0000B7830000}"/>
    <cellStyle name="Note 5 17 12 2" xfId="29767" xr:uid="{00000000-0005-0000-0000-0000B8830000}"/>
    <cellStyle name="Note 5 17 12 3" xfId="44220" xr:uid="{00000000-0005-0000-0000-0000B9830000}"/>
    <cellStyle name="Note 5 17 13" xfId="19339" xr:uid="{00000000-0005-0000-0000-0000BA830000}"/>
    <cellStyle name="Note 5 17 2" xfId="2499" xr:uid="{00000000-0005-0000-0000-0000BB830000}"/>
    <cellStyle name="Note 5 17 2 2" xfId="2500" xr:uid="{00000000-0005-0000-0000-0000BC830000}"/>
    <cellStyle name="Note 5 17 2 2 2" xfId="5011" xr:uid="{00000000-0005-0000-0000-0000BD830000}"/>
    <cellStyle name="Note 5 17 2 2 2 2" xfId="14384" xr:uid="{00000000-0005-0000-0000-0000BE830000}"/>
    <cellStyle name="Note 5 17 2 2 2 2 2" xfId="31819" xr:uid="{00000000-0005-0000-0000-0000BF830000}"/>
    <cellStyle name="Note 5 17 2 2 2 2 3" xfId="46272" xr:uid="{00000000-0005-0000-0000-0000C0830000}"/>
    <cellStyle name="Note 5 17 2 2 2 3" xfId="16845" xr:uid="{00000000-0005-0000-0000-0000C1830000}"/>
    <cellStyle name="Note 5 17 2 2 2 3 2" xfId="34280" xr:uid="{00000000-0005-0000-0000-0000C2830000}"/>
    <cellStyle name="Note 5 17 2 2 2 3 3" xfId="48733" xr:uid="{00000000-0005-0000-0000-0000C3830000}"/>
    <cellStyle name="Note 5 17 2 2 2 4" xfId="22447" xr:uid="{00000000-0005-0000-0000-0000C4830000}"/>
    <cellStyle name="Note 5 17 2 2 2 5" xfId="36900" xr:uid="{00000000-0005-0000-0000-0000C5830000}"/>
    <cellStyle name="Note 5 17 2 2 3" xfId="7473" xr:uid="{00000000-0005-0000-0000-0000C6830000}"/>
    <cellStyle name="Note 5 17 2 2 3 2" xfId="24908" xr:uid="{00000000-0005-0000-0000-0000C7830000}"/>
    <cellStyle name="Note 5 17 2 2 3 3" xfId="39361" xr:uid="{00000000-0005-0000-0000-0000C8830000}"/>
    <cellStyle name="Note 5 17 2 2 4" xfId="9914" xr:uid="{00000000-0005-0000-0000-0000C9830000}"/>
    <cellStyle name="Note 5 17 2 2 4 2" xfId="27349" xr:uid="{00000000-0005-0000-0000-0000CA830000}"/>
    <cellStyle name="Note 5 17 2 2 4 3" xfId="41802" xr:uid="{00000000-0005-0000-0000-0000CB830000}"/>
    <cellStyle name="Note 5 17 2 2 5" xfId="12334" xr:uid="{00000000-0005-0000-0000-0000CC830000}"/>
    <cellStyle name="Note 5 17 2 2 5 2" xfId="29769" xr:uid="{00000000-0005-0000-0000-0000CD830000}"/>
    <cellStyle name="Note 5 17 2 2 5 3" xfId="44222" xr:uid="{00000000-0005-0000-0000-0000CE830000}"/>
    <cellStyle name="Note 5 17 2 2 6" xfId="19341" xr:uid="{00000000-0005-0000-0000-0000CF830000}"/>
    <cellStyle name="Note 5 17 2 3" xfId="2501" xr:uid="{00000000-0005-0000-0000-0000D0830000}"/>
    <cellStyle name="Note 5 17 2 3 2" xfId="5012" xr:uid="{00000000-0005-0000-0000-0000D1830000}"/>
    <cellStyle name="Note 5 17 2 3 2 2" xfId="14385" xr:uid="{00000000-0005-0000-0000-0000D2830000}"/>
    <cellStyle name="Note 5 17 2 3 2 2 2" xfId="31820" xr:uid="{00000000-0005-0000-0000-0000D3830000}"/>
    <cellStyle name="Note 5 17 2 3 2 2 3" xfId="46273" xr:uid="{00000000-0005-0000-0000-0000D4830000}"/>
    <cellStyle name="Note 5 17 2 3 2 3" xfId="16846" xr:uid="{00000000-0005-0000-0000-0000D5830000}"/>
    <cellStyle name="Note 5 17 2 3 2 3 2" xfId="34281" xr:uid="{00000000-0005-0000-0000-0000D6830000}"/>
    <cellStyle name="Note 5 17 2 3 2 3 3" xfId="48734" xr:uid="{00000000-0005-0000-0000-0000D7830000}"/>
    <cellStyle name="Note 5 17 2 3 2 4" xfId="22448" xr:uid="{00000000-0005-0000-0000-0000D8830000}"/>
    <cellStyle name="Note 5 17 2 3 2 5" xfId="36901" xr:uid="{00000000-0005-0000-0000-0000D9830000}"/>
    <cellStyle name="Note 5 17 2 3 3" xfId="7474" xr:uid="{00000000-0005-0000-0000-0000DA830000}"/>
    <cellStyle name="Note 5 17 2 3 3 2" xfId="24909" xr:uid="{00000000-0005-0000-0000-0000DB830000}"/>
    <cellStyle name="Note 5 17 2 3 3 3" xfId="39362" xr:uid="{00000000-0005-0000-0000-0000DC830000}"/>
    <cellStyle name="Note 5 17 2 3 4" xfId="9915" xr:uid="{00000000-0005-0000-0000-0000DD830000}"/>
    <cellStyle name="Note 5 17 2 3 4 2" xfId="27350" xr:uid="{00000000-0005-0000-0000-0000DE830000}"/>
    <cellStyle name="Note 5 17 2 3 4 3" xfId="41803" xr:uid="{00000000-0005-0000-0000-0000DF830000}"/>
    <cellStyle name="Note 5 17 2 3 5" xfId="12335" xr:uid="{00000000-0005-0000-0000-0000E0830000}"/>
    <cellStyle name="Note 5 17 2 3 5 2" xfId="29770" xr:uid="{00000000-0005-0000-0000-0000E1830000}"/>
    <cellStyle name="Note 5 17 2 3 5 3" xfId="44223" xr:uid="{00000000-0005-0000-0000-0000E2830000}"/>
    <cellStyle name="Note 5 17 2 3 6" xfId="19342" xr:uid="{00000000-0005-0000-0000-0000E3830000}"/>
    <cellStyle name="Note 5 17 2 4" xfId="2502" xr:uid="{00000000-0005-0000-0000-0000E4830000}"/>
    <cellStyle name="Note 5 17 2 4 2" xfId="5013" xr:uid="{00000000-0005-0000-0000-0000E5830000}"/>
    <cellStyle name="Note 5 17 2 4 2 2" xfId="22449" xr:uid="{00000000-0005-0000-0000-0000E6830000}"/>
    <cellStyle name="Note 5 17 2 4 2 3" xfId="36902" xr:uid="{00000000-0005-0000-0000-0000E7830000}"/>
    <cellStyle name="Note 5 17 2 4 3" xfId="7475" xr:uid="{00000000-0005-0000-0000-0000E8830000}"/>
    <cellStyle name="Note 5 17 2 4 3 2" xfId="24910" xr:uid="{00000000-0005-0000-0000-0000E9830000}"/>
    <cellStyle name="Note 5 17 2 4 3 3" xfId="39363" xr:uid="{00000000-0005-0000-0000-0000EA830000}"/>
    <cellStyle name="Note 5 17 2 4 4" xfId="9916" xr:uid="{00000000-0005-0000-0000-0000EB830000}"/>
    <cellStyle name="Note 5 17 2 4 4 2" xfId="27351" xr:uid="{00000000-0005-0000-0000-0000EC830000}"/>
    <cellStyle name="Note 5 17 2 4 4 3" xfId="41804" xr:uid="{00000000-0005-0000-0000-0000ED830000}"/>
    <cellStyle name="Note 5 17 2 4 5" xfId="12336" xr:uid="{00000000-0005-0000-0000-0000EE830000}"/>
    <cellStyle name="Note 5 17 2 4 5 2" xfId="29771" xr:uid="{00000000-0005-0000-0000-0000EF830000}"/>
    <cellStyle name="Note 5 17 2 4 5 3" xfId="44224" xr:uid="{00000000-0005-0000-0000-0000F0830000}"/>
    <cellStyle name="Note 5 17 2 4 6" xfId="15395" xr:uid="{00000000-0005-0000-0000-0000F1830000}"/>
    <cellStyle name="Note 5 17 2 4 6 2" xfId="32830" xr:uid="{00000000-0005-0000-0000-0000F2830000}"/>
    <cellStyle name="Note 5 17 2 4 6 3" xfId="47283" xr:uid="{00000000-0005-0000-0000-0000F3830000}"/>
    <cellStyle name="Note 5 17 2 4 7" xfId="19343" xr:uid="{00000000-0005-0000-0000-0000F4830000}"/>
    <cellStyle name="Note 5 17 2 4 8" xfId="20557" xr:uid="{00000000-0005-0000-0000-0000F5830000}"/>
    <cellStyle name="Note 5 17 2 5" xfId="5010" xr:uid="{00000000-0005-0000-0000-0000F6830000}"/>
    <cellStyle name="Note 5 17 2 5 2" xfId="14383" xr:uid="{00000000-0005-0000-0000-0000F7830000}"/>
    <cellStyle name="Note 5 17 2 5 2 2" xfId="31818" xr:uid="{00000000-0005-0000-0000-0000F8830000}"/>
    <cellStyle name="Note 5 17 2 5 2 3" xfId="46271" xr:uid="{00000000-0005-0000-0000-0000F9830000}"/>
    <cellStyle name="Note 5 17 2 5 3" xfId="16844" xr:uid="{00000000-0005-0000-0000-0000FA830000}"/>
    <cellStyle name="Note 5 17 2 5 3 2" xfId="34279" xr:uid="{00000000-0005-0000-0000-0000FB830000}"/>
    <cellStyle name="Note 5 17 2 5 3 3" xfId="48732" xr:uid="{00000000-0005-0000-0000-0000FC830000}"/>
    <cellStyle name="Note 5 17 2 5 4" xfId="22446" xr:uid="{00000000-0005-0000-0000-0000FD830000}"/>
    <cellStyle name="Note 5 17 2 5 5" xfId="36899" xr:uid="{00000000-0005-0000-0000-0000FE830000}"/>
    <cellStyle name="Note 5 17 2 6" xfId="7472" xr:uid="{00000000-0005-0000-0000-0000FF830000}"/>
    <cellStyle name="Note 5 17 2 6 2" xfId="24907" xr:uid="{00000000-0005-0000-0000-000000840000}"/>
    <cellStyle name="Note 5 17 2 6 3" xfId="39360" xr:uid="{00000000-0005-0000-0000-000001840000}"/>
    <cellStyle name="Note 5 17 2 7" xfId="9913" xr:uid="{00000000-0005-0000-0000-000002840000}"/>
    <cellStyle name="Note 5 17 2 7 2" xfId="27348" xr:uid="{00000000-0005-0000-0000-000003840000}"/>
    <cellStyle name="Note 5 17 2 7 3" xfId="41801" xr:uid="{00000000-0005-0000-0000-000004840000}"/>
    <cellStyle name="Note 5 17 2 8" xfId="12333" xr:uid="{00000000-0005-0000-0000-000005840000}"/>
    <cellStyle name="Note 5 17 2 8 2" xfId="29768" xr:uid="{00000000-0005-0000-0000-000006840000}"/>
    <cellStyle name="Note 5 17 2 8 3" xfId="44221" xr:uid="{00000000-0005-0000-0000-000007840000}"/>
    <cellStyle name="Note 5 17 2 9" xfId="19340" xr:uid="{00000000-0005-0000-0000-000008840000}"/>
    <cellStyle name="Note 5 17 3" xfId="2503" xr:uid="{00000000-0005-0000-0000-000009840000}"/>
    <cellStyle name="Note 5 17 3 2" xfId="2504" xr:uid="{00000000-0005-0000-0000-00000A840000}"/>
    <cellStyle name="Note 5 17 3 2 2" xfId="5015" xr:uid="{00000000-0005-0000-0000-00000B840000}"/>
    <cellStyle name="Note 5 17 3 2 2 2" xfId="14387" xr:uid="{00000000-0005-0000-0000-00000C840000}"/>
    <cellStyle name="Note 5 17 3 2 2 2 2" xfId="31822" xr:uid="{00000000-0005-0000-0000-00000D840000}"/>
    <cellStyle name="Note 5 17 3 2 2 2 3" xfId="46275" xr:uid="{00000000-0005-0000-0000-00000E840000}"/>
    <cellStyle name="Note 5 17 3 2 2 3" xfId="16848" xr:uid="{00000000-0005-0000-0000-00000F840000}"/>
    <cellStyle name="Note 5 17 3 2 2 3 2" xfId="34283" xr:uid="{00000000-0005-0000-0000-000010840000}"/>
    <cellStyle name="Note 5 17 3 2 2 3 3" xfId="48736" xr:uid="{00000000-0005-0000-0000-000011840000}"/>
    <cellStyle name="Note 5 17 3 2 2 4" xfId="22451" xr:uid="{00000000-0005-0000-0000-000012840000}"/>
    <cellStyle name="Note 5 17 3 2 2 5" xfId="36904" xr:uid="{00000000-0005-0000-0000-000013840000}"/>
    <cellStyle name="Note 5 17 3 2 3" xfId="7477" xr:uid="{00000000-0005-0000-0000-000014840000}"/>
    <cellStyle name="Note 5 17 3 2 3 2" xfId="24912" xr:uid="{00000000-0005-0000-0000-000015840000}"/>
    <cellStyle name="Note 5 17 3 2 3 3" xfId="39365" xr:uid="{00000000-0005-0000-0000-000016840000}"/>
    <cellStyle name="Note 5 17 3 2 4" xfId="9918" xr:uid="{00000000-0005-0000-0000-000017840000}"/>
    <cellStyle name="Note 5 17 3 2 4 2" xfId="27353" xr:uid="{00000000-0005-0000-0000-000018840000}"/>
    <cellStyle name="Note 5 17 3 2 4 3" xfId="41806" xr:uid="{00000000-0005-0000-0000-000019840000}"/>
    <cellStyle name="Note 5 17 3 2 5" xfId="12338" xr:uid="{00000000-0005-0000-0000-00001A840000}"/>
    <cellStyle name="Note 5 17 3 2 5 2" xfId="29773" xr:uid="{00000000-0005-0000-0000-00001B840000}"/>
    <cellStyle name="Note 5 17 3 2 5 3" xfId="44226" xr:uid="{00000000-0005-0000-0000-00001C840000}"/>
    <cellStyle name="Note 5 17 3 2 6" xfId="19345" xr:uid="{00000000-0005-0000-0000-00001D840000}"/>
    <cellStyle name="Note 5 17 3 3" xfId="2505" xr:uid="{00000000-0005-0000-0000-00001E840000}"/>
    <cellStyle name="Note 5 17 3 3 2" xfId="5016" xr:uid="{00000000-0005-0000-0000-00001F840000}"/>
    <cellStyle name="Note 5 17 3 3 2 2" xfId="14388" xr:uid="{00000000-0005-0000-0000-000020840000}"/>
    <cellStyle name="Note 5 17 3 3 2 2 2" xfId="31823" xr:uid="{00000000-0005-0000-0000-000021840000}"/>
    <cellStyle name="Note 5 17 3 3 2 2 3" xfId="46276" xr:uid="{00000000-0005-0000-0000-000022840000}"/>
    <cellStyle name="Note 5 17 3 3 2 3" xfId="16849" xr:uid="{00000000-0005-0000-0000-000023840000}"/>
    <cellStyle name="Note 5 17 3 3 2 3 2" xfId="34284" xr:uid="{00000000-0005-0000-0000-000024840000}"/>
    <cellStyle name="Note 5 17 3 3 2 3 3" xfId="48737" xr:uid="{00000000-0005-0000-0000-000025840000}"/>
    <cellStyle name="Note 5 17 3 3 2 4" xfId="22452" xr:uid="{00000000-0005-0000-0000-000026840000}"/>
    <cellStyle name="Note 5 17 3 3 2 5" xfId="36905" xr:uid="{00000000-0005-0000-0000-000027840000}"/>
    <cellStyle name="Note 5 17 3 3 3" xfId="7478" xr:uid="{00000000-0005-0000-0000-000028840000}"/>
    <cellStyle name="Note 5 17 3 3 3 2" xfId="24913" xr:uid="{00000000-0005-0000-0000-000029840000}"/>
    <cellStyle name="Note 5 17 3 3 3 3" xfId="39366" xr:uid="{00000000-0005-0000-0000-00002A840000}"/>
    <cellStyle name="Note 5 17 3 3 4" xfId="9919" xr:uid="{00000000-0005-0000-0000-00002B840000}"/>
    <cellStyle name="Note 5 17 3 3 4 2" xfId="27354" xr:uid="{00000000-0005-0000-0000-00002C840000}"/>
    <cellStyle name="Note 5 17 3 3 4 3" xfId="41807" xr:uid="{00000000-0005-0000-0000-00002D840000}"/>
    <cellStyle name="Note 5 17 3 3 5" xfId="12339" xr:uid="{00000000-0005-0000-0000-00002E840000}"/>
    <cellStyle name="Note 5 17 3 3 5 2" xfId="29774" xr:uid="{00000000-0005-0000-0000-00002F840000}"/>
    <cellStyle name="Note 5 17 3 3 5 3" xfId="44227" xr:uid="{00000000-0005-0000-0000-000030840000}"/>
    <cellStyle name="Note 5 17 3 3 6" xfId="19346" xr:uid="{00000000-0005-0000-0000-000031840000}"/>
    <cellStyle name="Note 5 17 3 4" xfId="2506" xr:uid="{00000000-0005-0000-0000-000032840000}"/>
    <cellStyle name="Note 5 17 3 4 2" xfId="5017" xr:uid="{00000000-0005-0000-0000-000033840000}"/>
    <cellStyle name="Note 5 17 3 4 2 2" xfId="22453" xr:uid="{00000000-0005-0000-0000-000034840000}"/>
    <cellStyle name="Note 5 17 3 4 2 3" xfId="36906" xr:uid="{00000000-0005-0000-0000-000035840000}"/>
    <cellStyle name="Note 5 17 3 4 3" xfId="7479" xr:uid="{00000000-0005-0000-0000-000036840000}"/>
    <cellStyle name="Note 5 17 3 4 3 2" xfId="24914" xr:uid="{00000000-0005-0000-0000-000037840000}"/>
    <cellStyle name="Note 5 17 3 4 3 3" xfId="39367" xr:uid="{00000000-0005-0000-0000-000038840000}"/>
    <cellStyle name="Note 5 17 3 4 4" xfId="9920" xr:uid="{00000000-0005-0000-0000-000039840000}"/>
    <cellStyle name="Note 5 17 3 4 4 2" xfId="27355" xr:uid="{00000000-0005-0000-0000-00003A840000}"/>
    <cellStyle name="Note 5 17 3 4 4 3" xfId="41808" xr:uid="{00000000-0005-0000-0000-00003B840000}"/>
    <cellStyle name="Note 5 17 3 4 5" xfId="12340" xr:uid="{00000000-0005-0000-0000-00003C840000}"/>
    <cellStyle name="Note 5 17 3 4 5 2" xfId="29775" xr:uid="{00000000-0005-0000-0000-00003D840000}"/>
    <cellStyle name="Note 5 17 3 4 5 3" xfId="44228" xr:uid="{00000000-0005-0000-0000-00003E840000}"/>
    <cellStyle name="Note 5 17 3 4 6" xfId="15396" xr:uid="{00000000-0005-0000-0000-00003F840000}"/>
    <cellStyle name="Note 5 17 3 4 6 2" xfId="32831" xr:uid="{00000000-0005-0000-0000-000040840000}"/>
    <cellStyle name="Note 5 17 3 4 6 3" xfId="47284" xr:uid="{00000000-0005-0000-0000-000041840000}"/>
    <cellStyle name="Note 5 17 3 4 7" xfId="19347" xr:uid="{00000000-0005-0000-0000-000042840000}"/>
    <cellStyle name="Note 5 17 3 4 8" xfId="20558" xr:uid="{00000000-0005-0000-0000-000043840000}"/>
    <cellStyle name="Note 5 17 3 5" xfId="5014" xr:uid="{00000000-0005-0000-0000-000044840000}"/>
    <cellStyle name="Note 5 17 3 5 2" xfId="14386" xr:uid="{00000000-0005-0000-0000-000045840000}"/>
    <cellStyle name="Note 5 17 3 5 2 2" xfId="31821" xr:uid="{00000000-0005-0000-0000-000046840000}"/>
    <cellStyle name="Note 5 17 3 5 2 3" xfId="46274" xr:uid="{00000000-0005-0000-0000-000047840000}"/>
    <cellStyle name="Note 5 17 3 5 3" xfId="16847" xr:uid="{00000000-0005-0000-0000-000048840000}"/>
    <cellStyle name="Note 5 17 3 5 3 2" xfId="34282" xr:uid="{00000000-0005-0000-0000-000049840000}"/>
    <cellStyle name="Note 5 17 3 5 3 3" xfId="48735" xr:uid="{00000000-0005-0000-0000-00004A840000}"/>
    <cellStyle name="Note 5 17 3 5 4" xfId="22450" xr:uid="{00000000-0005-0000-0000-00004B840000}"/>
    <cellStyle name="Note 5 17 3 5 5" xfId="36903" xr:uid="{00000000-0005-0000-0000-00004C840000}"/>
    <cellStyle name="Note 5 17 3 6" xfId="7476" xr:uid="{00000000-0005-0000-0000-00004D840000}"/>
    <cellStyle name="Note 5 17 3 6 2" xfId="24911" xr:uid="{00000000-0005-0000-0000-00004E840000}"/>
    <cellStyle name="Note 5 17 3 6 3" xfId="39364" xr:uid="{00000000-0005-0000-0000-00004F840000}"/>
    <cellStyle name="Note 5 17 3 7" xfId="9917" xr:uid="{00000000-0005-0000-0000-000050840000}"/>
    <cellStyle name="Note 5 17 3 7 2" xfId="27352" xr:uid="{00000000-0005-0000-0000-000051840000}"/>
    <cellStyle name="Note 5 17 3 7 3" xfId="41805" xr:uid="{00000000-0005-0000-0000-000052840000}"/>
    <cellStyle name="Note 5 17 3 8" xfId="12337" xr:uid="{00000000-0005-0000-0000-000053840000}"/>
    <cellStyle name="Note 5 17 3 8 2" xfId="29772" xr:uid="{00000000-0005-0000-0000-000054840000}"/>
    <cellStyle name="Note 5 17 3 8 3" xfId="44225" xr:uid="{00000000-0005-0000-0000-000055840000}"/>
    <cellStyle name="Note 5 17 3 9" xfId="19344" xr:uid="{00000000-0005-0000-0000-000056840000}"/>
    <cellStyle name="Note 5 17 4" xfId="2507" xr:uid="{00000000-0005-0000-0000-000057840000}"/>
    <cellStyle name="Note 5 17 4 2" xfId="2508" xr:uid="{00000000-0005-0000-0000-000058840000}"/>
    <cellStyle name="Note 5 17 4 2 2" xfId="5019" xr:uid="{00000000-0005-0000-0000-000059840000}"/>
    <cellStyle name="Note 5 17 4 2 2 2" xfId="14390" xr:uid="{00000000-0005-0000-0000-00005A840000}"/>
    <cellStyle name="Note 5 17 4 2 2 2 2" xfId="31825" xr:uid="{00000000-0005-0000-0000-00005B840000}"/>
    <cellStyle name="Note 5 17 4 2 2 2 3" xfId="46278" xr:uid="{00000000-0005-0000-0000-00005C840000}"/>
    <cellStyle name="Note 5 17 4 2 2 3" xfId="16851" xr:uid="{00000000-0005-0000-0000-00005D840000}"/>
    <cellStyle name="Note 5 17 4 2 2 3 2" xfId="34286" xr:uid="{00000000-0005-0000-0000-00005E840000}"/>
    <cellStyle name="Note 5 17 4 2 2 3 3" xfId="48739" xr:uid="{00000000-0005-0000-0000-00005F840000}"/>
    <cellStyle name="Note 5 17 4 2 2 4" xfId="22455" xr:uid="{00000000-0005-0000-0000-000060840000}"/>
    <cellStyle name="Note 5 17 4 2 2 5" xfId="36908" xr:uid="{00000000-0005-0000-0000-000061840000}"/>
    <cellStyle name="Note 5 17 4 2 3" xfId="7481" xr:uid="{00000000-0005-0000-0000-000062840000}"/>
    <cellStyle name="Note 5 17 4 2 3 2" xfId="24916" xr:uid="{00000000-0005-0000-0000-000063840000}"/>
    <cellStyle name="Note 5 17 4 2 3 3" xfId="39369" xr:uid="{00000000-0005-0000-0000-000064840000}"/>
    <cellStyle name="Note 5 17 4 2 4" xfId="9922" xr:uid="{00000000-0005-0000-0000-000065840000}"/>
    <cellStyle name="Note 5 17 4 2 4 2" xfId="27357" xr:uid="{00000000-0005-0000-0000-000066840000}"/>
    <cellStyle name="Note 5 17 4 2 4 3" xfId="41810" xr:uid="{00000000-0005-0000-0000-000067840000}"/>
    <cellStyle name="Note 5 17 4 2 5" xfId="12342" xr:uid="{00000000-0005-0000-0000-000068840000}"/>
    <cellStyle name="Note 5 17 4 2 5 2" xfId="29777" xr:uid="{00000000-0005-0000-0000-000069840000}"/>
    <cellStyle name="Note 5 17 4 2 5 3" xfId="44230" xr:uid="{00000000-0005-0000-0000-00006A840000}"/>
    <cellStyle name="Note 5 17 4 2 6" xfId="19349" xr:uid="{00000000-0005-0000-0000-00006B840000}"/>
    <cellStyle name="Note 5 17 4 3" xfId="2509" xr:uid="{00000000-0005-0000-0000-00006C840000}"/>
    <cellStyle name="Note 5 17 4 3 2" xfId="5020" xr:uid="{00000000-0005-0000-0000-00006D840000}"/>
    <cellStyle name="Note 5 17 4 3 2 2" xfId="14391" xr:uid="{00000000-0005-0000-0000-00006E840000}"/>
    <cellStyle name="Note 5 17 4 3 2 2 2" xfId="31826" xr:uid="{00000000-0005-0000-0000-00006F840000}"/>
    <cellStyle name="Note 5 17 4 3 2 2 3" xfId="46279" xr:uid="{00000000-0005-0000-0000-000070840000}"/>
    <cellStyle name="Note 5 17 4 3 2 3" xfId="16852" xr:uid="{00000000-0005-0000-0000-000071840000}"/>
    <cellStyle name="Note 5 17 4 3 2 3 2" xfId="34287" xr:uid="{00000000-0005-0000-0000-000072840000}"/>
    <cellStyle name="Note 5 17 4 3 2 3 3" xfId="48740" xr:uid="{00000000-0005-0000-0000-000073840000}"/>
    <cellStyle name="Note 5 17 4 3 2 4" xfId="22456" xr:uid="{00000000-0005-0000-0000-000074840000}"/>
    <cellStyle name="Note 5 17 4 3 2 5" xfId="36909" xr:uid="{00000000-0005-0000-0000-000075840000}"/>
    <cellStyle name="Note 5 17 4 3 3" xfId="7482" xr:uid="{00000000-0005-0000-0000-000076840000}"/>
    <cellStyle name="Note 5 17 4 3 3 2" xfId="24917" xr:uid="{00000000-0005-0000-0000-000077840000}"/>
    <cellStyle name="Note 5 17 4 3 3 3" xfId="39370" xr:uid="{00000000-0005-0000-0000-000078840000}"/>
    <cellStyle name="Note 5 17 4 3 4" xfId="9923" xr:uid="{00000000-0005-0000-0000-000079840000}"/>
    <cellStyle name="Note 5 17 4 3 4 2" xfId="27358" xr:uid="{00000000-0005-0000-0000-00007A840000}"/>
    <cellStyle name="Note 5 17 4 3 4 3" xfId="41811" xr:uid="{00000000-0005-0000-0000-00007B840000}"/>
    <cellStyle name="Note 5 17 4 3 5" xfId="12343" xr:uid="{00000000-0005-0000-0000-00007C840000}"/>
    <cellStyle name="Note 5 17 4 3 5 2" xfId="29778" xr:uid="{00000000-0005-0000-0000-00007D840000}"/>
    <cellStyle name="Note 5 17 4 3 5 3" xfId="44231" xr:uid="{00000000-0005-0000-0000-00007E840000}"/>
    <cellStyle name="Note 5 17 4 3 6" xfId="19350" xr:uid="{00000000-0005-0000-0000-00007F840000}"/>
    <cellStyle name="Note 5 17 4 4" xfId="2510" xr:uid="{00000000-0005-0000-0000-000080840000}"/>
    <cellStyle name="Note 5 17 4 4 2" xfId="5021" xr:uid="{00000000-0005-0000-0000-000081840000}"/>
    <cellStyle name="Note 5 17 4 4 2 2" xfId="22457" xr:uid="{00000000-0005-0000-0000-000082840000}"/>
    <cellStyle name="Note 5 17 4 4 2 3" xfId="36910" xr:uid="{00000000-0005-0000-0000-000083840000}"/>
    <cellStyle name="Note 5 17 4 4 3" xfId="7483" xr:uid="{00000000-0005-0000-0000-000084840000}"/>
    <cellStyle name="Note 5 17 4 4 3 2" xfId="24918" xr:uid="{00000000-0005-0000-0000-000085840000}"/>
    <cellStyle name="Note 5 17 4 4 3 3" xfId="39371" xr:uid="{00000000-0005-0000-0000-000086840000}"/>
    <cellStyle name="Note 5 17 4 4 4" xfId="9924" xr:uid="{00000000-0005-0000-0000-000087840000}"/>
    <cellStyle name="Note 5 17 4 4 4 2" xfId="27359" xr:uid="{00000000-0005-0000-0000-000088840000}"/>
    <cellStyle name="Note 5 17 4 4 4 3" xfId="41812" xr:uid="{00000000-0005-0000-0000-000089840000}"/>
    <cellStyle name="Note 5 17 4 4 5" xfId="12344" xr:uid="{00000000-0005-0000-0000-00008A840000}"/>
    <cellStyle name="Note 5 17 4 4 5 2" xfId="29779" xr:uid="{00000000-0005-0000-0000-00008B840000}"/>
    <cellStyle name="Note 5 17 4 4 5 3" xfId="44232" xr:uid="{00000000-0005-0000-0000-00008C840000}"/>
    <cellStyle name="Note 5 17 4 4 6" xfId="15397" xr:uid="{00000000-0005-0000-0000-00008D840000}"/>
    <cellStyle name="Note 5 17 4 4 6 2" xfId="32832" xr:uid="{00000000-0005-0000-0000-00008E840000}"/>
    <cellStyle name="Note 5 17 4 4 6 3" xfId="47285" xr:uid="{00000000-0005-0000-0000-00008F840000}"/>
    <cellStyle name="Note 5 17 4 4 7" xfId="19351" xr:uid="{00000000-0005-0000-0000-000090840000}"/>
    <cellStyle name="Note 5 17 4 4 8" xfId="20559" xr:uid="{00000000-0005-0000-0000-000091840000}"/>
    <cellStyle name="Note 5 17 4 5" xfId="5018" xr:uid="{00000000-0005-0000-0000-000092840000}"/>
    <cellStyle name="Note 5 17 4 5 2" xfId="14389" xr:uid="{00000000-0005-0000-0000-000093840000}"/>
    <cellStyle name="Note 5 17 4 5 2 2" xfId="31824" xr:uid="{00000000-0005-0000-0000-000094840000}"/>
    <cellStyle name="Note 5 17 4 5 2 3" xfId="46277" xr:uid="{00000000-0005-0000-0000-000095840000}"/>
    <cellStyle name="Note 5 17 4 5 3" xfId="16850" xr:uid="{00000000-0005-0000-0000-000096840000}"/>
    <cellStyle name="Note 5 17 4 5 3 2" xfId="34285" xr:uid="{00000000-0005-0000-0000-000097840000}"/>
    <cellStyle name="Note 5 17 4 5 3 3" xfId="48738" xr:uid="{00000000-0005-0000-0000-000098840000}"/>
    <cellStyle name="Note 5 17 4 5 4" xfId="22454" xr:uid="{00000000-0005-0000-0000-000099840000}"/>
    <cellStyle name="Note 5 17 4 5 5" xfId="36907" xr:uid="{00000000-0005-0000-0000-00009A840000}"/>
    <cellStyle name="Note 5 17 4 6" xfId="7480" xr:uid="{00000000-0005-0000-0000-00009B840000}"/>
    <cellStyle name="Note 5 17 4 6 2" xfId="24915" xr:uid="{00000000-0005-0000-0000-00009C840000}"/>
    <cellStyle name="Note 5 17 4 6 3" xfId="39368" xr:uid="{00000000-0005-0000-0000-00009D840000}"/>
    <cellStyle name="Note 5 17 4 7" xfId="9921" xr:uid="{00000000-0005-0000-0000-00009E840000}"/>
    <cellStyle name="Note 5 17 4 7 2" xfId="27356" xr:uid="{00000000-0005-0000-0000-00009F840000}"/>
    <cellStyle name="Note 5 17 4 7 3" xfId="41809" xr:uid="{00000000-0005-0000-0000-0000A0840000}"/>
    <cellStyle name="Note 5 17 4 8" xfId="12341" xr:uid="{00000000-0005-0000-0000-0000A1840000}"/>
    <cellStyle name="Note 5 17 4 8 2" xfId="29776" xr:uid="{00000000-0005-0000-0000-0000A2840000}"/>
    <cellStyle name="Note 5 17 4 8 3" xfId="44229" xr:uid="{00000000-0005-0000-0000-0000A3840000}"/>
    <cellStyle name="Note 5 17 4 9" xfId="19348" xr:uid="{00000000-0005-0000-0000-0000A4840000}"/>
    <cellStyle name="Note 5 17 5" xfId="2511" xr:uid="{00000000-0005-0000-0000-0000A5840000}"/>
    <cellStyle name="Note 5 17 5 2" xfId="2512" xr:uid="{00000000-0005-0000-0000-0000A6840000}"/>
    <cellStyle name="Note 5 17 5 2 2" xfId="5023" xr:uid="{00000000-0005-0000-0000-0000A7840000}"/>
    <cellStyle name="Note 5 17 5 2 2 2" xfId="14393" xr:uid="{00000000-0005-0000-0000-0000A8840000}"/>
    <cellStyle name="Note 5 17 5 2 2 2 2" xfId="31828" xr:uid="{00000000-0005-0000-0000-0000A9840000}"/>
    <cellStyle name="Note 5 17 5 2 2 2 3" xfId="46281" xr:uid="{00000000-0005-0000-0000-0000AA840000}"/>
    <cellStyle name="Note 5 17 5 2 2 3" xfId="16854" xr:uid="{00000000-0005-0000-0000-0000AB840000}"/>
    <cellStyle name="Note 5 17 5 2 2 3 2" xfId="34289" xr:uid="{00000000-0005-0000-0000-0000AC840000}"/>
    <cellStyle name="Note 5 17 5 2 2 3 3" xfId="48742" xr:uid="{00000000-0005-0000-0000-0000AD840000}"/>
    <cellStyle name="Note 5 17 5 2 2 4" xfId="22459" xr:uid="{00000000-0005-0000-0000-0000AE840000}"/>
    <cellStyle name="Note 5 17 5 2 2 5" xfId="36912" xr:uid="{00000000-0005-0000-0000-0000AF840000}"/>
    <cellStyle name="Note 5 17 5 2 3" xfId="7485" xr:uid="{00000000-0005-0000-0000-0000B0840000}"/>
    <cellStyle name="Note 5 17 5 2 3 2" xfId="24920" xr:uid="{00000000-0005-0000-0000-0000B1840000}"/>
    <cellStyle name="Note 5 17 5 2 3 3" xfId="39373" xr:uid="{00000000-0005-0000-0000-0000B2840000}"/>
    <cellStyle name="Note 5 17 5 2 4" xfId="9926" xr:uid="{00000000-0005-0000-0000-0000B3840000}"/>
    <cellStyle name="Note 5 17 5 2 4 2" xfId="27361" xr:uid="{00000000-0005-0000-0000-0000B4840000}"/>
    <cellStyle name="Note 5 17 5 2 4 3" xfId="41814" xr:uid="{00000000-0005-0000-0000-0000B5840000}"/>
    <cellStyle name="Note 5 17 5 2 5" xfId="12346" xr:uid="{00000000-0005-0000-0000-0000B6840000}"/>
    <cellStyle name="Note 5 17 5 2 5 2" xfId="29781" xr:uid="{00000000-0005-0000-0000-0000B7840000}"/>
    <cellStyle name="Note 5 17 5 2 5 3" xfId="44234" xr:uid="{00000000-0005-0000-0000-0000B8840000}"/>
    <cellStyle name="Note 5 17 5 2 6" xfId="19353" xr:uid="{00000000-0005-0000-0000-0000B9840000}"/>
    <cellStyle name="Note 5 17 5 3" xfId="2513" xr:uid="{00000000-0005-0000-0000-0000BA840000}"/>
    <cellStyle name="Note 5 17 5 3 2" xfId="5024" xr:uid="{00000000-0005-0000-0000-0000BB840000}"/>
    <cellStyle name="Note 5 17 5 3 2 2" xfId="14394" xr:uid="{00000000-0005-0000-0000-0000BC840000}"/>
    <cellStyle name="Note 5 17 5 3 2 2 2" xfId="31829" xr:uid="{00000000-0005-0000-0000-0000BD840000}"/>
    <cellStyle name="Note 5 17 5 3 2 2 3" xfId="46282" xr:uid="{00000000-0005-0000-0000-0000BE840000}"/>
    <cellStyle name="Note 5 17 5 3 2 3" xfId="16855" xr:uid="{00000000-0005-0000-0000-0000BF840000}"/>
    <cellStyle name="Note 5 17 5 3 2 3 2" xfId="34290" xr:uid="{00000000-0005-0000-0000-0000C0840000}"/>
    <cellStyle name="Note 5 17 5 3 2 3 3" xfId="48743" xr:uid="{00000000-0005-0000-0000-0000C1840000}"/>
    <cellStyle name="Note 5 17 5 3 2 4" xfId="22460" xr:uid="{00000000-0005-0000-0000-0000C2840000}"/>
    <cellStyle name="Note 5 17 5 3 2 5" xfId="36913" xr:uid="{00000000-0005-0000-0000-0000C3840000}"/>
    <cellStyle name="Note 5 17 5 3 3" xfId="7486" xr:uid="{00000000-0005-0000-0000-0000C4840000}"/>
    <cellStyle name="Note 5 17 5 3 3 2" xfId="24921" xr:uid="{00000000-0005-0000-0000-0000C5840000}"/>
    <cellStyle name="Note 5 17 5 3 3 3" xfId="39374" xr:uid="{00000000-0005-0000-0000-0000C6840000}"/>
    <cellStyle name="Note 5 17 5 3 4" xfId="9927" xr:uid="{00000000-0005-0000-0000-0000C7840000}"/>
    <cellStyle name="Note 5 17 5 3 4 2" xfId="27362" xr:uid="{00000000-0005-0000-0000-0000C8840000}"/>
    <cellStyle name="Note 5 17 5 3 4 3" xfId="41815" xr:uid="{00000000-0005-0000-0000-0000C9840000}"/>
    <cellStyle name="Note 5 17 5 3 5" xfId="12347" xr:uid="{00000000-0005-0000-0000-0000CA840000}"/>
    <cellStyle name="Note 5 17 5 3 5 2" xfId="29782" xr:uid="{00000000-0005-0000-0000-0000CB840000}"/>
    <cellStyle name="Note 5 17 5 3 5 3" xfId="44235" xr:uid="{00000000-0005-0000-0000-0000CC840000}"/>
    <cellStyle name="Note 5 17 5 3 6" xfId="19354" xr:uid="{00000000-0005-0000-0000-0000CD840000}"/>
    <cellStyle name="Note 5 17 5 4" xfId="2514" xr:uid="{00000000-0005-0000-0000-0000CE840000}"/>
    <cellStyle name="Note 5 17 5 4 2" xfId="5025" xr:uid="{00000000-0005-0000-0000-0000CF840000}"/>
    <cellStyle name="Note 5 17 5 4 2 2" xfId="22461" xr:uid="{00000000-0005-0000-0000-0000D0840000}"/>
    <cellStyle name="Note 5 17 5 4 2 3" xfId="36914" xr:uid="{00000000-0005-0000-0000-0000D1840000}"/>
    <cellStyle name="Note 5 17 5 4 3" xfId="7487" xr:uid="{00000000-0005-0000-0000-0000D2840000}"/>
    <cellStyle name="Note 5 17 5 4 3 2" xfId="24922" xr:uid="{00000000-0005-0000-0000-0000D3840000}"/>
    <cellStyle name="Note 5 17 5 4 3 3" xfId="39375" xr:uid="{00000000-0005-0000-0000-0000D4840000}"/>
    <cellStyle name="Note 5 17 5 4 4" xfId="9928" xr:uid="{00000000-0005-0000-0000-0000D5840000}"/>
    <cellStyle name="Note 5 17 5 4 4 2" xfId="27363" xr:uid="{00000000-0005-0000-0000-0000D6840000}"/>
    <cellStyle name="Note 5 17 5 4 4 3" xfId="41816" xr:uid="{00000000-0005-0000-0000-0000D7840000}"/>
    <cellStyle name="Note 5 17 5 4 5" xfId="12348" xr:uid="{00000000-0005-0000-0000-0000D8840000}"/>
    <cellStyle name="Note 5 17 5 4 5 2" xfId="29783" xr:uid="{00000000-0005-0000-0000-0000D9840000}"/>
    <cellStyle name="Note 5 17 5 4 5 3" xfId="44236" xr:uid="{00000000-0005-0000-0000-0000DA840000}"/>
    <cellStyle name="Note 5 17 5 4 6" xfId="15398" xr:uid="{00000000-0005-0000-0000-0000DB840000}"/>
    <cellStyle name="Note 5 17 5 4 6 2" xfId="32833" xr:uid="{00000000-0005-0000-0000-0000DC840000}"/>
    <cellStyle name="Note 5 17 5 4 6 3" xfId="47286" xr:uid="{00000000-0005-0000-0000-0000DD840000}"/>
    <cellStyle name="Note 5 17 5 4 7" xfId="19355" xr:uid="{00000000-0005-0000-0000-0000DE840000}"/>
    <cellStyle name="Note 5 17 5 4 8" xfId="20560" xr:uid="{00000000-0005-0000-0000-0000DF840000}"/>
    <cellStyle name="Note 5 17 5 5" xfId="5022" xr:uid="{00000000-0005-0000-0000-0000E0840000}"/>
    <cellStyle name="Note 5 17 5 5 2" xfId="14392" xr:uid="{00000000-0005-0000-0000-0000E1840000}"/>
    <cellStyle name="Note 5 17 5 5 2 2" xfId="31827" xr:uid="{00000000-0005-0000-0000-0000E2840000}"/>
    <cellStyle name="Note 5 17 5 5 2 3" xfId="46280" xr:uid="{00000000-0005-0000-0000-0000E3840000}"/>
    <cellStyle name="Note 5 17 5 5 3" xfId="16853" xr:uid="{00000000-0005-0000-0000-0000E4840000}"/>
    <cellStyle name="Note 5 17 5 5 3 2" xfId="34288" xr:uid="{00000000-0005-0000-0000-0000E5840000}"/>
    <cellStyle name="Note 5 17 5 5 3 3" xfId="48741" xr:uid="{00000000-0005-0000-0000-0000E6840000}"/>
    <cellStyle name="Note 5 17 5 5 4" xfId="22458" xr:uid="{00000000-0005-0000-0000-0000E7840000}"/>
    <cellStyle name="Note 5 17 5 5 5" xfId="36911" xr:uid="{00000000-0005-0000-0000-0000E8840000}"/>
    <cellStyle name="Note 5 17 5 6" xfId="7484" xr:uid="{00000000-0005-0000-0000-0000E9840000}"/>
    <cellStyle name="Note 5 17 5 6 2" xfId="24919" xr:uid="{00000000-0005-0000-0000-0000EA840000}"/>
    <cellStyle name="Note 5 17 5 6 3" xfId="39372" xr:uid="{00000000-0005-0000-0000-0000EB840000}"/>
    <cellStyle name="Note 5 17 5 7" xfId="9925" xr:uid="{00000000-0005-0000-0000-0000EC840000}"/>
    <cellStyle name="Note 5 17 5 7 2" xfId="27360" xr:uid="{00000000-0005-0000-0000-0000ED840000}"/>
    <cellStyle name="Note 5 17 5 7 3" xfId="41813" xr:uid="{00000000-0005-0000-0000-0000EE840000}"/>
    <cellStyle name="Note 5 17 5 8" xfId="12345" xr:uid="{00000000-0005-0000-0000-0000EF840000}"/>
    <cellStyle name="Note 5 17 5 8 2" xfId="29780" xr:uid="{00000000-0005-0000-0000-0000F0840000}"/>
    <cellStyle name="Note 5 17 5 8 3" xfId="44233" xr:uid="{00000000-0005-0000-0000-0000F1840000}"/>
    <cellStyle name="Note 5 17 5 9" xfId="19352" xr:uid="{00000000-0005-0000-0000-0000F2840000}"/>
    <cellStyle name="Note 5 17 6" xfId="2515" xr:uid="{00000000-0005-0000-0000-0000F3840000}"/>
    <cellStyle name="Note 5 17 6 2" xfId="5026" xr:uid="{00000000-0005-0000-0000-0000F4840000}"/>
    <cellStyle name="Note 5 17 6 2 2" xfId="14395" xr:uid="{00000000-0005-0000-0000-0000F5840000}"/>
    <cellStyle name="Note 5 17 6 2 2 2" xfId="31830" xr:uid="{00000000-0005-0000-0000-0000F6840000}"/>
    <cellStyle name="Note 5 17 6 2 2 3" xfId="46283" xr:uid="{00000000-0005-0000-0000-0000F7840000}"/>
    <cellStyle name="Note 5 17 6 2 3" xfId="16856" xr:uid="{00000000-0005-0000-0000-0000F8840000}"/>
    <cellStyle name="Note 5 17 6 2 3 2" xfId="34291" xr:uid="{00000000-0005-0000-0000-0000F9840000}"/>
    <cellStyle name="Note 5 17 6 2 3 3" xfId="48744" xr:uid="{00000000-0005-0000-0000-0000FA840000}"/>
    <cellStyle name="Note 5 17 6 2 4" xfId="22462" xr:uid="{00000000-0005-0000-0000-0000FB840000}"/>
    <cellStyle name="Note 5 17 6 2 5" xfId="36915" xr:uid="{00000000-0005-0000-0000-0000FC840000}"/>
    <cellStyle name="Note 5 17 6 3" xfId="7488" xr:uid="{00000000-0005-0000-0000-0000FD840000}"/>
    <cellStyle name="Note 5 17 6 3 2" xfId="24923" xr:uid="{00000000-0005-0000-0000-0000FE840000}"/>
    <cellStyle name="Note 5 17 6 3 3" xfId="39376" xr:uid="{00000000-0005-0000-0000-0000FF840000}"/>
    <cellStyle name="Note 5 17 6 4" xfId="9929" xr:uid="{00000000-0005-0000-0000-000000850000}"/>
    <cellStyle name="Note 5 17 6 4 2" xfId="27364" xr:uid="{00000000-0005-0000-0000-000001850000}"/>
    <cellStyle name="Note 5 17 6 4 3" xfId="41817" xr:uid="{00000000-0005-0000-0000-000002850000}"/>
    <cellStyle name="Note 5 17 6 5" xfId="12349" xr:uid="{00000000-0005-0000-0000-000003850000}"/>
    <cellStyle name="Note 5 17 6 5 2" xfId="29784" xr:uid="{00000000-0005-0000-0000-000004850000}"/>
    <cellStyle name="Note 5 17 6 5 3" xfId="44237" xr:uid="{00000000-0005-0000-0000-000005850000}"/>
    <cellStyle name="Note 5 17 6 6" xfId="19356" xr:uid="{00000000-0005-0000-0000-000006850000}"/>
    <cellStyle name="Note 5 17 7" xfId="2516" xr:uid="{00000000-0005-0000-0000-000007850000}"/>
    <cellStyle name="Note 5 17 7 2" xfId="5027" xr:uid="{00000000-0005-0000-0000-000008850000}"/>
    <cellStyle name="Note 5 17 7 2 2" xfId="14396" xr:uid="{00000000-0005-0000-0000-000009850000}"/>
    <cellStyle name="Note 5 17 7 2 2 2" xfId="31831" xr:uid="{00000000-0005-0000-0000-00000A850000}"/>
    <cellStyle name="Note 5 17 7 2 2 3" xfId="46284" xr:uid="{00000000-0005-0000-0000-00000B850000}"/>
    <cellStyle name="Note 5 17 7 2 3" xfId="16857" xr:uid="{00000000-0005-0000-0000-00000C850000}"/>
    <cellStyle name="Note 5 17 7 2 3 2" xfId="34292" xr:uid="{00000000-0005-0000-0000-00000D850000}"/>
    <cellStyle name="Note 5 17 7 2 3 3" xfId="48745" xr:uid="{00000000-0005-0000-0000-00000E850000}"/>
    <cellStyle name="Note 5 17 7 2 4" xfId="22463" xr:uid="{00000000-0005-0000-0000-00000F850000}"/>
    <cellStyle name="Note 5 17 7 2 5" xfId="36916" xr:uid="{00000000-0005-0000-0000-000010850000}"/>
    <cellStyle name="Note 5 17 7 3" xfId="7489" xr:uid="{00000000-0005-0000-0000-000011850000}"/>
    <cellStyle name="Note 5 17 7 3 2" xfId="24924" xr:uid="{00000000-0005-0000-0000-000012850000}"/>
    <cellStyle name="Note 5 17 7 3 3" xfId="39377" xr:uid="{00000000-0005-0000-0000-000013850000}"/>
    <cellStyle name="Note 5 17 7 4" xfId="9930" xr:uid="{00000000-0005-0000-0000-000014850000}"/>
    <cellStyle name="Note 5 17 7 4 2" xfId="27365" xr:uid="{00000000-0005-0000-0000-000015850000}"/>
    <cellStyle name="Note 5 17 7 4 3" xfId="41818" xr:uid="{00000000-0005-0000-0000-000016850000}"/>
    <cellStyle name="Note 5 17 7 5" xfId="12350" xr:uid="{00000000-0005-0000-0000-000017850000}"/>
    <cellStyle name="Note 5 17 7 5 2" xfId="29785" xr:uid="{00000000-0005-0000-0000-000018850000}"/>
    <cellStyle name="Note 5 17 7 5 3" xfId="44238" xr:uid="{00000000-0005-0000-0000-000019850000}"/>
    <cellStyle name="Note 5 17 7 6" xfId="19357" xr:uid="{00000000-0005-0000-0000-00001A850000}"/>
    <cellStyle name="Note 5 17 8" xfId="2517" xr:uid="{00000000-0005-0000-0000-00001B850000}"/>
    <cellStyle name="Note 5 17 8 2" xfId="5028" xr:uid="{00000000-0005-0000-0000-00001C850000}"/>
    <cellStyle name="Note 5 17 8 2 2" xfId="22464" xr:uid="{00000000-0005-0000-0000-00001D850000}"/>
    <cellStyle name="Note 5 17 8 2 3" xfId="36917" xr:uid="{00000000-0005-0000-0000-00001E850000}"/>
    <cellStyle name="Note 5 17 8 3" xfId="7490" xr:uid="{00000000-0005-0000-0000-00001F850000}"/>
    <cellStyle name="Note 5 17 8 3 2" xfId="24925" xr:uid="{00000000-0005-0000-0000-000020850000}"/>
    <cellStyle name="Note 5 17 8 3 3" xfId="39378" xr:uid="{00000000-0005-0000-0000-000021850000}"/>
    <cellStyle name="Note 5 17 8 4" xfId="9931" xr:uid="{00000000-0005-0000-0000-000022850000}"/>
    <cellStyle name="Note 5 17 8 4 2" xfId="27366" xr:uid="{00000000-0005-0000-0000-000023850000}"/>
    <cellStyle name="Note 5 17 8 4 3" xfId="41819" xr:uid="{00000000-0005-0000-0000-000024850000}"/>
    <cellStyle name="Note 5 17 8 5" xfId="12351" xr:uid="{00000000-0005-0000-0000-000025850000}"/>
    <cellStyle name="Note 5 17 8 5 2" xfId="29786" xr:uid="{00000000-0005-0000-0000-000026850000}"/>
    <cellStyle name="Note 5 17 8 5 3" xfId="44239" xr:uid="{00000000-0005-0000-0000-000027850000}"/>
    <cellStyle name="Note 5 17 8 6" xfId="15399" xr:uid="{00000000-0005-0000-0000-000028850000}"/>
    <cellStyle name="Note 5 17 8 6 2" xfId="32834" xr:uid="{00000000-0005-0000-0000-000029850000}"/>
    <cellStyle name="Note 5 17 8 6 3" xfId="47287" xr:uid="{00000000-0005-0000-0000-00002A850000}"/>
    <cellStyle name="Note 5 17 8 7" xfId="19358" xr:uid="{00000000-0005-0000-0000-00002B850000}"/>
    <cellStyle name="Note 5 17 8 8" xfId="20561" xr:uid="{00000000-0005-0000-0000-00002C850000}"/>
    <cellStyle name="Note 5 17 9" xfId="5009" xr:uid="{00000000-0005-0000-0000-00002D850000}"/>
    <cellStyle name="Note 5 17 9 2" xfId="14382" xr:uid="{00000000-0005-0000-0000-00002E850000}"/>
    <cellStyle name="Note 5 17 9 2 2" xfId="31817" xr:uid="{00000000-0005-0000-0000-00002F850000}"/>
    <cellStyle name="Note 5 17 9 2 3" xfId="46270" xr:uid="{00000000-0005-0000-0000-000030850000}"/>
    <cellStyle name="Note 5 17 9 3" xfId="16843" xr:uid="{00000000-0005-0000-0000-000031850000}"/>
    <cellStyle name="Note 5 17 9 3 2" xfId="34278" xr:uid="{00000000-0005-0000-0000-000032850000}"/>
    <cellStyle name="Note 5 17 9 3 3" xfId="48731" xr:uid="{00000000-0005-0000-0000-000033850000}"/>
    <cellStyle name="Note 5 17 9 4" xfId="22445" xr:uid="{00000000-0005-0000-0000-000034850000}"/>
    <cellStyle name="Note 5 17 9 5" xfId="36898" xr:uid="{00000000-0005-0000-0000-000035850000}"/>
    <cellStyle name="Note 5 18" xfId="2518" xr:uid="{00000000-0005-0000-0000-000036850000}"/>
    <cellStyle name="Note 5 18 10" xfId="7491" xr:uid="{00000000-0005-0000-0000-000037850000}"/>
    <cellStyle name="Note 5 18 10 2" xfId="24926" xr:uid="{00000000-0005-0000-0000-000038850000}"/>
    <cellStyle name="Note 5 18 10 3" xfId="39379" xr:uid="{00000000-0005-0000-0000-000039850000}"/>
    <cellStyle name="Note 5 18 11" xfId="9932" xr:uid="{00000000-0005-0000-0000-00003A850000}"/>
    <cellStyle name="Note 5 18 11 2" xfId="27367" xr:uid="{00000000-0005-0000-0000-00003B850000}"/>
    <cellStyle name="Note 5 18 11 3" xfId="41820" xr:uid="{00000000-0005-0000-0000-00003C850000}"/>
    <cellStyle name="Note 5 18 12" xfId="12352" xr:uid="{00000000-0005-0000-0000-00003D850000}"/>
    <cellStyle name="Note 5 18 12 2" xfId="29787" xr:uid="{00000000-0005-0000-0000-00003E850000}"/>
    <cellStyle name="Note 5 18 12 3" xfId="44240" xr:uid="{00000000-0005-0000-0000-00003F850000}"/>
    <cellStyle name="Note 5 18 13" xfId="19359" xr:uid="{00000000-0005-0000-0000-000040850000}"/>
    <cellStyle name="Note 5 18 2" xfId="2519" xr:uid="{00000000-0005-0000-0000-000041850000}"/>
    <cellStyle name="Note 5 18 2 2" xfId="2520" xr:uid="{00000000-0005-0000-0000-000042850000}"/>
    <cellStyle name="Note 5 18 2 2 2" xfId="5031" xr:uid="{00000000-0005-0000-0000-000043850000}"/>
    <cellStyle name="Note 5 18 2 2 2 2" xfId="14399" xr:uid="{00000000-0005-0000-0000-000044850000}"/>
    <cellStyle name="Note 5 18 2 2 2 2 2" xfId="31834" xr:uid="{00000000-0005-0000-0000-000045850000}"/>
    <cellStyle name="Note 5 18 2 2 2 2 3" xfId="46287" xr:uid="{00000000-0005-0000-0000-000046850000}"/>
    <cellStyle name="Note 5 18 2 2 2 3" xfId="16860" xr:uid="{00000000-0005-0000-0000-000047850000}"/>
    <cellStyle name="Note 5 18 2 2 2 3 2" xfId="34295" xr:uid="{00000000-0005-0000-0000-000048850000}"/>
    <cellStyle name="Note 5 18 2 2 2 3 3" xfId="48748" xr:uid="{00000000-0005-0000-0000-000049850000}"/>
    <cellStyle name="Note 5 18 2 2 2 4" xfId="22467" xr:uid="{00000000-0005-0000-0000-00004A850000}"/>
    <cellStyle name="Note 5 18 2 2 2 5" xfId="36920" xr:uid="{00000000-0005-0000-0000-00004B850000}"/>
    <cellStyle name="Note 5 18 2 2 3" xfId="7493" xr:uid="{00000000-0005-0000-0000-00004C850000}"/>
    <cellStyle name="Note 5 18 2 2 3 2" xfId="24928" xr:uid="{00000000-0005-0000-0000-00004D850000}"/>
    <cellStyle name="Note 5 18 2 2 3 3" xfId="39381" xr:uid="{00000000-0005-0000-0000-00004E850000}"/>
    <cellStyle name="Note 5 18 2 2 4" xfId="9934" xr:uid="{00000000-0005-0000-0000-00004F850000}"/>
    <cellStyle name="Note 5 18 2 2 4 2" xfId="27369" xr:uid="{00000000-0005-0000-0000-000050850000}"/>
    <cellStyle name="Note 5 18 2 2 4 3" xfId="41822" xr:uid="{00000000-0005-0000-0000-000051850000}"/>
    <cellStyle name="Note 5 18 2 2 5" xfId="12354" xr:uid="{00000000-0005-0000-0000-000052850000}"/>
    <cellStyle name="Note 5 18 2 2 5 2" xfId="29789" xr:uid="{00000000-0005-0000-0000-000053850000}"/>
    <cellStyle name="Note 5 18 2 2 5 3" xfId="44242" xr:uid="{00000000-0005-0000-0000-000054850000}"/>
    <cellStyle name="Note 5 18 2 2 6" xfId="19361" xr:uid="{00000000-0005-0000-0000-000055850000}"/>
    <cellStyle name="Note 5 18 2 3" xfId="2521" xr:uid="{00000000-0005-0000-0000-000056850000}"/>
    <cellStyle name="Note 5 18 2 3 2" xfId="5032" xr:uid="{00000000-0005-0000-0000-000057850000}"/>
    <cellStyle name="Note 5 18 2 3 2 2" xfId="14400" xr:uid="{00000000-0005-0000-0000-000058850000}"/>
    <cellStyle name="Note 5 18 2 3 2 2 2" xfId="31835" xr:uid="{00000000-0005-0000-0000-000059850000}"/>
    <cellStyle name="Note 5 18 2 3 2 2 3" xfId="46288" xr:uid="{00000000-0005-0000-0000-00005A850000}"/>
    <cellStyle name="Note 5 18 2 3 2 3" xfId="16861" xr:uid="{00000000-0005-0000-0000-00005B850000}"/>
    <cellStyle name="Note 5 18 2 3 2 3 2" xfId="34296" xr:uid="{00000000-0005-0000-0000-00005C850000}"/>
    <cellStyle name="Note 5 18 2 3 2 3 3" xfId="48749" xr:uid="{00000000-0005-0000-0000-00005D850000}"/>
    <cellStyle name="Note 5 18 2 3 2 4" xfId="22468" xr:uid="{00000000-0005-0000-0000-00005E850000}"/>
    <cellStyle name="Note 5 18 2 3 2 5" xfId="36921" xr:uid="{00000000-0005-0000-0000-00005F850000}"/>
    <cellStyle name="Note 5 18 2 3 3" xfId="7494" xr:uid="{00000000-0005-0000-0000-000060850000}"/>
    <cellStyle name="Note 5 18 2 3 3 2" xfId="24929" xr:uid="{00000000-0005-0000-0000-000061850000}"/>
    <cellStyle name="Note 5 18 2 3 3 3" xfId="39382" xr:uid="{00000000-0005-0000-0000-000062850000}"/>
    <cellStyle name="Note 5 18 2 3 4" xfId="9935" xr:uid="{00000000-0005-0000-0000-000063850000}"/>
    <cellStyle name="Note 5 18 2 3 4 2" xfId="27370" xr:uid="{00000000-0005-0000-0000-000064850000}"/>
    <cellStyle name="Note 5 18 2 3 4 3" xfId="41823" xr:uid="{00000000-0005-0000-0000-000065850000}"/>
    <cellStyle name="Note 5 18 2 3 5" xfId="12355" xr:uid="{00000000-0005-0000-0000-000066850000}"/>
    <cellStyle name="Note 5 18 2 3 5 2" xfId="29790" xr:uid="{00000000-0005-0000-0000-000067850000}"/>
    <cellStyle name="Note 5 18 2 3 5 3" xfId="44243" xr:uid="{00000000-0005-0000-0000-000068850000}"/>
    <cellStyle name="Note 5 18 2 3 6" xfId="19362" xr:uid="{00000000-0005-0000-0000-000069850000}"/>
    <cellStyle name="Note 5 18 2 4" xfId="2522" xr:uid="{00000000-0005-0000-0000-00006A850000}"/>
    <cellStyle name="Note 5 18 2 4 2" xfId="5033" xr:uid="{00000000-0005-0000-0000-00006B850000}"/>
    <cellStyle name="Note 5 18 2 4 2 2" xfId="22469" xr:uid="{00000000-0005-0000-0000-00006C850000}"/>
    <cellStyle name="Note 5 18 2 4 2 3" xfId="36922" xr:uid="{00000000-0005-0000-0000-00006D850000}"/>
    <cellStyle name="Note 5 18 2 4 3" xfId="7495" xr:uid="{00000000-0005-0000-0000-00006E850000}"/>
    <cellStyle name="Note 5 18 2 4 3 2" xfId="24930" xr:uid="{00000000-0005-0000-0000-00006F850000}"/>
    <cellStyle name="Note 5 18 2 4 3 3" xfId="39383" xr:uid="{00000000-0005-0000-0000-000070850000}"/>
    <cellStyle name="Note 5 18 2 4 4" xfId="9936" xr:uid="{00000000-0005-0000-0000-000071850000}"/>
    <cellStyle name="Note 5 18 2 4 4 2" xfId="27371" xr:uid="{00000000-0005-0000-0000-000072850000}"/>
    <cellStyle name="Note 5 18 2 4 4 3" xfId="41824" xr:uid="{00000000-0005-0000-0000-000073850000}"/>
    <cellStyle name="Note 5 18 2 4 5" xfId="12356" xr:uid="{00000000-0005-0000-0000-000074850000}"/>
    <cellStyle name="Note 5 18 2 4 5 2" xfId="29791" xr:uid="{00000000-0005-0000-0000-000075850000}"/>
    <cellStyle name="Note 5 18 2 4 5 3" xfId="44244" xr:uid="{00000000-0005-0000-0000-000076850000}"/>
    <cellStyle name="Note 5 18 2 4 6" xfId="15400" xr:uid="{00000000-0005-0000-0000-000077850000}"/>
    <cellStyle name="Note 5 18 2 4 6 2" xfId="32835" xr:uid="{00000000-0005-0000-0000-000078850000}"/>
    <cellStyle name="Note 5 18 2 4 6 3" xfId="47288" xr:uid="{00000000-0005-0000-0000-000079850000}"/>
    <cellStyle name="Note 5 18 2 4 7" xfId="19363" xr:uid="{00000000-0005-0000-0000-00007A850000}"/>
    <cellStyle name="Note 5 18 2 4 8" xfId="20562" xr:uid="{00000000-0005-0000-0000-00007B850000}"/>
    <cellStyle name="Note 5 18 2 5" xfId="5030" xr:uid="{00000000-0005-0000-0000-00007C850000}"/>
    <cellStyle name="Note 5 18 2 5 2" xfId="14398" xr:uid="{00000000-0005-0000-0000-00007D850000}"/>
    <cellStyle name="Note 5 18 2 5 2 2" xfId="31833" xr:uid="{00000000-0005-0000-0000-00007E850000}"/>
    <cellStyle name="Note 5 18 2 5 2 3" xfId="46286" xr:uid="{00000000-0005-0000-0000-00007F850000}"/>
    <cellStyle name="Note 5 18 2 5 3" xfId="16859" xr:uid="{00000000-0005-0000-0000-000080850000}"/>
    <cellStyle name="Note 5 18 2 5 3 2" xfId="34294" xr:uid="{00000000-0005-0000-0000-000081850000}"/>
    <cellStyle name="Note 5 18 2 5 3 3" xfId="48747" xr:uid="{00000000-0005-0000-0000-000082850000}"/>
    <cellStyle name="Note 5 18 2 5 4" xfId="22466" xr:uid="{00000000-0005-0000-0000-000083850000}"/>
    <cellStyle name="Note 5 18 2 5 5" xfId="36919" xr:uid="{00000000-0005-0000-0000-000084850000}"/>
    <cellStyle name="Note 5 18 2 6" xfId="7492" xr:uid="{00000000-0005-0000-0000-000085850000}"/>
    <cellStyle name="Note 5 18 2 6 2" xfId="24927" xr:uid="{00000000-0005-0000-0000-000086850000}"/>
    <cellStyle name="Note 5 18 2 6 3" xfId="39380" xr:uid="{00000000-0005-0000-0000-000087850000}"/>
    <cellStyle name="Note 5 18 2 7" xfId="9933" xr:uid="{00000000-0005-0000-0000-000088850000}"/>
    <cellStyle name="Note 5 18 2 7 2" xfId="27368" xr:uid="{00000000-0005-0000-0000-000089850000}"/>
    <cellStyle name="Note 5 18 2 7 3" xfId="41821" xr:uid="{00000000-0005-0000-0000-00008A850000}"/>
    <cellStyle name="Note 5 18 2 8" xfId="12353" xr:uid="{00000000-0005-0000-0000-00008B850000}"/>
    <cellStyle name="Note 5 18 2 8 2" xfId="29788" xr:uid="{00000000-0005-0000-0000-00008C850000}"/>
    <cellStyle name="Note 5 18 2 8 3" xfId="44241" xr:uid="{00000000-0005-0000-0000-00008D850000}"/>
    <cellStyle name="Note 5 18 2 9" xfId="19360" xr:uid="{00000000-0005-0000-0000-00008E850000}"/>
    <cellStyle name="Note 5 18 3" xfId="2523" xr:uid="{00000000-0005-0000-0000-00008F850000}"/>
    <cellStyle name="Note 5 18 3 2" xfId="2524" xr:uid="{00000000-0005-0000-0000-000090850000}"/>
    <cellStyle name="Note 5 18 3 2 2" xfId="5035" xr:uid="{00000000-0005-0000-0000-000091850000}"/>
    <cellStyle name="Note 5 18 3 2 2 2" xfId="14402" xr:uid="{00000000-0005-0000-0000-000092850000}"/>
    <cellStyle name="Note 5 18 3 2 2 2 2" xfId="31837" xr:uid="{00000000-0005-0000-0000-000093850000}"/>
    <cellStyle name="Note 5 18 3 2 2 2 3" xfId="46290" xr:uid="{00000000-0005-0000-0000-000094850000}"/>
    <cellStyle name="Note 5 18 3 2 2 3" xfId="16863" xr:uid="{00000000-0005-0000-0000-000095850000}"/>
    <cellStyle name="Note 5 18 3 2 2 3 2" xfId="34298" xr:uid="{00000000-0005-0000-0000-000096850000}"/>
    <cellStyle name="Note 5 18 3 2 2 3 3" xfId="48751" xr:uid="{00000000-0005-0000-0000-000097850000}"/>
    <cellStyle name="Note 5 18 3 2 2 4" xfId="22471" xr:uid="{00000000-0005-0000-0000-000098850000}"/>
    <cellStyle name="Note 5 18 3 2 2 5" xfId="36924" xr:uid="{00000000-0005-0000-0000-000099850000}"/>
    <cellStyle name="Note 5 18 3 2 3" xfId="7497" xr:uid="{00000000-0005-0000-0000-00009A850000}"/>
    <cellStyle name="Note 5 18 3 2 3 2" xfId="24932" xr:uid="{00000000-0005-0000-0000-00009B850000}"/>
    <cellStyle name="Note 5 18 3 2 3 3" xfId="39385" xr:uid="{00000000-0005-0000-0000-00009C850000}"/>
    <cellStyle name="Note 5 18 3 2 4" xfId="9938" xr:uid="{00000000-0005-0000-0000-00009D850000}"/>
    <cellStyle name="Note 5 18 3 2 4 2" xfId="27373" xr:uid="{00000000-0005-0000-0000-00009E850000}"/>
    <cellStyle name="Note 5 18 3 2 4 3" xfId="41826" xr:uid="{00000000-0005-0000-0000-00009F850000}"/>
    <cellStyle name="Note 5 18 3 2 5" xfId="12358" xr:uid="{00000000-0005-0000-0000-0000A0850000}"/>
    <cellStyle name="Note 5 18 3 2 5 2" xfId="29793" xr:uid="{00000000-0005-0000-0000-0000A1850000}"/>
    <cellStyle name="Note 5 18 3 2 5 3" xfId="44246" xr:uid="{00000000-0005-0000-0000-0000A2850000}"/>
    <cellStyle name="Note 5 18 3 2 6" xfId="19365" xr:uid="{00000000-0005-0000-0000-0000A3850000}"/>
    <cellStyle name="Note 5 18 3 3" xfId="2525" xr:uid="{00000000-0005-0000-0000-0000A4850000}"/>
    <cellStyle name="Note 5 18 3 3 2" xfId="5036" xr:uid="{00000000-0005-0000-0000-0000A5850000}"/>
    <cellStyle name="Note 5 18 3 3 2 2" xfId="14403" xr:uid="{00000000-0005-0000-0000-0000A6850000}"/>
    <cellStyle name="Note 5 18 3 3 2 2 2" xfId="31838" xr:uid="{00000000-0005-0000-0000-0000A7850000}"/>
    <cellStyle name="Note 5 18 3 3 2 2 3" xfId="46291" xr:uid="{00000000-0005-0000-0000-0000A8850000}"/>
    <cellStyle name="Note 5 18 3 3 2 3" xfId="16864" xr:uid="{00000000-0005-0000-0000-0000A9850000}"/>
    <cellStyle name="Note 5 18 3 3 2 3 2" xfId="34299" xr:uid="{00000000-0005-0000-0000-0000AA850000}"/>
    <cellStyle name="Note 5 18 3 3 2 3 3" xfId="48752" xr:uid="{00000000-0005-0000-0000-0000AB850000}"/>
    <cellStyle name="Note 5 18 3 3 2 4" xfId="22472" xr:uid="{00000000-0005-0000-0000-0000AC850000}"/>
    <cellStyle name="Note 5 18 3 3 2 5" xfId="36925" xr:uid="{00000000-0005-0000-0000-0000AD850000}"/>
    <cellStyle name="Note 5 18 3 3 3" xfId="7498" xr:uid="{00000000-0005-0000-0000-0000AE850000}"/>
    <cellStyle name="Note 5 18 3 3 3 2" xfId="24933" xr:uid="{00000000-0005-0000-0000-0000AF850000}"/>
    <cellStyle name="Note 5 18 3 3 3 3" xfId="39386" xr:uid="{00000000-0005-0000-0000-0000B0850000}"/>
    <cellStyle name="Note 5 18 3 3 4" xfId="9939" xr:uid="{00000000-0005-0000-0000-0000B1850000}"/>
    <cellStyle name="Note 5 18 3 3 4 2" xfId="27374" xr:uid="{00000000-0005-0000-0000-0000B2850000}"/>
    <cellStyle name="Note 5 18 3 3 4 3" xfId="41827" xr:uid="{00000000-0005-0000-0000-0000B3850000}"/>
    <cellStyle name="Note 5 18 3 3 5" xfId="12359" xr:uid="{00000000-0005-0000-0000-0000B4850000}"/>
    <cellStyle name="Note 5 18 3 3 5 2" xfId="29794" xr:uid="{00000000-0005-0000-0000-0000B5850000}"/>
    <cellStyle name="Note 5 18 3 3 5 3" xfId="44247" xr:uid="{00000000-0005-0000-0000-0000B6850000}"/>
    <cellStyle name="Note 5 18 3 3 6" xfId="19366" xr:uid="{00000000-0005-0000-0000-0000B7850000}"/>
    <cellStyle name="Note 5 18 3 4" xfId="2526" xr:uid="{00000000-0005-0000-0000-0000B8850000}"/>
    <cellStyle name="Note 5 18 3 4 2" xfId="5037" xr:uid="{00000000-0005-0000-0000-0000B9850000}"/>
    <cellStyle name="Note 5 18 3 4 2 2" xfId="22473" xr:uid="{00000000-0005-0000-0000-0000BA850000}"/>
    <cellStyle name="Note 5 18 3 4 2 3" xfId="36926" xr:uid="{00000000-0005-0000-0000-0000BB850000}"/>
    <cellStyle name="Note 5 18 3 4 3" xfId="7499" xr:uid="{00000000-0005-0000-0000-0000BC850000}"/>
    <cellStyle name="Note 5 18 3 4 3 2" xfId="24934" xr:uid="{00000000-0005-0000-0000-0000BD850000}"/>
    <cellStyle name="Note 5 18 3 4 3 3" xfId="39387" xr:uid="{00000000-0005-0000-0000-0000BE850000}"/>
    <cellStyle name="Note 5 18 3 4 4" xfId="9940" xr:uid="{00000000-0005-0000-0000-0000BF850000}"/>
    <cellStyle name="Note 5 18 3 4 4 2" xfId="27375" xr:uid="{00000000-0005-0000-0000-0000C0850000}"/>
    <cellStyle name="Note 5 18 3 4 4 3" xfId="41828" xr:uid="{00000000-0005-0000-0000-0000C1850000}"/>
    <cellStyle name="Note 5 18 3 4 5" xfId="12360" xr:uid="{00000000-0005-0000-0000-0000C2850000}"/>
    <cellStyle name="Note 5 18 3 4 5 2" xfId="29795" xr:uid="{00000000-0005-0000-0000-0000C3850000}"/>
    <cellStyle name="Note 5 18 3 4 5 3" xfId="44248" xr:uid="{00000000-0005-0000-0000-0000C4850000}"/>
    <cellStyle name="Note 5 18 3 4 6" xfId="15401" xr:uid="{00000000-0005-0000-0000-0000C5850000}"/>
    <cellStyle name="Note 5 18 3 4 6 2" xfId="32836" xr:uid="{00000000-0005-0000-0000-0000C6850000}"/>
    <cellStyle name="Note 5 18 3 4 6 3" xfId="47289" xr:uid="{00000000-0005-0000-0000-0000C7850000}"/>
    <cellStyle name="Note 5 18 3 4 7" xfId="19367" xr:uid="{00000000-0005-0000-0000-0000C8850000}"/>
    <cellStyle name="Note 5 18 3 4 8" xfId="20563" xr:uid="{00000000-0005-0000-0000-0000C9850000}"/>
    <cellStyle name="Note 5 18 3 5" xfId="5034" xr:uid="{00000000-0005-0000-0000-0000CA850000}"/>
    <cellStyle name="Note 5 18 3 5 2" xfId="14401" xr:uid="{00000000-0005-0000-0000-0000CB850000}"/>
    <cellStyle name="Note 5 18 3 5 2 2" xfId="31836" xr:uid="{00000000-0005-0000-0000-0000CC850000}"/>
    <cellStyle name="Note 5 18 3 5 2 3" xfId="46289" xr:uid="{00000000-0005-0000-0000-0000CD850000}"/>
    <cellStyle name="Note 5 18 3 5 3" xfId="16862" xr:uid="{00000000-0005-0000-0000-0000CE850000}"/>
    <cellStyle name="Note 5 18 3 5 3 2" xfId="34297" xr:uid="{00000000-0005-0000-0000-0000CF850000}"/>
    <cellStyle name="Note 5 18 3 5 3 3" xfId="48750" xr:uid="{00000000-0005-0000-0000-0000D0850000}"/>
    <cellStyle name="Note 5 18 3 5 4" xfId="22470" xr:uid="{00000000-0005-0000-0000-0000D1850000}"/>
    <cellStyle name="Note 5 18 3 5 5" xfId="36923" xr:uid="{00000000-0005-0000-0000-0000D2850000}"/>
    <cellStyle name="Note 5 18 3 6" xfId="7496" xr:uid="{00000000-0005-0000-0000-0000D3850000}"/>
    <cellStyle name="Note 5 18 3 6 2" xfId="24931" xr:uid="{00000000-0005-0000-0000-0000D4850000}"/>
    <cellStyle name="Note 5 18 3 6 3" xfId="39384" xr:uid="{00000000-0005-0000-0000-0000D5850000}"/>
    <cellStyle name="Note 5 18 3 7" xfId="9937" xr:uid="{00000000-0005-0000-0000-0000D6850000}"/>
    <cellStyle name="Note 5 18 3 7 2" xfId="27372" xr:uid="{00000000-0005-0000-0000-0000D7850000}"/>
    <cellStyle name="Note 5 18 3 7 3" xfId="41825" xr:uid="{00000000-0005-0000-0000-0000D8850000}"/>
    <cellStyle name="Note 5 18 3 8" xfId="12357" xr:uid="{00000000-0005-0000-0000-0000D9850000}"/>
    <cellStyle name="Note 5 18 3 8 2" xfId="29792" xr:uid="{00000000-0005-0000-0000-0000DA850000}"/>
    <cellStyle name="Note 5 18 3 8 3" xfId="44245" xr:uid="{00000000-0005-0000-0000-0000DB850000}"/>
    <cellStyle name="Note 5 18 3 9" xfId="19364" xr:uid="{00000000-0005-0000-0000-0000DC850000}"/>
    <cellStyle name="Note 5 18 4" xfId="2527" xr:uid="{00000000-0005-0000-0000-0000DD850000}"/>
    <cellStyle name="Note 5 18 4 2" xfId="2528" xr:uid="{00000000-0005-0000-0000-0000DE850000}"/>
    <cellStyle name="Note 5 18 4 2 2" xfId="5039" xr:uid="{00000000-0005-0000-0000-0000DF850000}"/>
    <cellStyle name="Note 5 18 4 2 2 2" xfId="14405" xr:uid="{00000000-0005-0000-0000-0000E0850000}"/>
    <cellStyle name="Note 5 18 4 2 2 2 2" xfId="31840" xr:uid="{00000000-0005-0000-0000-0000E1850000}"/>
    <cellStyle name="Note 5 18 4 2 2 2 3" xfId="46293" xr:uid="{00000000-0005-0000-0000-0000E2850000}"/>
    <cellStyle name="Note 5 18 4 2 2 3" xfId="16866" xr:uid="{00000000-0005-0000-0000-0000E3850000}"/>
    <cellStyle name="Note 5 18 4 2 2 3 2" xfId="34301" xr:uid="{00000000-0005-0000-0000-0000E4850000}"/>
    <cellStyle name="Note 5 18 4 2 2 3 3" xfId="48754" xr:uid="{00000000-0005-0000-0000-0000E5850000}"/>
    <cellStyle name="Note 5 18 4 2 2 4" xfId="22475" xr:uid="{00000000-0005-0000-0000-0000E6850000}"/>
    <cellStyle name="Note 5 18 4 2 2 5" xfId="36928" xr:uid="{00000000-0005-0000-0000-0000E7850000}"/>
    <cellStyle name="Note 5 18 4 2 3" xfId="7501" xr:uid="{00000000-0005-0000-0000-0000E8850000}"/>
    <cellStyle name="Note 5 18 4 2 3 2" xfId="24936" xr:uid="{00000000-0005-0000-0000-0000E9850000}"/>
    <cellStyle name="Note 5 18 4 2 3 3" xfId="39389" xr:uid="{00000000-0005-0000-0000-0000EA850000}"/>
    <cellStyle name="Note 5 18 4 2 4" xfId="9942" xr:uid="{00000000-0005-0000-0000-0000EB850000}"/>
    <cellStyle name="Note 5 18 4 2 4 2" xfId="27377" xr:uid="{00000000-0005-0000-0000-0000EC850000}"/>
    <cellStyle name="Note 5 18 4 2 4 3" xfId="41830" xr:uid="{00000000-0005-0000-0000-0000ED850000}"/>
    <cellStyle name="Note 5 18 4 2 5" xfId="12362" xr:uid="{00000000-0005-0000-0000-0000EE850000}"/>
    <cellStyle name="Note 5 18 4 2 5 2" xfId="29797" xr:uid="{00000000-0005-0000-0000-0000EF850000}"/>
    <cellStyle name="Note 5 18 4 2 5 3" xfId="44250" xr:uid="{00000000-0005-0000-0000-0000F0850000}"/>
    <cellStyle name="Note 5 18 4 2 6" xfId="19369" xr:uid="{00000000-0005-0000-0000-0000F1850000}"/>
    <cellStyle name="Note 5 18 4 3" xfId="2529" xr:uid="{00000000-0005-0000-0000-0000F2850000}"/>
    <cellStyle name="Note 5 18 4 3 2" xfId="5040" xr:uid="{00000000-0005-0000-0000-0000F3850000}"/>
    <cellStyle name="Note 5 18 4 3 2 2" xfId="14406" xr:uid="{00000000-0005-0000-0000-0000F4850000}"/>
    <cellStyle name="Note 5 18 4 3 2 2 2" xfId="31841" xr:uid="{00000000-0005-0000-0000-0000F5850000}"/>
    <cellStyle name="Note 5 18 4 3 2 2 3" xfId="46294" xr:uid="{00000000-0005-0000-0000-0000F6850000}"/>
    <cellStyle name="Note 5 18 4 3 2 3" xfId="16867" xr:uid="{00000000-0005-0000-0000-0000F7850000}"/>
    <cellStyle name="Note 5 18 4 3 2 3 2" xfId="34302" xr:uid="{00000000-0005-0000-0000-0000F8850000}"/>
    <cellStyle name="Note 5 18 4 3 2 3 3" xfId="48755" xr:uid="{00000000-0005-0000-0000-0000F9850000}"/>
    <cellStyle name="Note 5 18 4 3 2 4" xfId="22476" xr:uid="{00000000-0005-0000-0000-0000FA850000}"/>
    <cellStyle name="Note 5 18 4 3 2 5" xfId="36929" xr:uid="{00000000-0005-0000-0000-0000FB850000}"/>
    <cellStyle name="Note 5 18 4 3 3" xfId="7502" xr:uid="{00000000-0005-0000-0000-0000FC850000}"/>
    <cellStyle name="Note 5 18 4 3 3 2" xfId="24937" xr:uid="{00000000-0005-0000-0000-0000FD850000}"/>
    <cellStyle name="Note 5 18 4 3 3 3" xfId="39390" xr:uid="{00000000-0005-0000-0000-0000FE850000}"/>
    <cellStyle name="Note 5 18 4 3 4" xfId="9943" xr:uid="{00000000-0005-0000-0000-0000FF850000}"/>
    <cellStyle name="Note 5 18 4 3 4 2" xfId="27378" xr:uid="{00000000-0005-0000-0000-000000860000}"/>
    <cellStyle name="Note 5 18 4 3 4 3" xfId="41831" xr:uid="{00000000-0005-0000-0000-000001860000}"/>
    <cellStyle name="Note 5 18 4 3 5" xfId="12363" xr:uid="{00000000-0005-0000-0000-000002860000}"/>
    <cellStyle name="Note 5 18 4 3 5 2" xfId="29798" xr:uid="{00000000-0005-0000-0000-000003860000}"/>
    <cellStyle name="Note 5 18 4 3 5 3" xfId="44251" xr:uid="{00000000-0005-0000-0000-000004860000}"/>
    <cellStyle name="Note 5 18 4 3 6" xfId="19370" xr:uid="{00000000-0005-0000-0000-000005860000}"/>
    <cellStyle name="Note 5 18 4 4" xfId="2530" xr:uid="{00000000-0005-0000-0000-000006860000}"/>
    <cellStyle name="Note 5 18 4 4 2" xfId="5041" xr:uid="{00000000-0005-0000-0000-000007860000}"/>
    <cellStyle name="Note 5 18 4 4 2 2" xfId="22477" xr:uid="{00000000-0005-0000-0000-000008860000}"/>
    <cellStyle name="Note 5 18 4 4 2 3" xfId="36930" xr:uid="{00000000-0005-0000-0000-000009860000}"/>
    <cellStyle name="Note 5 18 4 4 3" xfId="7503" xr:uid="{00000000-0005-0000-0000-00000A860000}"/>
    <cellStyle name="Note 5 18 4 4 3 2" xfId="24938" xr:uid="{00000000-0005-0000-0000-00000B860000}"/>
    <cellStyle name="Note 5 18 4 4 3 3" xfId="39391" xr:uid="{00000000-0005-0000-0000-00000C860000}"/>
    <cellStyle name="Note 5 18 4 4 4" xfId="9944" xr:uid="{00000000-0005-0000-0000-00000D860000}"/>
    <cellStyle name="Note 5 18 4 4 4 2" xfId="27379" xr:uid="{00000000-0005-0000-0000-00000E860000}"/>
    <cellStyle name="Note 5 18 4 4 4 3" xfId="41832" xr:uid="{00000000-0005-0000-0000-00000F860000}"/>
    <cellStyle name="Note 5 18 4 4 5" xfId="12364" xr:uid="{00000000-0005-0000-0000-000010860000}"/>
    <cellStyle name="Note 5 18 4 4 5 2" xfId="29799" xr:uid="{00000000-0005-0000-0000-000011860000}"/>
    <cellStyle name="Note 5 18 4 4 5 3" xfId="44252" xr:uid="{00000000-0005-0000-0000-000012860000}"/>
    <cellStyle name="Note 5 18 4 4 6" xfId="15402" xr:uid="{00000000-0005-0000-0000-000013860000}"/>
    <cellStyle name="Note 5 18 4 4 6 2" xfId="32837" xr:uid="{00000000-0005-0000-0000-000014860000}"/>
    <cellStyle name="Note 5 18 4 4 6 3" xfId="47290" xr:uid="{00000000-0005-0000-0000-000015860000}"/>
    <cellStyle name="Note 5 18 4 4 7" xfId="19371" xr:uid="{00000000-0005-0000-0000-000016860000}"/>
    <cellStyle name="Note 5 18 4 4 8" xfId="20564" xr:uid="{00000000-0005-0000-0000-000017860000}"/>
    <cellStyle name="Note 5 18 4 5" xfId="5038" xr:uid="{00000000-0005-0000-0000-000018860000}"/>
    <cellStyle name="Note 5 18 4 5 2" xfId="14404" xr:uid="{00000000-0005-0000-0000-000019860000}"/>
    <cellStyle name="Note 5 18 4 5 2 2" xfId="31839" xr:uid="{00000000-0005-0000-0000-00001A860000}"/>
    <cellStyle name="Note 5 18 4 5 2 3" xfId="46292" xr:uid="{00000000-0005-0000-0000-00001B860000}"/>
    <cellStyle name="Note 5 18 4 5 3" xfId="16865" xr:uid="{00000000-0005-0000-0000-00001C860000}"/>
    <cellStyle name="Note 5 18 4 5 3 2" xfId="34300" xr:uid="{00000000-0005-0000-0000-00001D860000}"/>
    <cellStyle name="Note 5 18 4 5 3 3" xfId="48753" xr:uid="{00000000-0005-0000-0000-00001E860000}"/>
    <cellStyle name="Note 5 18 4 5 4" xfId="22474" xr:uid="{00000000-0005-0000-0000-00001F860000}"/>
    <cellStyle name="Note 5 18 4 5 5" xfId="36927" xr:uid="{00000000-0005-0000-0000-000020860000}"/>
    <cellStyle name="Note 5 18 4 6" xfId="7500" xr:uid="{00000000-0005-0000-0000-000021860000}"/>
    <cellStyle name="Note 5 18 4 6 2" xfId="24935" xr:uid="{00000000-0005-0000-0000-000022860000}"/>
    <cellStyle name="Note 5 18 4 6 3" xfId="39388" xr:uid="{00000000-0005-0000-0000-000023860000}"/>
    <cellStyle name="Note 5 18 4 7" xfId="9941" xr:uid="{00000000-0005-0000-0000-000024860000}"/>
    <cellStyle name="Note 5 18 4 7 2" xfId="27376" xr:uid="{00000000-0005-0000-0000-000025860000}"/>
    <cellStyle name="Note 5 18 4 7 3" xfId="41829" xr:uid="{00000000-0005-0000-0000-000026860000}"/>
    <cellStyle name="Note 5 18 4 8" xfId="12361" xr:uid="{00000000-0005-0000-0000-000027860000}"/>
    <cellStyle name="Note 5 18 4 8 2" xfId="29796" xr:uid="{00000000-0005-0000-0000-000028860000}"/>
    <cellStyle name="Note 5 18 4 8 3" xfId="44249" xr:uid="{00000000-0005-0000-0000-000029860000}"/>
    <cellStyle name="Note 5 18 4 9" xfId="19368" xr:uid="{00000000-0005-0000-0000-00002A860000}"/>
    <cellStyle name="Note 5 18 5" xfId="2531" xr:uid="{00000000-0005-0000-0000-00002B860000}"/>
    <cellStyle name="Note 5 18 5 2" xfId="2532" xr:uid="{00000000-0005-0000-0000-00002C860000}"/>
    <cellStyle name="Note 5 18 5 2 2" xfId="5043" xr:uid="{00000000-0005-0000-0000-00002D860000}"/>
    <cellStyle name="Note 5 18 5 2 2 2" xfId="14408" xr:uid="{00000000-0005-0000-0000-00002E860000}"/>
    <cellStyle name="Note 5 18 5 2 2 2 2" xfId="31843" xr:uid="{00000000-0005-0000-0000-00002F860000}"/>
    <cellStyle name="Note 5 18 5 2 2 2 3" xfId="46296" xr:uid="{00000000-0005-0000-0000-000030860000}"/>
    <cellStyle name="Note 5 18 5 2 2 3" xfId="16869" xr:uid="{00000000-0005-0000-0000-000031860000}"/>
    <cellStyle name="Note 5 18 5 2 2 3 2" xfId="34304" xr:uid="{00000000-0005-0000-0000-000032860000}"/>
    <cellStyle name="Note 5 18 5 2 2 3 3" xfId="48757" xr:uid="{00000000-0005-0000-0000-000033860000}"/>
    <cellStyle name="Note 5 18 5 2 2 4" xfId="22479" xr:uid="{00000000-0005-0000-0000-000034860000}"/>
    <cellStyle name="Note 5 18 5 2 2 5" xfId="36932" xr:uid="{00000000-0005-0000-0000-000035860000}"/>
    <cellStyle name="Note 5 18 5 2 3" xfId="7505" xr:uid="{00000000-0005-0000-0000-000036860000}"/>
    <cellStyle name="Note 5 18 5 2 3 2" xfId="24940" xr:uid="{00000000-0005-0000-0000-000037860000}"/>
    <cellStyle name="Note 5 18 5 2 3 3" xfId="39393" xr:uid="{00000000-0005-0000-0000-000038860000}"/>
    <cellStyle name="Note 5 18 5 2 4" xfId="9946" xr:uid="{00000000-0005-0000-0000-000039860000}"/>
    <cellStyle name="Note 5 18 5 2 4 2" xfId="27381" xr:uid="{00000000-0005-0000-0000-00003A860000}"/>
    <cellStyle name="Note 5 18 5 2 4 3" xfId="41834" xr:uid="{00000000-0005-0000-0000-00003B860000}"/>
    <cellStyle name="Note 5 18 5 2 5" xfId="12366" xr:uid="{00000000-0005-0000-0000-00003C860000}"/>
    <cellStyle name="Note 5 18 5 2 5 2" xfId="29801" xr:uid="{00000000-0005-0000-0000-00003D860000}"/>
    <cellStyle name="Note 5 18 5 2 5 3" xfId="44254" xr:uid="{00000000-0005-0000-0000-00003E860000}"/>
    <cellStyle name="Note 5 18 5 2 6" xfId="19373" xr:uid="{00000000-0005-0000-0000-00003F860000}"/>
    <cellStyle name="Note 5 18 5 3" xfId="2533" xr:uid="{00000000-0005-0000-0000-000040860000}"/>
    <cellStyle name="Note 5 18 5 3 2" xfId="5044" xr:uid="{00000000-0005-0000-0000-000041860000}"/>
    <cellStyle name="Note 5 18 5 3 2 2" xfId="14409" xr:uid="{00000000-0005-0000-0000-000042860000}"/>
    <cellStyle name="Note 5 18 5 3 2 2 2" xfId="31844" xr:uid="{00000000-0005-0000-0000-000043860000}"/>
    <cellStyle name="Note 5 18 5 3 2 2 3" xfId="46297" xr:uid="{00000000-0005-0000-0000-000044860000}"/>
    <cellStyle name="Note 5 18 5 3 2 3" xfId="16870" xr:uid="{00000000-0005-0000-0000-000045860000}"/>
    <cellStyle name="Note 5 18 5 3 2 3 2" xfId="34305" xr:uid="{00000000-0005-0000-0000-000046860000}"/>
    <cellStyle name="Note 5 18 5 3 2 3 3" xfId="48758" xr:uid="{00000000-0005-0000-0000-000047860000}"/>
    <cellStyle name="Note 5 18 5 3 2 4" xfId="22480" xr:uid="{00000000-0005-0000-0000-000048860000}"/>
    <cellStyle name="Note 5 18 5 3 2 5" xfId="36933" xr:uid="{00000000-0005-0000-0000-000049860000}"/>
    <cellStyle name="Note 5 18 5 3 3" xfId="7506" xr:uid="{00000000-0005-0000-0000-00004A860000}"/>
    <cellStyle name="Note 5 18 5 3 3 2" xfId="24941" xr:uid="{00000000-0005-0000-0000-00004B860000}"/>
    <cellStyle name="Note 5 18 5 3 3 3" xfId="39394" xr:uid="{00000000-0005-0000-0000-00004C860000}"/>
    <cellStyle name="Note 5 18 5 3 4" xfId="9947" xr:uid="{00000000-0005-0000-0000-00004D860000}"/>
    <cellStyle name="Note 5 18 5 3 4 2" xfId="27382" xr:uid="{00000000-0005-0000-0000-00004E860000}"/>
    <cellStyle name="Note 5 18 5 3 4 3" xfId="41835" xr:uid="{00000000-0005-0000-0000-00004F860000}"/>
    <cellStyle name="Note 5 18 5 3 5" xfId="12367" xr:uid="{00000000-0005-0000-0000-000050860000}"/>
    <cellStyle name="Note 5 18 5 3 5 2" xfId="29802" xr:uid="{00000000-0005-0000-0000-000051860000}"/>
    <cellStyle name="Note 5 18 5 3 5 3" xfId="44255" xr:uid="{00000000-0005-0000-0000-000052860000}"/>
    <cellStyle name="Note 5 18 5 3 6" xfId="19374" xr:uid="{00000000-0005-0000-0000-000053860000}"/>
    <cellStyle name="Note 5 18 5 4" xfId="2534" xr:uid="{00000000-0005-0000-0000-000054860000}"/>
    <cellStyle name="Note 5 18 5 4 2" xfId="5045" xr:uid="{00000000-0005-0000-0000-000055860000}"/>
    <cellStyle name="Note 5 18 5 4 2 2" xfId="22481" xr:uid="{00000000-0005-0000-0000-000056860000}"/>
    <cellStyle name="Note 5 18 5 4 2 3" xfId="36934" xr:uid="{00000000-0005-0000-0000-000057860000}"/>
    <cellStyle name="Note 5 18 5 4 3" xfId="7507" xr:uid="{00000000-0005-0000-0000-000058860000}"/>
    <cellStyle name="Note 5 18 5 4 3 2" xfId="24942" xr:uid="{00000000-0005-0000-0000-000059860000}"/>
    <cellStyle name="Note 5 18 5 4 3 3" xfId="39395" xr:uid="{00000000-0005-0000-0000-00005A860000}"/>
    <cellStyle name="Note 5 18 5 4 4" xfId="9948" xr:uid="{00000000-0005-0000-0000-00005B860000}"/>
    <cellStyle name="Note 5 18 5 4 4 2" xfId="27383" xr:uid="{00000000-0005-0000-0000-00005C860000}"/>
    <cellStyle name="Note 5 18 5 4 4 3" xfId="41836" xr:uid="{00000000-0005-0000-0000-00005D860000}"/>
    <cellStyle name="Note 5 18 5 4 5" xfId="12368" xr:uid="{00000000-0005-0000-0000-00005E860000}"/>
    <cellStyle name="Note 5 18 5 4 5 2" xfId="29803" xr:uid="{00000000-0005-0000-0000-00005F860000}"/>
    <cellStyle name="Note 5 18 5 4 5 3" xfId="44256" xr:uid="{00000000-0005-0000-0000-000060860000}"/>
    <cellStyle name="Note 5 18 5 4 6" xfId="15403" xr:uid="{00000000-0005-0000-0000-000061860000}"/>
    <cellStyle name="Note 5 18 5 4 6 2" xfId="32838" xr:uid="{00000000-0005-0000-0000-000062860000}"/>
    <cellStyle name="Note 5 18 5 4 6 3" xfId="47291" xr:uid="{00000000-0005-0000-0000-000063860000}"/>
    <cellStyle name="Note 5 18 5 4 7" xfId="19375" xr:uid="{00000000-0005-0000-0000-000064860000}"/>
    <cellStyle name="Note 5 18 5 4 8" xfId="20565" xr:uid="{00000000-0005-0000-0000-000065860000}"/>
    <cellStyle name="Note 5 18 5 5" xfId="5042" xr:uid="{00000000-0005-0000-0000-000066860000}"/>
    <cellStyle name="Note 5 18 5 5 2" xfId="14407" xr:uid="{00000000-0005-0000-0000-000067860000}"/>
    <cellStyle name="Note 5 18 5 5 2 2" xfId="31842" xr:uid="{00000000-0005-0000-0000-000068860000}"/>
    <cellStyle name="Note 5 18 5 5 2 3" xfId="46295" xr:uid="{00000000-0005-0000-0000-000069860000}"/>
    <cellStyle name="Note 5 18 5 5 3" xfId="16868" xr:uid="{00000000-0005-0000-0000-00006A860000}"/>
    <cellStyle name="Note 5 18 5 5 3 2" xfId="34303" xr:uid="{00000000-0005-0000-0000-00006B860000}"/>
    <cellStyle name="Note 5 18 5 5 3 3" xfId="48756" xr:uid="{00000000-0005-0000-0000-00006C860000}"/>
    <cellStyle name="Note 5 18 5 5 4" xfId="22478" xr:uid="{00000000-0005-0000-0000-00006D860000}"/>
    <cellStyle name="Note 5 18 5 5 5" xfId="36931" xr:uid="{00000000-0005-0000-0000-00006E860000}"/>
    <cellStyle name="Note 5 18 5 6" xfId="7504" xr:uid="{00000000-0005-0000-0000-00006F860000}"/>
    <cellStyle name="Note 5 18 5 6 2" xfId="24939" xr:uid="{00000000-0005-0000-0000-000070860000}"/>
    <cellStyle name="Note 5 18 5 6 3" xfId="39392" xr:uid="{00000000-0005-0000-0000-000071860000}"/>
    <cellStyle name="Note 5 18 5 7" xfId="9945" xr:uid="{00000000-0005-0000-0000-000072860000}"/>
    <cellStyle name="Note 5 18 5 7 2" xfId="27380" xr:uid="{00000000-0005-0000-0000-000073860000}"/>
    <cellStyle name="Note 5 18 5 7 3" xfId="41833" xr:uid="{00000000-0005-0000-0000-000074860000}"/>
    <cellStyle name="Note 5 18 5 8" xfId="12365" xr:uid="{00000000-0005-0000-0000-000075860000}"/>
    <cellStyle name="Note 5 18 5 8 2" xfId="29800" xr:uid="{00000000-0005-0000-0000-000076860000}"/>
    <cellStyle name="Note 5 18 5 8 3" xfId="44253" xr:uid="{00000000-0005-0000-0000-000077860000}"/>
    <cellStyle name="Note 5 18 5 9" xfId="19372" xr:uid="{00000000-0005-0000-0000-000078860000}"/>
    <cellStyle name="Note 5 18 6" xfId="2535" xr:uid="{00000000-0005-0000-0000-000079860000}"/>
    <cellStyle name="Note 5 18 6 2" xfId="5046" xr:uid="{00000000-0005-0000-0000-00007A860000}"/>
    <cellStyle name="Note 5 18 6 2 2" xfId="14410" xr:uid="{00000000-0005-0000-0000-00007B860000}"/>
    <cellStyle name="Note 5 18 6 2 2 2" xfId="31845" xr:uid="{00000000-0005-0000-0000-00007C860000}"/>
    <cellStyle name="Note 5 18 6 2 2 3" xfId="46298" xr:uid="{00000000-0005-0000-0000-00007D860000}"/>
    <cellStyle name="Note 5 18 6 2 3" xfId="16871" xr:uid="{00000000-0005-0000-0000-00007E860000}"/>
    <cellStyle name="Note 5 18 6 2 3 2" xfId="34306" xr:uid="{00000000-0005-0000-0000-00007F860000}"/>
    <cellStyle name="Note 5 18 6 2 3 3" xfId="48759" xr:uid="{00000000-0005-0000-0000-000080860000}"/>
    <cellStyle name="Note 5 18 6 2 4" xfId="22482" xr:uid="{00000000-0005-0000-0000-000081860000}"/>
    <cellStyle name="Note 5 18 6 2 5" xfId="36935" xr:uid="{00000000-0005-0000-0000-000082860000}"/>
    <cellStyle name="Note 5 18 6 3" xfId="7508" xr:uid="{00000000-0005-0000-0000-000083860000}"/>
    <cellStyle name="Note 5 18 6 3 2" xfId="24943" xr:uid="{00000000-0005-0000-0000-000084860000}"/>
    <cellStyle name="Note 5 18 6 3 3" xfId="39396" xr:uid="{00000000-0005-0000-0000-000085860000}"/>
    <cellStyle name="Note 5 18 6 4" xfId="9949" xr:uid="{00000000-0005-0000-0000-000086860000}"/>
    <cellStyle name="Note 5 18 6 4 2" xfId="27384" xr:uid="{00000000-0005-0000-0000-000087860000}"/>
    <cellStyle name="Note 5 18 6 4 3" xfId="41837" xr:uid="{00000000-0005-0000-0000-000088860000}"/>
    <cellStyle name="Note 5 18 6 5" xfId="12369" xr:uid="{00000000-0005-0000-0000-000089860000}"/>
    <cellStyle name="Note 5 18 6 5 2" xfId="29804" xr:uid="{00000000-0005-0000-0000-00008A860000}"/>
    <cellStyle name="Note 5 18 6 5 3" xfId="44257" xr:uid="{00000000-0005-0000-0000-00008B860000}"/>
    <cellStyle name="Note 5 18 6 6" xfId="19376" xr:uid="{00000000-0005-0000-0000-00008C860000}"/>
    <cellStyle name="Note 5 18 7" xfId="2536" xr:uid="{00000000-0005-0000-0000-00008D860000}"/>
    <cellStyle name="Note 5 18 7 2" xfId="5047" xr:uid="{00000000-0005-0000-0000-00008E860000}"/>
    <cellStyle name="Note 5 18 7 2 2" xfId="14411" xr:uid="{00000000-0005-0000-0000-00008F860000}"/>
    <cellStyle name="Note 5 18 7 2 2 2" xfId="31846" xr:uid="{00000000-0005-0000-0000-000090860000}"/>
    <cellStyle name="Note 5 18 7 2 2 3" xfId="46299" xr:uid="{00000000-0005-0000-0000-000091860000}"/>
    <cellStyle name="Note 5 18 7 2 3" xfId="16872" xr:uid="{00000000-0005-0000-0000-000092860000}"/>
    <cellStyle name="Note 5 18 7 2 3 2" xfId="34307" xr:uid="{00000000-0005-0000-0000-000093860000}"/>
    <cellStyle name="Note 5 18 7 2 3 3" xfId="48760" xr:uid="{00000000-0005-0000-0000-000094860000}"/>
    <cellStyle name="Note 5 18 7 2 4" xfId="22483" xr:uid="{00000000-0005-0000-0000-000095860000}"/>
    <cellStyle name="Note 5 18 7 2 5" xfId="36936" xr:uid="{00000000-0005-0000-0000-000096860000}"/>
    <cellStyle name="Note 5 18 7 3" xfId="7509" xr:uid="{00000000-0005-0000-0000-000097860000}"/>
    <cellStyle name="Note 5 18 7 3 2" xfId="24944" xr:uid="{00000000-0005-0000-0000-000098860000}"/>
    <cellStyle name="Note 5 18 7 3 3" xfId="39397" xr:uid="{00000000-0005-0000-0000-000099860000}"/>
    <cellStyle name="Note 5 18 7 4" xfId="9950" xr:uid="{00000000-0005-0000-0000-00009A860000}"/>
    <cellStyle name="Note 5 18 7 4 2" xfId="27385" xr:uid="{00000000-0005-0000-0000-00009B860000}"/>
    <cellStyle name="Note 5 18 7 4 3" xfId="41838" xr:uid="{00000000-0005-0000-0000-00009C860000}"/>
    <cellStyle name="Note 5 18 7 5" xfId="12370" xr:uid="{00000000-0005-0000-0000-00009D860000}"/>
    <cellStyle name="Note 5 18 7 5 2" xfId="29805" xr:uid="{00000000-0005-0000-0000-00009E860000}"/>
    <cellStyle name="Note 5 18 7 5 3" xfId="44258" xr:uid="{00000000-0005-0000-0000-00009F860000}"/>
    <cellStyle name="Note 5 18 7 6" xfId="19377" xr:uid="{00000000-0005-0000-0000-0000A0860000}"/>
    <cellStyle name="Note 5 18 8" xfId="2537" xr:uid="{00000000-0005-0000-0000-0000A1860000}"/>
    <cellStyle name="Note 5 18 8 2" xfId="5048" xr:uid="{00000000-0005-0000-0000-0000A2860000}"/>
    <cellStyle name="Note 5 18 8 2 2" xfId="22484" xr:uid="{00000000-0005-0000-0000-0000A3860000}"/>
    <cellStyle name="Note 5 18 8 2 3" xfId="36937" xr:uid="{00000000-0005-0000-0000-0000A4860000}"/>
    <cellStyle name="Note 5 18 8 3" xfId="7510" xr:uid="{00000000-0005-0000-0000-0000A5860000}"/>
    <cellStyle name="Note 5 18 8 3 2" xfId="24945" xr:uid="{00000000-0005-0000-0000-0000A6860000}"/>
    <cellStyle name="Note 5 18 8 3 3" xfId="39398" xr:uid="{00000000-0005-0000-0000-0000A7860000}"/>
    <cellStyle name="Note 5 18 8 4" xfId="9951" xr:uid="{00000000-0005-0000-0000-0000A8860000}"/>
    <cellStyle name="Note 5 18 8 4 2" xfId="27386" xr:uid="{00000000-0005-0000-0000-0000A9860000}"/>
    <cellStyle name="Note 5 18 8 4 3" xfId="41839" xr:uid="{00000000-0005-0000-0000-0000AA860000}"/>
    <cellStyle name="Note 5 18 8 5" xfId="12371" xr:uid="{00000000-0005-0000-0000-0000AB860000}"/>
    <cellStyle name="Note 5 18 8 5 2" xfId="29806" xr:uid="{00000000-0005-0000-0000-0000AC860000}"/>
    <cellStyle name="Note 5 18 8 5 3" xfId="44259" xr:uid="{00000000-0005-0000-0000-0000AD860000}"/>
    <cellStyle name="Note 5 18 8 6" xfId="15404" xr:uid="{00000000-0005-0000-0000-0000AE860000}"/>
    <cellStyle name="Note 5 18 8 6 2" xfId="32839" xr:uid="{00000000-0005-0000-0000-0000AF860000}"/>
    <cellStyle name="Note 5 18 8 6 3" xfId="47292" xr:uid="{00000000-0005-0000-0000-0000B0860000}"/>
    <cellStyle name="Note 5 18 8 7" xfId="19378" xr:uid="{00000000-0005-0000-0000-0000B1860000}"/>
    <cellStyle name="Note 5 18 8 8" xfId="20566" xr:uid="{00000000-0005-0000-0000-0000B2860000}"/>
    <cellStyle name="Note 5 18 9" xfId="5029" xr:uid="{00000000-0005-0000-0000-0000B3860000}"/>
    <cellStyle name="Note 5 18 9 2" xfId="14397" xr:uid="{00000000-0005-0000-0000-0000B4860000}"/>
    <cellStyle name="Note 5 18 9 2 2" xfId="31832" xr:uid="{00000000-0005-0000-0000-0000B5860000}"/>
    <cellStyle name="Note 5 18 9 2 3" xfId="46285" xr:uid="{00000000-0005-0000-0000-0000B6860000}"/>
    <cellStyle name="Note 5 18 9 3" xfId="16858" xr:uid="{00000000-0005-0000-0000-0000B7860000}"/>
    <cellStyle name="Note 5 18 9 3 2" xfId="34293" xr:uid="{00000000-0005-0000-0000-0000B8860000}"/>
    <cellStyle name="Note 5 18 9 3 3" xfId="48746" xr:uid="{00000000-0005-0000-0000-0000B9860000}"/>
    <cellStyle name="Note 5 18 9 4" xfId="22465" xr:uid="{00000000-0005-0000-0000-0000BA860000}"/>
    <cellStyle name="Note 5 18 9 5" xfId="36918" xr:uid="{00000000-0005-0000-0000-0000BB860000}"/>
    <cellStyle name="Note 5 19" xfId="2538" xr:uid="{00000000-0005-0000-0000-0000BC860000}"/>
    <cellStyle name="Note 5 19 10" xfId="7511" xr:uid="{00000000-0005-0000-0000-0000BD860000}"/>
    <cellStyle name="Note 5 19 10 2" xfId="24946" xr:uid="{00000000-0005-0000-0000-0000BE860000}"/>
    <cellStyle name="Note 5 19 10 3" xfId="39399" xr:uid="{00000000-0005-0000-0000-0000BF860000}"/>
    <cellStyle name="Note 5 19 11" xfId="9952" xr:uid="{00000000-0005-0000-0000-0000C0860000}"/>
    <cellStyle name="Note 5 19 11 2" xfId="27387" xr:uid="{00000000-0005-0000-0000-0000C1860000}"/>
    <cellStyle name="Note 5 19 11 3" xfId="41840" xr:uid="{00000000-0005-0000-0000-0000C2860000}"/>
    <cellStyle name="Note 5 19 12" xfId="12372" xr:uid="{00000000-0005-0000-0000-0000C3860000}"/>
    <cellStyle name="Note 5 19 12 2" xfId="29807" xr:uid="{00000000-0005-0000-0000-0000C4860000}"/>
    <cellStyle name="Note 5 19 12 3" xfId="44260" xr:uid="{00000000-0005-0000-0000-0000C5860000}"/>
    <cellStyle name="Note 5 19 13" xfId="19379" xr:uid="{00000000-0005-0000-0000-0000C6860000}"/>
    <cellStyle name="Note 5 19 2" xfId="2539" xr:uid="{00000000-0005-0000-0000-0000C7860000}"/>
    <cellStyle name="Note 5 19 2 2" xfId="2540" xr:uid="{00000000-0005-0000-0000-0000C8860000}"/>
    <cellStyle name="Note 5 19 2 2 2" xfId="5051" xr:uid="{00000000-0005-0000-0000-0000C9860000}"/>
    <cellStyle name="Note 5 19 2 2 2 2" xfId="14414" xr:uid="{00000000-0005-0000-0000-0000CA860000}"/>
    <cellStyle name="Note 5 19 2 2 2 2 2" xfId="31849" xr:uid="{00000000-0005-0000-0000-0000CB860000}"/>
    <cellStyle name="Note 5 19 2 2 2 2 3" xfId="46302" xr:uid="{00000000-0005-0000-0000-0000CC860000}"/>
    <cellStyle name="Note 5 19 2 2 2 3" xfId="16875" xr:uid="{00000000-0005-0000-0000-0000CD860000}"/>
    <cellStyle name="Note 5 19 2 2 2 3 2" xfId="34310" xr:uid="{00000000-0005-0000-0000-0000CE860000}"/>
    <cellStyle name="Note 5 19 2 2 2 3 3" xfId="48763" xr:uid="{00000000-0005-0000-0000-0000CF860000}"/>
    <cellStyle name="Note 5 19 2 2 2 4" xfId="22487" xr:uid="{00000000-0005-0000-0000-0000D0860000}"/>
    <cellStyle name="Note 5 19 2 2 2 5" xfId="36940" xr:uid="{00000000-0005-0000-0000-0000D1860000}"/>
    <cellStyle name="Note 5 19 2 2 3" xfId="7513" xr:uid="{00000000-0005-0000-0000-0000D2860000}"/>
    <cellStyle name="Note 5 19 2 2 3 2" xfId="24948" xr:uid="{00000000-0005-0000-0000-0000D3860000}"/>
    <cellStyle name="Note 5 19 2 2 3 3" xfId="39401" xr:uid="{00000000-0005-0000-0000-0000D4860000}"/>
    <cellStyle name="Note 5 19 2 2 4" xfId="9954" xr:uid="{00000000-0005-0000-0000-0000D5860000}"/>
    <cellStyle name="Note 5 19 2 2 4 2" xfId="27389" xr:uid="{00000000-0005-0000-0000-0000D6860000}"/>
    <cellStyle name="Note 5 19 2 2 4 3" xfId="41842" xr:uid="{00000000-0005-0000-0000-0000D7860000}"/>
    <cellStyle name="Note 5 19 2 2 5" xfId="12374" xr:uid="{00000000-0005-0000-0000-0000D8860000}"/>
    <cellStyle name="Note 5 19 2 2 5 2" xfId="29809" xr:uid="{00000000-0005-0000-0000-0000D9860000}"/>
    <cellStyle name="Note 5 19 2 2 5 3" xfId="44262" xr:uid="{00000000-0005-0000-0000-0000DA860000}"/>
    <cellStyle name="Note 5 19 2 2 6" xfId="19381" xr:uid="{00000000-0005-0000-0000-0000DB860000}"/>
    <cellStyle name="Note 5 19 2 3" xfId="2541" xr:uid="{00000000-0005-0000-0000-0000DC860000}"/>
    <cellStyle name="Note 5 19 2 3 2" xfId="5052" xr:uid="{00000000-0005-0000-0000-0000DD860000}"/>
    <cellStyle name="Note 5 19 2 3 2 2" xfId="14415" xr:uid="{00000000-0005-0000-0000-0000DE860000}"/>
    <cellStyle name="Note 5 19 2 3 2 2 2" xfId="31850" xr:uid="{00000000-0005-0000-0000-0000DF860000}"/>
    <cellStyle name="Note 5 19 2 3 2 2 3" xfId="46303" xr:uid="{00000000-0005-0000-0000-0000E0860000}"/>
    <cellStyle name="Note 5 19 2 3 2 3" xfId="16876" xr:uid="{00000000-0005-0000-0000-0000E1860000}"/>
    <cellStyle name="Note 5 19 2 3 2 3 2" xfId="34311" xr:uid="{00000000-0005-0000-0000-0000E2860000}"/>
    <cellStyle name="Note 5 19 2 3 2 3 3" xfId="48764" xr:uid="{00000000-0005-0000-0000-0000E3860000}"/>
    <cellStyle name="Note 5 19 2 3 2 4" xfId="22488" xr:uid="{00000000-0005-0000-0000-0000E4860000}"/>
    <cellStyle name="Note 5 19 2 3 2 5" xfId="36941" xr:uid="{00000000-0005-0000-0000-0000E5860000}"/>
    <cellStyle name="Note 5 19 2 3 3" xfId="7514" xr:uid="{00000000-0005-0000-0000-0000E6860000}"/>
    <cellStyle name="Note 5 19 2 3 3 2" xfId="24949" xr:uid="{00000000-0005-0000-0000-0000E7860000}"/>
    <cellStyle name="Note 5 19 2 3 3 3" xfId="39402" xr:uid="{00000000-0005-0000-0000-0000E8860000}"/>
    <cellStyle name="Note 5 19 2 3 4" xfId="9955" xr:uid="{00000000-0005-0000-0000-0000E9860000}"/>
    <cellStyle name="Note 5 19 2 3 4 2" xfId="27390" xr:uid="{00000000-0005-0000-0000-0000EA860000}"/>
    <cellStyle name="Note 5 19 2 3 4 3" xfId="41843" xr:uid="{00000000-0005-0000-0000-0000EB860000}"/>
    <cellStyle name="Note 5 19 2 3 5" xfId="12375" xr:uid="{00000000-0005-0000-0000-0000EC860000}"/>
    <cellStyle name="Note 5 19 2 3 5 2" xfId="29810" xr:uid="{00000000-0005-0000-0000-0000ED860000}"/>
    <cellStyle name="Note 5 19 2 3 5 3" xfId="44263" xr:uid="{00000000-0005-0000-0000-0000EE860000}"/>
    <cellStyle name="Note 5 19 2 3 6" xfId="19382" xr:uid="{00000000-0005-0000-0000-0000EF860000}"/>
    <cellStyle name="Note 5 19 2 4" xfId="2542" xr:uid="{00000000-0005-0000-0000-0000F0860000}"/>
    <cellStyle name="Note 5 19 2 4 2" xfId="5053" xr:uid="{00000000-0005-0000-0000-0000F1860000}"/>
    <cellStyle name="Note 5 19 2 4 2 2" xfId="22489" xr:uid="{00000000-0005-0000-0000-0000F2860000}"/>
    <cellStyle name="Note 5 19 2 4 2 3" xfId="36942" xr:uid="{00000000-0005-0000-0000-0000F3860000}"/>
    <cellStyle name="Note 5 19 2 4 3" xfId="7515" xr:uid="{00000000-0005-0000-0000-0000F4860000}"/>
    <cellStyle name="Note 5 19 2 4 3 2" xfId="24950" xr:uid="{00000000-0005-0000-0000-0000F5860000}"/>
    <cellStyle name="Note 5 19 2 4 3 3" xfId="39403" xr:uid="{00000000-0005-0000-0000-0000F6860000}"/>
    <cellStyle name="Note 5 19 2 4 4" xfId="9956" xr:uid="{00000000-0005-0000-0000-0000F7860000}"/>
    <cellStyle name="Note 5 19 2 4 4 2" xfId="27391" xr:uid="{00000000-0005-0000-0000-0000F8860000}"/>
    <cellStyle name="Note 5 19 2 4 4 3" xfId="41844" xr:uid="{00000000-0005-0000-0000-0000F9860000}"/>
    <cellStyle name="Note 5 19 2 4 5" xfId="12376" xr:uid="{00000000-0005-0000-0000-0000FA860000}"/>
    <cellStyle name="Note 5 19 2 4 5 2" xfId="29811" xr:uid="{00000000-0005-0000-0000-0000FB860000}"/>
    <cellStyle name="Note 5 19 2 4 5 3" xfId="44264" xr:uid="{00000000-0005-0000-0000-0000FC860000}"/>
    <cellStyle name="Note 5 19 2 4 6" xfId="15405" xr:uid="{00000000-0005-0000-0000-0000FD860000}"/>
    <cellStyle name="Note 5 19 2 4 6 2" xfId="32840" xr:uid="{00000000-0005-0000-0000-0000FE860000}"/>
    <cellStyle name="Note 5 19 2 4 6 3" xfId="47293" xr:uid="{00000000-0005-0000-0000-0000FF860000}"/>
    <cellStyle name="Note 5 19 2 4 7" xfId="19383" xr:uid="{00000000-0005-0000-0000-000000870000}"/>
    <cellStyle name="Note 5 19 2 4 8" xfId="20567" xr:uid="{00000000-0005-0000-0000-000001870000}"/>
    <cellStyle name="Note 5 19 2 5" xfId="5050" xr:uid="{00000000-0005-0000-0000-000002870000}"/>
    <cellStyle name="Note 5 19 2 5 2" xfId="14413" xr:uid="{00000000-0005-0000-0000-000003870000}"/>
    <cellStyle name="Note 5 19 2 5 2 2" xfId="31848" xr:uid="{00000000-0005-0000-0000-000004870000}"/>
    <cellStyle name="Note 5 19 2 5 2 3" xfId="46301" xr:uid="{00000000-0005-0000-0000-000005870000}"/>
    <cellStyle name="Note 5 19 2 5 3" xfId="16874" xr:uid="{00000000-0005-0000-0000-000006870000}"/>
    <cellStyle name="Note 5 19 2 5 3 2" xfId="34309" xr:uid="{00000000-0005-0000-0000-000007870000}"/>
    <cellStyle name="Note 5 19 2 5 3 3" xfId="48762" xr:uid="{00000000-0005-0000-0000-000008870000}"/>
    <cellStyle name="Note 5 19 2 5 4" xfId="22486" xr:uid="{00000000-0005-0000-0000-000009870000}"/>
    <cellStyle name="Note 5 19 2 5 5" xfId="36939" xr:uid="{00000000-0005-0000-0000-00000A870000}"/>
    <cellStyle name="Note 5 19 2 6" xfId="7512" xr:uid="{00000000-0005-0000-0000-00000B870000}"/>
    <cellStyle name="Note 5 19 2 6 2" xfId="24947" xr:uid="{00000000-0005-0000-0000-00000C870000}"/>
    <cellStyle name="Note 5 19 2 6 3" xfId="39400" xr:uid="{00000000-0005-0000-0000-00000D870000}"/>
    <cellStyle name="Note 5 19 2 7" xfId="9953" xr:uid="{00000000-0005-0000-0000-00000E870000}"/>
    <cellStyle name="Note 5 19 2 7 2" xfId="27388" xr:uid="{00000000-0005-0000-0000-00000F870000}"/>
    <cellStyle name="Note 5 19 2 7 3" xfId="41841" xr:uid="{00000000-0005-0000-0000-000010870000}"/>
    <cellStyle name="Note 5 19 2 8" xfId="12373" xr:uid="{00000000-0005-0000-0000-000011870000}"/>
    <cellStyle name="Note 5 19 2 8 2" xfId="29808" xr:uid="{00000000-0005-0000-0000-000012870000}"/>
    <cellStyle name="Note 5 19 2 8 3" xfId="44261" xr:uid="{00000000-0005-0000-0000-000013870000}"/>
    <cellStyle name="Note 5 19 2 9" xfId="19380" xr:uid="{00000000-0005-0000-0000-000014870000}"/>
    <cellStyle name="Note 5 19 3" xfId="2543" xr:uid="{00000000-0005-0000-0000-000015870000}"/>
    <cellStyle name="Note 5 19 3 2" xfId="2544" xr:uid="{00000000-0005-0000-0000-000016870000}"/>
    <cellStyle name="Note 5 19 3 2 2" xfId="5055" xr:uid="{00000000-0005-0000-0000-000017870000}"/>
    <cellStyle name="Note 5 19 3 2 2 2" xfId="14417" xr:uid="{00000000-0005-0000-0000-000018870000}"/>
    <cellStyle name="Note 5 19 3 2 2 2 2" xfId="31852" xr:uid="{00000000-0005-0000-0000-000019870000}"/>
    <cellStyle name="Note 5 19 3 2 2 2 3" xfId="46305" xr:uid="{00000000-0005-0000-0000-00001A870000}"/>
    <cellStyle name="Note 5 19 3 2 2 3" xfId="16878" xr:uid="{00000000-0005-0000-0000-00001B870000}"/>
    <cellStyle name="Note 5 19 3 2 2 3 2" xfId="34313" xr:uid="{00000000-0005-0000-0000-00001C870000}"/>
    <cellStyle name="Note 5 19 3 2 2 3 3" xfId="48766" xr:uid="{00000000-0005-0000-0000-00001D870000}"/>
    <cellStyle name="Note 5 19 3 2 2 4" xfId="22491" xr:uid="{00000000-0005-0000-0000-00001E870000}"/>
    <cellStyle name="Note 5 19 3 2 2 5" xfId="36944" xr:uid="{00000000-0005-0000-0000-00001F870000}"/>
    <cellStyle name="Note 5 19 3 2 3" xfId="7517" xr:uid="{00000000-0005-0000-0000-000020870000}"/>
    <cellStyle name="Note 5 19 3 2 3 2" xfId="24952" xr:uid="{00000000-0005-0000-0000-000021870000}"/>
    <cellStyle name="Note 5 19 3 2 3 3" xfId="39405" xr:uid="{00000000-0005-0000-0000-000022870000}"/>
    <cellStyle name="Note 5 19 3 2 4" xfId="9958" xr:uid="{00000000-0005-0000-0000-000023870000}"/>
    <cellStyle name="Note 5 19 3 2 4 2" xfId="27393" xr:uid="{00000000-0005-0000-0000-000024870000}"/>
    <cellStyle name="Note 5 19 3 2 4 3" xfId="41846" xr:uid="{00000000-0005-0000-0000-000025870000}"/>
    <cellStyle name="Note 5 19 3 2 5" xfId="12378" xr:uid="{00000000-0005-0000-0000-000026870000}"/>
    <cellStyle name="Note 5 19 3 2 5 2" xfId="29813" xr:uid="{00000000-0005-0000-0000-000027870000}"/>
    <cellStyle name="Note 5 19 3 2 5 3" xfId="44266" xr:uid="{00000000-0005-0000-0000-000028870000}"/>
    <cellStyle name="Note 5 19 3 2 6" xfId="19385" xr:uid="{00000000-0005-0000-0000-000029870000}"/>
    <cellStyle name="Note 5 19 3 3" xfId="2545" xr:uid="{00000000-0005-0000-0000-00002A870000}"/>
    <cellStyle name="Note 5 19 3 3 2" xfId="5056" xr:uid="{00000000-0005-0000-0000-00002B870000}"/>
    <cellStyle name="Note 5 19 3 3 2 2" xfId="14418" xr:uid="{00000000-0005-0000-0000-00002C870000}"/>
    <cellStyle name="Note 5 19 3 3 2 2 2" xfId="31853" xr:uid="{00000000-0005-0000-0000-00002D870000}"/>
    <cellStyle name="Note 5 19 3 3 2 2 3" xfId="46306" xr:uid="{00000000-0005-0000-0000-00002E870000}"/>
    <cellStyle name="Note 5 19 3 3 2 3" xfId="16879" xr:uid="{00000000-0005-0000-0000-00002F870000}"/>
    <cellStyle name="Note 5 19 3 3 2 3 2" xfId="34314" xr:uid="{00000000-0005-0000-0000-000030870000}"/>
    <cellStyle name="Note 5 19 3 3 2 3 3" xfId="48767" xr:uid="{00000000-0005-0000-0000-000031870000}"/>
    <cellStyle name="Note 5 19 3 3 2 4" xfId="22492" xr:uid="{00000000-0005-0000-0000-000032870000}"/>
    <cellStyle name="Note 5 19 3 3 2 5" xfId="36945" xr:uid="{00000000-0005-0000-0000-000033870000}"/>
    <cellStyle name="Note 5 19 3 3 3" xfId="7518" xr:uid="{00000000-0005-0000-0000-000034870000}"/>
    <cellStyle name="Note 5 19 3 3 3 2" xfId="24953" xr:uid="{00000000-0005-0000-0000-000035870000}"/>
    <cellStyle name="Note 5 19 3 3 3 3" xfId="39406" xr:uid="{00000000-0005-0000-0000-000036870000}"/>
    <cellStyle name="Note 5 19 3 3 4" xfId="9959" xr:uid="{00000000-0005-0000-0000-000037870000}"/>
    <cellStyle name="Note 5 19 3 3 4 2" xfId="27394" xr:uid="{00000000-0005-0000-0000-000038870000}"/>
    <cellStyle name="Note 5 19 3 3 4 3" xfId="41847" xr:uid="{00000000-0005-0000-0000-000039870000}"/>
    <cellStyle name="Note 5 19 3 3 5" xfId="12379" xr:uid="{00000000-0005-0000-0000-00003A870000}"/>
    <cellStyle name="Note 5 19 3 3 5 2" xfId="29814" xr:uid="{00000000-0005-0000-0000-00003B870000}"/>
    <cellStyle name="Note 5 19 3 3 5 3" xfId="44267" xr:uid="{00000000-0005-0000-0000-00003C870000}"/>
    <cellStyle name="Note 5 19 3 3 6" xfId="19386" xr:uid="{00000000-0005-0000-0000-00003D870000}"/>
    <cellStyle name="Note 5 19 3 4" xfId="2546" xr:uid="{00000000-0005-0000-0000-00003E870000}"/>
    <cellStyle name="Note 5 19 3 4 2" xfId="5057" xr:uid="{00000000-0005-0000-0000-00003F870000}"/>
    <cellStyle name="Note 5 19 3 4 2 2" xfId="22493" xr:uid="{00000000-0005-0000-0000-000040870000}"/>
    <cellStyle name="Note 5 19 3 4 2 3" xfId="36946" xr:uid="{00000000-0005-0000-0000-000041870000}"/>
    <cellStyle name="Note 5 19 3 4 3" xfId="7519" xr:uid="{00000000-0005-0000-0000-000042870000}"/>
    <cellStyle name="Note 5 19 3 4 3 2" xfId="24954" xr:uid="{00000000-0005-0000-0000-000043870000}"/>
    <cellStyle name="Note 5 19 3 4 3 3" xfId="39407" xr:uid="{00000000-0005-0000-0000-000044870000}"/>
    <cellStyle name="Note 5 19 3 4 4" xfId="9960" xr:uid="{00000000-0005-0000-0000-000045870000}"/>
    <cellStyle name="Note 5 19 3 4 4 2" xfId="27395" xr:uid="{00000000-0005-0000-0000-000046870000}"/>
    <cellStyle name="Note 5 19 3 4 4 3" xfId="41848" xr:uid="{00000000-0005-0000-0000-000047870000}"/>
    <cellStyle name="Note 5 19 3 4 5" xfId="12380" xr:uid="{00000000-0005-0000-0000-000048870000}"/>
    <cellStyle name="Note 5 19 3 4 5 2" xfId="29815" xr:uid="{00000000-0005-0000-0000-000049870000}"/>
    <cellStyle name="Note 5 19 3 4 5 3" xfId="44268" xr:uid="{00000000-0005-0000-0000-00004A870000}"/>
    <cellStyle name="Note 5 19 3 4 6" xfId="15406" xr:uid="{00000000-0005-0000-0000-00004B870000}"/>
    <cellStyle name="Note 5 19 3 4 6 2" xfId="32841" xr:uid="{00000000-0005-0000-0000-00004C870000}"/>
    <cellStyle name="Note 5 19 3 4 6 3" xfId="47294" xr:uid="{00000000-0005-0000-0000-00004D870000}"/>
    <cellStyle name="Note 5 19 3 4 7" xfId="19387" xr:uid="{00000000-0005-0000-0000-00004E870000}"/>
    <cellStyle name="Note 5 19 3 4 8" xfId="20568" xr:uid="{00000000-0005-0000-0000-00004F870000}"/>
    <cellStyle name="Note 5 19 3 5" xfId="5054" xr:uid="{00000000-0005-0000-0000-000050870000}"/>
    <cellStyle name="Note 5 19 3 5 2" xfId="14416" xr:uid="{00000000-0005-0000-0000-000051870000}"/>
    <cellStyle name="Note 5 19 3 5 2 2" xfId="31851" xr:uid="{00000000-0005-0000-0000-000052870000}"/>
    <cellStyle name="Note 5 19 3 5 2 3" xfId="46304" xr:uid="{00000000-0005-0000-0000-000053870000}"/>
    <cellStyle name="Note 5 19 3 5 3" xfId="16877" xr:uid="{00000000-0005-0000-0000-000054870000}"/>
    <cellStyle name="Note 5 19 3 5 3 2" xfId="34312" xr:uid="{00000000-0005-0000-0000-000055870000}"/>
    <cellStyle name="Note 5 19 3 5 3 3" xfId="48765" xr:uid="{00000000-0005-0000-0000-000056870000}"/>
    <cellStyle name="Note 5 19 3 5 4" xfId="22490" xr:uid="{00000000-0005-0000-0000-000057870000}"/>
    <cellStyle name="Note 5 19 3 5 5" xfId="36943" xr:uid="{00000000-0005-0000-0000-000058870000}"/>
    <cellStyle name="Note 5 19 3 6" xfId="7516" xr:uid="{00000000-0005-0000-0000-000059870000}"/>
    <cellStyle name="Note 5 19 3 6 2" xfId="24951" xr:uid="{00000000-0005-0000-0000-00005A870000}"/>
    <cellStyle name="Note 5 19 3 6 3" xfId="39404" xr:uid="{00000000-0005-0000-0000-00005B870000}"/>
    <cellStyle name="Note 5 19 3 7" xfId="9957" xr:uid="{00000000-0005-0000-0000-00005C870000}"/>
    <cellStyle name="Note 5 19 3 7 2" xfId="27392" xr:uid="{00000000-0005-0000-0000-00005D870000}"/>
    <cellStyle name="Note 5 19 3 7 3" xfId="41845" xr:uid="{00000000-0005-0000-0000-00005E870000}"/>
    <cellStyle name="Note 5 19 3 8" xfId="12377" xr:uid="{00000000-0005-0000-0000-00005F870000}"/>
    <cellStyle name="Note 5 19 3 8 2" xfId="29812" xr:uid="{00000000-0005-0000-0000-000060870000}"/>
    <cellStyle name="Note 5 19 3 8 3" xfId="44265" xr:uid="{00000000-0005-0000-0000-000061870000}"/>
    <cellStyle name="Note 5 19 3 9" xfId="19384" xr:uid="{00000000-0005-0000-0000-000062870000}"/>
    <cellStyle name="Note 5 19 4" xfId="2547" xr:uid="{00000000-0005-0000-0000-000063870000}"/>
    <cellStyle name="Note 5 19 4 2" xfId="2548" xr:uid="{00000000-0005-0000-0000-000064870000}"/>
    <cellStyle name="Note 5 19 4 2 2" xfId="5059" xr:uid="{00000000-0005-0000-0000-000065870000}"/>
    <cellStyle name="Note 5 19 4 2 2 2" xfId="14420" xr:uid="{00000000-0005-0000-0000-000066870000}"/>
    <cellStyle name="Note 5 19 4 2 2 2 2" xfId="31855" xr:uid="{00000000-0005-0000-0000-000067870000}"/>
    <cellStyle name="Note 5 19 4 2 2 2 3" xfId="46308" xr:uid="{00000000-0005-0000-0000-000068870000}"/>
    <cellStyle name="Note 5 19 4 2 2 3" xfId="16881" xr:uid="{00000000-0005-0000-0000-000069870000}"/>
    <cellStyle name="Note 5 19 4 2 2 3 2" xfId="34316" xr:uid="{00000000-0005-0000-0000-00006A870000}"/>
    <cellStyle name="Note 5 19 4 2 2 3 3" xfId="48769" xr:uid="{00000000-0005-0000-0000-00006B870000}"/>
    <cellStyle name="Note 5 19 4 2 2 4" xfId="22495" xr:uid="{00000000-0005-0000-0000-00006C870000}"/>
    <cellStyle name="Note 5 19 4 2 2 5" xfId="36948" xr:uid="{00000000-0005-0000-0000-00006D870000}"/>
    <cellStyle name="Note 5 19 4 2 3" xfId="7521" xr:uid="{00000000-0005-0000-0000-00006E870000}"/>
    <cellStyle name="Note 5 19 4 2 3 2" xfId="24956" xr:uid="{00000000-0005-0000-0000-00006F870000}"/>
    <cellStyle name="Note 5 19 4 2 3 3" xfId="39409" xr:uid="{00000000-0005-0000-0000-000070870000}"/>
    <cellStyle name="Note 5 19 4 2 4" xfId="9962" xr:uid="{00000000-0005-0000-0000-000071870000}"/>
    <cellStyle name="Note 5 19 4 2 4 2" xfId="27397" xr:uid="{00000000-0005-0000-0000-000072870000}"/>
    <cellStyle name="Note 5 19 4 2 4 3" xfId="41850" xr:uid="{00000000-0005-0000-0000-000073870000}"/>
    <cellStyle name="Note 5 19 4 2 5" xfId="12382" xr:uid="{00000000-0005-0000-0000-000074870000}"/>
    <cellStyle name="Note 5 19 4 2 5 2" xfId="29817" xr:uid="{00000000-0005-0000-0000-000075870000}"/>
    <cellStyle name="Note 5 19 4 2 5 3" xfId="44270" xr:uid="{00000000-0005-0000-0000-000076870000}"/>
    <cellStyle name="Note 5 19 4 2 6" xfId="19389" xr:uid="{00000000-0005-0000-0000-000077870000}"/>
    <cellStyle name="Note 5 19 4 3" xfId="2549" xr:uid="{00000000-0005-0000-0000-000078870000}"/>
    <cellStyle name="Note 5 19 4 3 2" xfId="5060" xr:uid="{00000000-0005-0000-0000-000079870000}"/>
    <cellStyle name="Note 5 19 4 3 2 2" xfId="14421" xr:uid="{00000000-0005-0000-0000-00007A870000}"/>
    <cellStyle name="Note 5 19 4 3 2 2 2" xfId="31856" xr:uid="{00000000-0005-0000-0000-00007B870000}"/>
    <cellStyle name="Note 5 19 4 3 2 2 3" xfId="46309" xr:uid="{00000000-0005-0000-0000-00007C870000}"/>
    <cellStyle name="Note 5 19 4 3 2 3" xfId="16882" xr:uid="{00000000-0005-0000-0000-00007D870000}"/>
    <cellStyle name="Note 5 19 4 3 2 3 2" xfId="34317" xr:uid="{00000000-0005-0000-0000-00007E870000}"/>
    <cellStyle name="Note 5 19 4 3 2 3 3" xfId="48770" xr:uid="{00000000-0005-0000-0000-00007F870000}"/>
    <cellStyle name="Note 5 19 4 3 2 4" xfId="22496" xr:uid="{00000000-0005-0000-0000-000080870000}"/>
    <cellStyle name="Note 5 19 4 3 2 5" xfId="36949" xr:uid="{00000000-0005-0000-0000-000081870000}"/>
    <cellStyle name="Note 5 19 4 3 3" xfId="7522" xr:uid="{00000000-0005-0000-0000-000082870000}"/>
    <cellStyle name="Note 5 19 4 3 3 2" xfId="24957" xr:uid="{00000000-0005-0000-0000-000083870000}"/>
    <cellStyle name="Note 5 19 4 3 3 3" xfId="39410" xr:uid="{00000000-0005-0000-0000-000084870000}"/>
    <cellStyle name="Note 5 19 4 3 4" xfId="9963" xr:uid="{00000000-0005-0000-0000-000085870000}"/>
    <cellStyle name="Note 5 19 4 3 4 2" xfId="27398" xr:uid="{00000000-0005-0000-0000-000086870000}"/>
    <cellStyle name="Note 5 19 4 3 4 3" xfId="41851" xr:uid="{00000000-0005-0000-0000-000087870000}"/>
    <cellStyle name="Note 5 19 4 3 5" xfId="12383" xr:uid="{00000000-0005-0000-0000-000088870000}"/>
    <cellStyle name="Note 5 19 4 3 5 2" xfId="29818" xr:uid="{00000000-0005-0000-0000-000089870000}"/>
    <cellStyle name="Note 5 19 4 3 5 3" xfId="44271" xr:uid="{00000000-0005-0000-0000-00008A870000}"/>
    <cellStyle name="Note 5 19 4 3 6" xfId="19390" xr:uid="{00000000-0005-0000-0000-00008B870000}"/>
    <cellStyle name="Note 5 19 4 4" xfId="2550" xr:uid="{00000000-0005-0000-0000-00008C870000}"/>
    <cellStyle name="Note 5 19 4 4 2" xfId="5061" xr:uid="{00000000-0005-0000-0000-00008D870000}"/>
    <cellStyle name="Note 5 19 4 4 2 2" xfId="22497" xr:uid="{00000000-0005-0000-0000-00008E870000}"/>
    <cellStyle name="Note 5 19 4 4 2 3" xfId="36950" xr:uid="{00000000-0005-0000-0000-00008F870000}"/>
    <cellStyle name="Note 5 19 4 4 3" xfId="7523" xr:uid="{00000000-0005-0000-0000-000090870000}"/>
    <cellStyle name="Note 5 19 4 4 3 2" xfId="24958" xr:uid="{00000000-0005-0000-0000-000091870000}"/>
    <cellStyle name="Note 5 19 4 4 3 3" xfId="39411" xr:uid="{00000000-0005-0000-0000-000092870000}"/>
    <cellStyle name="Note 5 19 4 4 4" xfId="9964" xr:uid="{00000000-0005-0000-0000-000093870000}"/>
    <cellStyle name="Note 5 19 4 4 4 2" xfId="27399" xr:uid="{00000000-0005-0000-0000-000094870000}"/>
    <cellStyle name="Note 5 19 4 4 4 3" xfId="41852" xr:uid="{00000000-0005-0000-0000-000095870000}"/>
    <cellStyle name="Note 5 19 4 4 5" xfId="12384" xr:uid="{00000000-0005-0000-0000-000096870000}"/>
    <cellStyle name="Note 5 19 4 4 5 2" xfId="29819" xr:uid="{00000000-0005-0000-0000-000097870000}"/>
    <cellStyle name="Note 5 19 4 4 5 3" xfId="44272" xr:uid="{00000000-0005-0000-0000-000098870000}"/>
    <cellStyle name="Note 5 19 4 4 6" xfId="15407" xr:uid="{00000000-0005-0000-0000-000099870000}"/>
    <cellStyle name="Note 5 19 4 4 6 2" xfId="32842" xr:uid="{00000000-0005-0000-0000-00009A870000}"/>
    <cellStyle name="Note 5 19 4 4 6 3" xfId="47295" xr:uid="{00000000-0005-0000-0000-00009B870000}"/>
    <cellStyle name="Note 5 19 4 4 7" xfId="19391" xr:uid="{00000000-0005-0000-0000-00009C870000}"/>
    <cellStyle name="Note 5 19 4 4 8" xfId="20569" xr:uid="{00000000-0005-0000-0000-00009D870000}"/>
    <cellStyle name="Note 5 19 4 5" xfId="5058" xr:uid="{00000000-0005-0000-0000-00009E870000}"/>
    <cellStyle name="Note 5 19 4 5 2" xfId="14419" xr:uid="{00000000-0005-0000-0000-00009F870000}"/>
    <cellStyle name="Note 5 19 4 5 2 2" xfId="31854" xr:uid="{00000000-0005-0000-0000-0000A0870000}"/>
    <cellStyle name="Note 5 19 4 5 2 3" xfId="46307" xr:uid="{00000000-0005-0000-0000-0000A1870000}"/>
    <cellStyle name="Note 5 19 4 5 3" xfId="16880" xr:uid="{00000000-0005-0000-0000-0000A2870000}"/>
    <cellStyle name="Note 5 19 4 5 3 2" xfId="34315" xr:uid="{00000000-0005-0000-0000-0000A3870000}"/>
    <cellStyle name="Note 5 19 4 5 3 3" xfId="48768" xr:uid="{00000000-0005-0000-0000-0000A4870000}"/>
    <cellStyle name="Note 5 19 4 5 4" xfId="22494" xr:uid="{00000000-0005-0000-0000-0000A5870000}"/>
    <cellStyle name="Note 5 19 4 5 5" xfId="36947" xr:uid="{00000000-0005-0000-0000-0000A6870000}"/>
    <cellStyle name="Note 5 19 4 6" xfId="7520" xr:uid="{00000000-0005-0000-0000-0000A7870000}"/>
    <cellStyle name="Note 5 19 4 6 2" xfId="24955" xr:uid="{00000000-0005-0000-0000-0000A8870000}"/>
    <cellStyle name="Note 5 19 4 6 3" xfId="39408" xr:uid="{00000000-0005-0000-0000-0000A9870000}"/>
    <cellStyle name="Note 5 19 4 7" xfId="9961" xr:uid="{00000000-0005-0000-0000-0000AA870000}"/>
    <cellStyle name="Note 5 19 4 7 2" xfId="27396" xr:uid="{00000000-0005-0000-0000-0000AB870000}"/>
    <cellStyle name="Note 5 19 4 7 3" xfId="41849" xr:uid="{00000000-0005-0000-0000-0000AC870000}"/>
    <cellStyle name="Note 5 19 4 8" xfId="12381" xr:uid="{00000000-0005-0000-0000-0000AD870000}"/>
    <cellStyle name="Note 5 19 4 8 2" xfId="29816" xr:uid="{00000000-0005-0000-0000-0000AE870000}"/>
    <cellStyle name="Note 5 19 4 8 3" xfId="44269" xr:uid="{00000000-0005-0000-0000-0000AF870000}"/>
    <cellStyle name="Note 5 19 4 9" xfId="19388" xr:uid="{00000000-0005-0000-0000-0000B0870000}"/>
    <cellStyle name="Note 5 19 5" xfId="2551" xr:uid="{00000000-0005-0000-0000-0000B1870000}"/>
    <cellStyle name="Note 5 19 5 2" xfId="2552" xr:uid="{00000000-0005-0000-0000-0000B2870000}"/>
    <cellStyle name="Note 5 19 5 2 2" xfId="5063" xr:uid="{00000000-0005-0000-0000-0000B3870000}"/>
    <cellStyle name="Note 5 19 5 2 2 2" xfId="14423" xr:uid="{00000000-0005-0000-0000-0000B4870000}"/>
    <cellStyle name="Note 5 19 5 2 2 2 2" xfId="31858" xr:uid="{00000000-0005-0000-0000-0000B5870000}"/>
    <cellStyle name="Note 5 19 5 2 2 2 3" xfId="46311" xr:uid="{00000000-0005-0000-0000-0000B6870000}"/>
    <cellStyle name="Note 5 19 5 2 2 3" xfId="16884" xr:uid="{00000000-0005-0000-0000-0000B7870000}"/>
    <cellStyle name="Note 5 19 5 2 2 3 2" xfId="34319" xr:uid="{00000000-0005-0000-0000-0000B8870000}"/>
    <cellStyle name="Note 5 19 5 2 2 3 3" xfId="48772" xr:uid="{00000000-0005-0000-0000-0000B9870000}"/>
    <cellStyle name="Note 5 19 5 2 2 4" xfId="22499" xr:uid="{00000000-0005-0000-0000-0000BA870000}"/>
    <cellStyle name="Note 5 19 5 2 2 5" xfId="36952" xr:uid="{00000000-0005-0000-0000-0000BB870000}"/>
    <cellStyle name="Note 5 19 5 2 3" xfId="7525" xr:uid="{00000000-0005-0000-0000-0000BC870000}"/>
    <cellStyle name="Note 5 19 5 2 3 2" xfId="24960" xr:uid="{00000000-0005-0000-0000-0000BD870000}"/>
    <cellStyle name="Note 5 19 5 2 3 3" xfId="39413" xr:uid="{00000000-0005-0000-0000-0000BE870000}"/>
    <cellStyle name="Note 5 19 5 2 4" xfId="9966" xr:uid="{00000000-0005-0000-0000-0000BF870000}"/>
    <cellStyle name="Note 5 19 5 2 4 2" xfId="27401" xr:uid="{00000000-0005-0000-0000-0000C0870000}"/>
    <cellStyle name="Note 5 19 5 2 4 3" xfId="41854" xr:uid="{00000000-0005-0000-0000-0000C1870000}"/>
    <cellStyle name="Note 5 19 5 2 5" xfId="12386" xr:uid="{00000000-0005-0000-0000-0000C2870000}"/>
    <cellStyle name="Note 5 19 5 2 5 2" xfId="29821" xr:uid="{00000000-0005-0000-0000-0000C3870000}"/>
    <cellStyle name="Note 5 19 5 2 5 3" xfId="44274" xr:uid="{00000000-0005-0000-0000-0000C4870000}"/>
    <cellStyle name="Note 5 19 5 2 6" xfId="19393" xr:uid="{00000000-0005-0000-0000-0000C5870000}"/>
    <cellStyle name="Note 5 19 5 3" xfId="2553" xr:uid="{00000000-0005-0000-0000-0000C6870000}"/>
    <cellStyle name="Note 5 19 5 3 2" xfId="5064" xr:uid="{00000000-0005-0000-0000-0000C7870000}"/>
    <cellStyle name="Note 5 19 5 3 2 2" xfId="14424" xr:uid="{00000000-0005-0000-0000-0000C8870000}"/>
    <cellStyle name="Note 5 19 5 3 2 2 2" xfId="31859" xr:uid="{00000000-0005-0000-0000-0000C9870000}"/>
    <cellStyle name="Note 5 19 5 3 2 2 3" xfId="46312" xr:uid="{00000000-0005-0000-0000-0000CA870000}"/>
    <cellStyle name="Note 5 19 5 3 2 3" xfId="16885" xr:uid="{00000000-0005-0000-0000-0000CB870000}"/>
    <cellStyle name="Note 5 19 5 3 2 3 2" xfId="34320" xr:uid="{00000000-0005-0000-0000-0000CC870000}"/>
    <cellStyle name="Note 5 19 5 3 2 3 3" xfId="48773" xr:uid="{00000000-0005-0000-0000-0000CD870000}"/>
    <cellStyle name="Note 5 19 5 3 2 4" xfId="22500" xr:uid="{00000000-0005-0000-0000-0000CE870000}"/>
    <cellStyle name="Note 5 19 5 3 2 5" xfId="36953" xr:uid="{00000000-0005-0000-0000-0000CF870000}"/>
    <cellStyle name="Note 5 19 5 3 3" xfId="7526" xr:uid="{00000000-0005-0000-0000-0000D0870000}"/>
    <cellStyle name="Note 5 19 5 3 3 2" xfId="24961" xr:uid="{00000000-0005-0000-0000-0000D1870000}"/>
    <cellStyle name="Note 5 19 5 3 3 3" xfId="39414" xr:uid="{00000000-0005-0000-0000-0000D2870000}"/>
    <cellStyle name="Note 5 19 5 3 4" xfId="9967" xr:uid="{00000000-0005-0000-0000-0000D3870000}"/>
    <cellStyle name="Note 5 19 5 3 4 2" xfId="27402" xr:uid="{00000000-0005-0000-0000-0000D4870000}"/>
    <cellStyle name="Note 5 19 5 3 4 3" xfId="41855" xr:uid="{00000000-0005-0000-0000-0000D5870000}"/>
    <cellStyle name="Note 5 19 5 3 5" xfId="12387" xr:uid="{00000000-0005-0000-0000-0000D6870000}"/>
    <cellStyle name="Note 5 19 5 3 5 2" xfId="29822" xr:uid="{00000000-0005-0000-0000-0000D7870000}"/>
    <cellStyle name="Note 5 19 5 3 5 3" xfId="44275" xr:uid="{00000000-0005-0000-0000-0000D8870000}"/>
    <cellStyle name="Note 5 19 5 3 6" xfId="19394" xr:uid="{00000000-0005-0000-0000-0000D9870000}"/>
    <cellStyle name="Note 5 19 5 4" xfId="2554" xr:uid="{00000000-0005-0000-0000-0000DA870000}"/>
    <cellStyle name="Note 5 19 5 4 2" xfId="5065" xr:uid="{00000000-0005-0000-0000-0000DB870000}"/>
    <cellStyle name="Note 5 19 5 4 2 2" xfId="22501" xr:uid="{00000000-0005-0000-0000-0000DC870000}"/>
    <cellStyle name="Note 5 19 5 4 2 3" xfId="36954" xr:uid="{00000000-0005-0000-0000-0000DD870000}"/>
    <cellStyle name="Note 5 19 5 4 3" xfId="7527" xr:uid="{00000000-0005-0000-0000-0000DE870000}"/>
    <cellStyle name="Note 5 19 5 4 3 2" xfId="24962" xr:uid="{00000000-0005-0000-0000-0000DF870000}"/>
    <cellStyle name="Note 5 19 5 4 3 3" xfId="39415" xr:uid="{00000000-0005-0000-0000-0000E0870000}"/>
    <cellStyle name="Note 5 19 5 4 4" xfId="9968" xr:uid="{00000000-0005-0000-0000-0000E1870000}"/>
    <cellStyle name="Note 5 19 5 4 4 2" xfId="27403" xr:uid="{00000000-0005-0000-0000-0000E2870000}"/>
    <cellStyle name="Note 5 19 5 4 4 3" xfId="41856" xr:uid="{00000000-0005-0000-0000-0000E3870000}"/>
    <cellStyle name="Note 5 19 5 4 5" xfId="12388" xr:uid="{00000000-0005-0000-0000-0000E4870000}"/>
    <cellStyle name="Note 5 19 5 4 5 2" xfId="29823" xr:uid="{00000000-0005-0000-0000-0000E5870000}"/>
    <cellStyle name="Note 5 19 5 4 5 3" xfId="44276" xr:uid="{00000000-0005-0000-0000-0000E6870000}"/>
    <cellStyle name="Note 5 19 5 4 6" xfId="15408" xr:uid="{00000000-0005-0000-0000-0000E7870000}"/>
    <cellStyle name="Note 5 19 5 4 6 2" xfId="32843" xr:uid="{00000000-0005-0000-0000-0000E8870000}"/>
    <cellStyle name="Note 5 19 5 4 6 3" xfId="47296" xr:uid="{00000000-0005-0000-0000-0000E9870000}"/>
    <cellStyle name="Note 5 19 5 4 7" xfId="19395" xr:uid="{00000000-0005-0000-0000-0000EA870000}"/>
    <cellStyle name="Note 5 19 5 4 8" xfId="20570" xr:uid="{00000000-0005-0000-0000-0000EB870000}"/>
    <cellStyle name="Note 5 19 5 5" xfId="5062" xr:uid="{00000000-0005-0000-0000-0000EC870000}"/>
    <cellStyle name="Note 5 19 5 5 2" xfId="14422" xr:uid="{00000000-0005-0000-0000-0000ED870000}"/>
    <cellStyle name="Note 5 19 5 5 2 2" xfId="31857" xr:uid="{00000000-0005-0000-0000-0000EE870000}"/>
    <cellStyle name="Note 5 19 5 5 2 3" xfId="46310" xr:uid="{00000000-0005-0000-0000-0000EF870000}"/>
    <cellStyle name="Note 5 19 5 5 3" xfId="16883" xr:uid="{00000000-0005-0000-0000-0000F0870000}"/>
    <cellStyle name="Note 5 19 5 5 3 2" xfId="34318" xr:uid="{00000000-0005-0000-0000-0000F1870000}"/>
    <cellStyle name="Note 5 19 5 5 3 3" xfId="48771" xr:uid="{00000000-0005-0000-0000-0000F2870000}"/>
    <cellStyle name="Note 5 19 5 5 4" xfId="22498" xr:uid="{00000000-0005-0000-0000-0000F3870000}"/>
    <cellStyle name="Note 5 19 5 5 5" xfId="36951" xr:uid="{00000000-0005-0000-0000-0000F4870000}"/>
    <cellStyle name="Note 5 19 5 6" xfId="7524" xr:uid="{00000000-0005-0000-0000-0000F5870000}"/>
    <cellStyle name="Note 5 19 5 6 2" xfId="24959" xr:uid="{00000000-0005-0000-0000-0000F6870000}"/>
    <cellStyle name="Note 5 19 5 6 3" xfId="39412" xr:uid="{00000000-0005-0000-0000-0000F7870000}"/>
    <cellStyle name="Note 5 19 5 7" xfId="9965" xr:uid="{00000000-0005-0000-0000-0000F8870000}"/>
    <cellStyle name="Note 5 19 5 7 2" xfId="27400" xr:uid="{00000000-0005-0000-0000-0000F9870000}"/>
    <cellStyle name="Note 5 19 5 7 3" xfId="41853" xr:uid="{00000000-0005-0000-0000-0000FA870000}"/>
    <cellStyle name="Note 5 19 5 8" xfId="12385" xr:uid="{00000000-0005-0000-0000-0000FB870000}"/>
    <cellStyle name="Note 5 19 5 8 2" xfId="29820" xr:uid="{00000000-0005-0000-0000-0000FC870000}"/>
    <cellStyle name="Note 5 19 5 8 3" xfId="44273" xr:uid="{00000000-0005-0000-0000-0000FD870000}"/>
    <cellStyle name="Note 5 19 5 9" xfId="19392" xr:uid="{00000000-0005-0000-0000-0000FE870000}"/>
    <cellStyle name="Note 5 19 6" xfId="2555" xr:uid="{00000000-0005-0000-0000-0000FF870000}"/>
    <cellStyle name="Note 5 19 6 2" xfId="5066" xr:uid="{00000000-0005-0000-0000-000000880000}"/>
    <cellStyle name="Note 5 19 6 2 2" xfId="14425" xr:uid="{00000000-0005-0000-0000-000001880000}"/>
    <cellStyle name="Note 5 19 6 2 2 2" xfId="31860" xr:uid="{00000000-0005-0000-0000-000002880000}"/>
    <cellStyle name="Note 5 19 6 2 2 3" xfId="46313" xr:uid="{00000000-0005-0000-0000-000003880000}"/>
    <cellStyle name="Note 5 19 6 2 3" xfId="16886" xr:uid="{00000000-0005-0000-0000-000004880000}"/>
    <cellStyle name="Note 5 19 6 2 3 2" xfId="34321" xr:uid="{00000000-0005-0000-0000-000005880000}"/>
    <cellStyle name="Note 5 19 6 2 3 3" xfId="48774" xr:uid="{00000000-0005-0000-0000-000006880000}"/>
    <cellStyle name="Note 5 19 6 2 4" xfId="22502" xr:uid="{00000000-0005-0000-0000-000007880000}"/>
    <cellStyle name="Note 5 19 6 2 5" xfId="36955" xr:uid="{00000000-0005-0000-0000-000008880000}"/>
    <cellStyle name="Note 5 19 6 3" xfId="7528" xr:uid="{00000000-0005-0000-0000-000009880000}"/>
    <cellStyle name="Note 5 19 6 3 2" xfId="24963" xr:uid="{00000000-0005-0000-0000-00000A880000}"/>
    <cellStyle name="Note 5 19 6 3 3" xfId="39416" xr:uid="{00000000-0005-0000-0000-00000B880000}"/>
    <cellStyle name="Note 5 19 6 4" xfId="9969" xr:uid="{00000000-0005-0000-0000-00000C880000}"/>
    <cellStyle name="Note 5 19 6 4 2" xfId="27404" xr:uid="{00000000-0005-0000-0000-00000D880000}"/>
    <cellStyle name="Note 5 19 6 4 3" xfId="41857" xr:uid="{00000000-0005-0000-0000-00000E880000}"/>
    <cellStyle name="Note 5 19 6 5" xfId="12389" xr:uid="{00000000-0005-0000-0000-00000F880000}"/>
    <cellStyle name="Note 5 19 6 5 2" xfId="29824" xr:uid="{00000000-0005-0000-0000-000010880000}"/>
    <cellStyle name="Note 5 19 6 5 3" xfId="44277" xr:uid="{00000000-0005-0000-0000-000011880000}"/>
    <cellStyle name="Note 5 19 6 6" xfId="19396" xr:uid="{00000000-0005-0000-0000-000012880000}"/>
    <cellStyle name="Note 5 19 7" xfId="2556" xr:uid="{00000000-0005-0000-0000-000013880000}"/>
    <cellStyle name="Note 5 19 7 2" xfId="5067" xr:uid="{00000000-0005-0000-0000-000014880000}"/>
    <cellStyle name="Note 5 19 7 2 2" xfId="14426" xr:uid="{00000000-0005-0000-0000-000015880000}"/>
    <cellStyle name="Note 5 19 7 2 2 2" xfId="31861" xr:uid="{00000000-0005-0000-0000-000016880000}"/>
    <cellStyle name="Note 5 19 7 2 2 3" xfId="46314" xr:uid="{00000000-0005-0000-0000-000017880000}"/>
    <cellStyle name="Note 5 19 7 2 3" xfId="16887" xr:uid="{00000000-0005-0000-0000-000018880000}"/>
    <cellStyle name="Note 5 19 7 2 3 2" xfId="34322" xr:uid="{00000000-0005-0000-0000-000019880000}"/>
    <cellStyle name="Note 5 19 7 2 3 3" xfId="48775" xr:uid="{00000000-0005-0000-0000-00001A880000}"/>
    <cellStyle name="Note 5 19 7 2 4" xfId="22503" xr:uid="{00000000-0005-0000-0000-00001B880000}"/>
    <cellStyle name="Note 5 19 7 2 5" xfId="36956" xr:uid="{00000000-0005-0000-0000-00001C880000}"/>
    <cellStyle name="Note 5 19 7 3" xfId="7529" xr:uid="{00000000-0005-0000-0000-00001D880000}"/>
    <cellStyle name="Note 5 19 7 3 2" xfId="24964" xr:uid="{00000000-0005-0000-0000-00001E880000}"/>
    <cellStyle name="Note 5 19 7 3 3" xfId="39417" xr:uid="{00000000-0005-0000-0000-00001F880000}"/>
    <cellStyle name="Note 5 19 7 4" xfId="9970" xr:uid="{00000000-0005-0000-0000-000020880000}"/>
    <cellStyle name="Note 5 19 7 4 2" xfId="27405" xr:uid="{00000000-0005-0000-0000-000021880000}"/>
    <cellStyle name="Note 5 19 7 4 3" xfId="41858" xr:uid="{00000000-0005-0000-0000-000022880000}"/>
    <cellStyle name="Note 5 19 7 5" xfId="12390" xr:uid="{00000000-0005-0000-0000-000023880000}"/>
    <cellStyle name="Note 5 19 7 5 2" xfId="29825" xr:uid="{00000000-0005-0000-0000-000024880000}"/>
    <cellStyle name="Note 5 19 7 5 3" xfId="44278" xr:uid="{00000000-0005-0000-0000-000025880000}"/>
    <cellStyle name="Note 5 19 7 6" xfId="19397" xr:uid="{00000000-0005-0000-0000-000026880000}"/>
    <cellStyle name="Note 5 19 8" xfId="2557" xr:uid="{00000000-0005-0000-0000-000027880000}"/>
    <cellStyle name="Note 5 19 8 2" xfId="5068" xr:uid="{00000000-0005-0000-0000-000028880000}"/>
    <cellStyle name="Note 5 19 8 2 2" xfId="22504" xr:uid="{00000000-0005-0000-0000-000029880000}"/>
    <cellStyle name="Note 5 19 8 2 3" xfId="36957" xr:uid="{00000000-0005-0000-0000-00002A880000}"/>
    <cellStyle name="Note 5 19 8 3" xfId="7530" xr:uid="{00000000-0005-0000-0000-00002B880000}"/>
    <cellStyle name="Note 5 19 8 3 2" xfId="24965" xr:uid="{00000000-0005-0000-0000-00002C880000}"/>
    <cellStyle name="Note 5 19 8 3 3" xfId="39418" xr:uid="{00000000-0005-0000-0000-00002D880000}"/>
    <cellStyle name="Note 5 19 8 4" xfId="9971" xr:uid="{00000000-0005-0000-0000-00002E880000}"/>
    <cellStyle name="Note 5 19 8 4 2" xfId="27406" xr:uid="{00000000-0005-0000-0000-00002F880000}"/>
    <cellStyle name="Note 5 19 8 4 3" xfId="41859" xr:uid="{00000000-0005-0000-0000-000030880000}"/>
    <cellStyle name="Note 5 19 8 5" xfId="12391" xr:uid="{00000000-0005-0000-0000-000031880000}"/>
    <cellStyle name="Note 5 19 8 5 2" xfId="29826" xr:uid="{00000000-0005-0000-0000-000032880000}"/>
    <cellStyle name="Note 5 19 8 5 3" xfId="44279" xr:uid="{00000000-0005-0000-0000-000033880000}"/>
    <cellStyle name="Note 5 19 8 6" xfId="15409" xr:uid="{00000000-0005-0000-0000-000034880000}"/>
    <cellStyle name="Note 5 19 8 6 2" xfId="32844" xr:uid="{00000000-0005-0000-0000-000035880000}"/>
    <cellStyle name="Note 5 19 8 6 3" xfId="47297" xr:uid="{00000000-0005-0000-0000-000036880000}"/>
    <cellStyle name="Note 5 19 8 7" xfId="19398" xr:uid="{00000000-0005-0000-0000-000037880000}"/>
    <cellStyle name="Note 5 19 8 8" xfId="20571" xr:uid="{00000000-0005-0000-0000-000038880000}"/>
    <cellStyle name="Note 5 19 9" xfId="5049" xr:uid="{00000000-0005-0000-0000-000039880000}"/>
    <cellStyle name="Note 5 19 9 2" xfId="14412" xr:uid="{00000000-0005-0000-0000-00003A880000}"/>
    <cellStyle name="Note 5 19 9 2 2" xfId="31847" xr:uid="{00000000-0005-0000-0000-00003B880000}"/>
    <cellStyle name="Note 5 19 9 2 3" xfId="46300" xr:uid="{00000000-0005-0000-0000-00003C880000}"/>
    <cellStyle name="Note 5 19 9 3" xfId="16873" xr:uid="{00000000-0005-0000-0000-00003D880000}"/>
    <cellStyle name="Note 5 19 9 3 2" xfId="34308" xr:uid="{00000000-0005-0000-0000-00003E880000}"/>
    <cellStyle name="Note 5 19 9 3 3" xfId="48761" xr:uid="{00000000-0005-0000-0000-00003F880000}"/>
    <cellStyle name="Note 5 19 9 4" xfId="22485" xr:uid="{00000000-0005-0000-0000-000040880000}"/>
    <cellStyle name="Note 5 19 9 5" xfId="36938" xr:uid="{00000000-0005-0000-0000-000041880000}"/>
    <cellStyle name="Note 5 2" xfId="2558" xr:uid="{00000000-0005-0000-0000-000042880000}"/>
    <cellStyle name="Note 5 2 10" xfId="7531" xr:uid="{00000000-0005-0000-0000-000043880000}"/>
    <cellStyle name="Note 5 2 10 2" xfId="24966" xr:uid="{00000000-0005-0000-0000-000044880000}"/>
    <cellStyle name="Note 5 2 10 3" xfId="39419" xr:uid="{00000000-0005-0000-0000-000045880000}"/>
    <cellStyle name="Note 5 2 11" xfId="9972" xr:uid="{00000000-0005-0000-0000-000046880000}"/>
    <cellStyle name="Note 5 2 11 2" xfId="27407" xr:uid="{00000000-0005-0000-0000-000047880000}"/>
    <cellStyle name="Note 5 2 11 3" xfId="41860" xr:uid="{00000000-0005-0000-0000-000048880000}"/>
    <cellStyle name="Note 5 2 12" xfId="12392" xr:uid="{00000000-0005-0000-0000-000049880000}"/>
    <cellStyle name="Note 5 2 12 2" xfId="29827" xr:uid="{00000000-0005-0000-0000-00004A880000}"/>
    <cellStyle name="Note 5 2 12 3" xfId="44280" xr:uid="{00000000-0005-0000-0000-00004B880000}"/>
    <cellStyle name="Note 5 2 13" xfId="19399" xr:uid="{00000000-0005-0000-0000-00004C880000}"/>
    <cellStyle name="Note 5 2 2" xfId="2559" xr:uid="{00000000-0005-0000-0000-00004D880000}"/>
    <cellStyle name="Note 5 2 2 2" xfId="2560" xr:uid="{00000000-0005-0000-0000-00004E880000}"/>
    <cellStyle name="Note 5 2 2 2 2" xfId="5071" xr:uid="{00000000-0005-0000-0000-00004F880000}"/>
    <cellStyle name="Note 5 2 2 2 2 2" xfId="14429" xr:uid="{00000000-0005-0000-0000-000050880000}"/>
    <cellStyle name="Note 5 2 2 2 2 2 2" xfId="31864" xr:uid="{00000000-0005-0000-0000-000051880000}"/>
    <cellStyle name="Note 5 2 2 2 2 2 3" xfId="46317" xr:uid="{00000000-0005-0000-0000-000052880000}"/>
    <cellStyle name="Note 5 2 2 2 2 3" xfId="16890" xr:uid="{00000000-0005-0000-0000-000053880000}"/>
    <cellStyle name="Note 5 2 2 2 2 3 2" xfId="34325" xr:uid="{00000000-0005-0000-0000-000054880000}"/>
    <cellStyle name="Note 5 2 2 2 2 3 3" xfId="48778" xr:uid="{00000000-0005-0000-0000-000055880000}"/>
    <cellStyle name="Note 5 2 2 2 2 4" xfId="22507" xr:uid="{00000000-0005-0000-0000-000056880000}"/>
    <cellStyle name="Note 5 2 2 2 2 5" xfId="36960" xr:uid="{00000000-0005-0000-0000-000057880000}"/>
    <cellStyle name="Note 5 2 2 2 3" xfId="7533" xr:uid="{00000000-0005-0000-0000-000058880000}"/>
    <cellStyle name="Note 5 2 2 2 3 2" xfId="24968" xr:uid="{00000000-0005-0000-0000-000059880000}"/>
    <cellStyle name="Note 5 2 2 2 3 3" xfId="39421" xr:uid="{00000000-0005-0000-0000-00005A880000}"/>
    <cellStyle name="Note 5 2 2 2 4" xfId="9974" xr:uid="{00000000-0005-0000-0000-00005B880000}"/>
    <cellStyle name="Note 5 2 2 2 4 2" xfId="27409" xr:uid="{00000000-0005-0000-0000-00005C880000}"/>
    <cellStyle name="Note 5 2 2 2 4 3" xfId="41862" xr:uid="{00000000-0005-0000-0000-00005D880000}"/>
    <cellStyle name="Note 5 2 2 2 5" xfId="12394" xr:uid="{00000000-0005-0000-0000-00005E880000}"/>
    <cellStyle name="Note 5 2 2 2 5 2" xfId="29829" xr:uid="{00000000-0005-0000-0000-00005F880000}"/>
    <cellStyle name="Note 5 2 2 2 5 3" xfId="44282" xr:uid="{00000000-0005-0000-0000-000060880000}"/>
    <cellStyle name="Note 5 2 2 2 6" xfId="19401" xr:uid="{00000000-0005-0000-0000-000061880000}"/>
    <cellStyle name="Note 5 2 2 3" xfId="2561" xr:uid="{00000000-0005-0000-0000-000062880000}"/>
    <cellStyle name="Note 5 2 2 3 2" xfId="5072" xr:uid="{00000000-0005-0000-0000-000063880000}"/>
    <cellStyle name="Note 5 2 2 3 2 2" xfId="14430" xr:uid="{00000000-0005-0000-0000-000064880000}"/>
    <cellStyle name="Note 5 2 2 3 2 2 2" xfId="31865" xr:uid="{00000000-0005-0000-0000-000065880000}"/>
    <cellStyle name="Note 5 2 2 3 2 2 3" xfId="46318" xr:uid="{00000000-0005-0000-0000-000066880000}"/>
    <cellStyle name="Note 5 2 2 3 2 3" xfId="16891" xr:uid="{00000000-0005-0000-0000-000067880000}"/>
    <cellStyle name="Note 5 2 2 3 2 3 2" xfId="34326" xr:uid="{00000000-0005-0000-0000-000068880000}"/>
    <cellStyle name="Note 5 2 2 3 2 3 3" xfId="48779" xr:uid="{00000000-0005-0000-0000-000069880000}"/>
    <cellStyle name="Note 5 2 2 3 2 4" xfId="22508" xr:uid="{00000000-0005-0000-0000-00006A880000}"/>
    <cellStyle name="Note 5 2 2 3 2 5" xfId="36961" xr:uid="{00000000-0005-0000-0000-00006B880000}"/>
    <cellStyle name="Note 5 2 2 3 3" xfId="7534" xr:uid="{00000000-0005-0000-0000-00006C880000}"/>
    <cellStyle name="Note 5 2 2 3 3 2" xfId="24969" xr:uid="{00000000-0005-0000-0000-00006D880000}"/>
    <cellStyle name="Note 5 2 2 3 3 3" xfId="39422" xr:uid="{00000000-0005-0000-0000-00006E880000}"/>
    <cellStyle name="Note 5 2 2 3 4" xfId="9975" xr:uid="{00000000-0005-0000-0000-00006F880000}"/>
    <cellStyle name="Note 5 2 2 3 4 2" xfId="27410" xr:uid="{00000000-0005-0000-0000-000070880000}"/>
    <cellStyle name="Note 5 2 2 3 4 3" xfId="41863" xr:uid="{00000000-0005-0000-0000-000071880000}"/>
    <cellStyle name="Note 5 2 2 3 5" xfId="12395" xr:uid="{00000000-0005-0000-0000-000072880000}"/>
    <cellStyle name="Note 5 2 2 3 5 2" xfId="29830" xr:uid="{00000000-0005-0000-0000-000073880000}"/>
    <cellStyle name="Note 5 2 2 3 5 3" xfId="44283" xr:uid="{00000000-0005-0000-0000-000074880000}"/>
    <cellStyle name="Note 5 2 2 3 6" xfId="19402" xr:uid="{00000000-0005-0000-0000-000075880000}"/>
    <cellStyle name="Note 5 2 2 4" xfId="2562" xr:uid="{00000000-0005-0000-0000-000076880000}"/>
    <cellStyle name="Note 5 2 2 4 2" xfId="5073" xr:uid="{00000000-0005-0000-0000-000077880000}"/>
    <cellStyle name="Note 5 2 2 4 2 2" xfId="22509" xr:uid="{00000000-0005-0000-0000-000078880000}"/>
    <cellStyle name="Note 5 2 2 4 2 3" xfId="36962" xr:uid="{00000000-0005-0000-0000-000079880000}"/>
    <cellStyle name="Note 5 2 2 4 3" xfId="7535" xr:uid="{00000000-0005-0000-0000-00007A880000}"/>
    <cellStyle name="Note 5 2 2 4 3 2" xfId="24970" xr:uid="{00000000-0005-0000-0000-00007B880000}"/>
    <cellStyle name="Note 5 2 2 4 3 3" xfId="39423" xr:uid="{00000000-0005-0000-0000-00007C880000}"/>
    <cellStyle name="Note 5 2 2 4 4" xfId="9976" xr:uid="{00000000-0005-0000-0000-00007D880000}"/>
    <cellStyle name="Note 5 2 2 4 4 2" xfId="27411" xr:uid="{00000000-0005-0000-0000-00007E880000}"/>
    <cellStyle name="Note 5 2 2 4 4 3" xfId="41864" xr:uid="{00000000-0005-0000-0000-00007F880000}"/>
    <cellStyle name="Note 5 2 2 4 5" xfId="12396" xr:uid="{00000000-0005-0000-0000-000080880000}"/>
    <cellStyle name="Note 5 2 2 4 5 2" xfId="29831" xr:uid="{00000000-0005-0000-0000-000081880000}"/>
    <cellStyle name="Note 5 2 2 4 5 3" xfId="44284" xr:uid="{00000000-0005-0000-0000-000082880000}"/>
    <cellStyle name="Note 5 2 2 4 6" xfId="15410" xr:uid="{00000000-0005-0000-0000-000083880000}"/>
    <cellStyle name="Note 5 2 2 4 6 2" xfId="32845" xr:uid="{00000000-0005-0000-0000-000084880000}"/>
    <cellStyle name="Note 5 2 2 4 6 3" xfId="47298" xr:uid="{00000000-0005-0000-0000-000085880000}"/>
    <cellStyle name="Note 5 2 2 4 7" xfId="19403" xr:uid="{00000000-0005-0000-0000-000086880000}"/>
    <cellStyle name="Note 5 2 2 4 8" xfId="20572" xr:uid="{00000000-0005-0000-0000-000087880000}"/>
    <cellStyle name="Note 5 2 2 5" xfId="5070" xr:uid="{00000000-0005-0000-0000-000088880000}"/>
    <cellStyle name="Note 5 2 2 5 2" xfId="14428" xr:uid="{00000000-0005-0000-0000-000089880000}"/>
    <cellStyle name="Note 5 2 2 5 2 2" xfId="31863" xr:uid="{00000000-0005-0000-0000-00008A880000}"/>
    <cellStyle name="Note 5 2 2 5 2 3" xfId="46316" xr:uid="{00000000-0005-0000-0000-00008B880000}"/>
    <cellStyle name="Note 5 2 2 5 3" xfId="16889" xr:uid="{00000000-0005-0000-0000-00008C880000}"/>
    <cellStyle name="Note 5 2 2 5 3 2" xfId="34324" xr:uid="{00000000-0005-0000-0000-00008D880000}"/>
    <cellStyle name="Note 5 2 2 5 3 3" xfId="48777" xr:uid="{00000000-0005-0000-0000-00008E880000}"/>
    <cellStyle name="Note 5 2 2 5 4" xfId="22506" xr:uid="{00000000-0005-0000-0000-00008F880000}"/>
    <cellStyle name="Note 5 2 2 5 5" xfId="36959" xr:uid="{00000000-0005-0000-0000-000090880000}"/>
    <cellStyle name="Note 5 2 2 6" xfId="7532" xr:uid="{00000000-0005-0000-0000-000091880000}"/>
    <cellStyle name="Note 5 2 2 6 2" xfId="24967" xr:uid="{00000000-0005-0000-0000-000092880000}"/>
    <cellStyle name="Note 5 2 2 6 3" xfId="39420" xr:uid="{00000000-0005-0000-0000-000093880000}"/>
    <cellStyle name="Note 5 2 2 7" xfId="9973" xr:uid="{00000000-0005-0000-0000-000094880000}"/>
    <cellStyle name="Note 5 2 2 7 2" xfId="27408" xr:uid="{00000000-0005-0000-0000-000095880000}"/>
    <cellStyle name="Note 5 2 2 7 3" xfId="41861" xr:uid="{00000000-0005-0000-0000-000096880000}"/>
    <cellStyle name="Note 5 2 2 8" xfId="12393" xr:uid="{00000000-0005-0000-0000-000097880000}"/>
    <cellStyle name="Note 5 2 2 8 2" xfId="29828" xr:uid="{00000000-0005-0000-0000-000098880000}"/>
    <cellStyle name="Note 5 2 2 8 3" xfId="44281" xr:uid="{00000000-0005-0000-0000-000099880000}"/>
    <cellStyle name="Note 5 2 2 9" xfId="19400" xr:uid="{00000000-0005-0000-0000-00009A880000}"/>
    <cellStyle name="Note 5 2 3" xfId="2563" xr:uid="{00000000-0005-0000-0000-00009B880000}"/>
    <cellStyle name="Note 5 2 3 2" xfId="2564" xr:uid="{00000000-0005-0000-0000-00009C880000}"/>
    <cellStyle name="Note 5 2 3 2 2" xfId="5075" xr:uid="{00000000-0005-0000-0000-00009D880000}"/>
    <cellStyle name="Note 5 2 3 2 2 2" xfId="14432" xr:uid="{00000000-0005-0000-0000-00009E880000}"/>
    <cellStyle name="Note 5 2 3 2 2 2 2" xfId="31867" xr:uid="{00000000-0005-0000-0000-00009F880000}"/>
    <cellStyle name="Note 5 2 3 2 2 2 3" xfId="46320" xr:uid="{00000000-0005-0000-0000-0000A0880000}"/>
    <cellStyle name="Note 5 2 3 2 2 3" xfId="16893" xr:uid="{00000000-0005-0000-0000-0000A1880000}"/>
    <cellStyle name="Note 5 2 3 2 2 3 2" xfId="34328" xr:uid="{00000000-0005-0000-0000-0000A2880000}"/>
    <cellStyle name="Note 5 2 3 2 2 3 3" xfId="48781" xr:uid="{00000000-0005-0000-0000-0000A3880000}"/>
    <cellStyle name="Note 5 2 3 2 2 4" xfId="22511" xr:uid="{00000000-0005-0000-0000-0000A4880000}"/>
    <cellStyle name="Note 5 2 3 2 2 5" xfId="36964" xr:uid="{00000000-0005-0000-0000-0000A5880000}"/>
    <cellStyle name="Note 5 2 3 2 3" xfId="7537" xr:uid="{00000000-0005-0000-0000-0000A6880000}"/>
    <cellStyle name="Note 5 2 3 2 3 2" xfId="24972" xr:uid="{00000000-0005-0000-0000-0000A7880000}"/>
    <cellStyle name="Note 5 2 3 2 3 3" xfId="39425" xr:uid="{00000000-0005-0000-0000-0000A8880000}"/>
    <cellStyle name="Note 5 2 3 2 4" xfId="9978" xr:uid="{00000000-0005-0000-0000-0000A9880000}"/>
    <cellStyle name="Note 5 2 3 2 4 2" xfId="27413" xr:uid="{00000000-0005-0000-0000-0000AA880000}"/>
    <cellStyle name="Note 5 2 3 2 4 3" xfId="41866" xr:uid="{00000000-0005-0000-0000-0000AB880000}"/>
    <cellStyle name="Note 5 2 3 2 5" xfId="12398" xr:uid="{00000000-0005-0000-0000-0000AC880000}"/>
    <cellStyle name="Note 5 2 3 2 5 2" xfId="29833" xr:uid="{00000000-0005-0000-0000-0000AD880000}"/>
    <cellStyle name="Note 5 2 3 2 5 3" xfId="44286" xr:uid="{00000000-0005-0000-0000-0000AE880000}"/>
    <cellStyle name="Note 5 2 3 2 6" xfId="19405" xr:uid="{00000000-0005-0000-0000-0000AF880000}"/>
    <cellStyle name="Note 5 2 3 3" xfId="2565" xr:uid="{00000000-0005-0000-0000-0000B0880000}"/>
    <cellStyle name="Note 5 2 3 3 2" xfId="5076" xr:uid="{00000000-0005-0000-0000-0000B1880000}"/>
    <cellStyle name="Note 5 2 3 3 2 2" xfId="14433" xr:uid="{00000000-0005-0000-0000-0000B2880000}"/>
    <cellStyle name="Note 5 2 3 3 2 2 2" xfId="31868" xr:uid="{00000000-0005-0000-0000-0000B3880000}"/>
    <cellStyle name="Note 5 2 3 3 2 2 3" xfId="46321" xr:uid="{00000000-0005-0000-0000-0000B4880000}"/>
    <cellStyle name="Note 5 2 3 3 2 3" xfId="16894" xr:uid="{00000000-0005-0000-0000-0000B5880000}"/>
    <cellStyle name="Note 5 2 3 3 2 3 2" xfId="34329" xr:uid="{00000000-0005-0000-0000-0000B6880000}"/>
    <cellStyle name="Note 5 2 3 3 2 3 3" xfId="48782" xr:uid="{00000000-0005-0000-0000-0000B7880000}"/>
    <cellStyle name="Note 5 2 3 3 2 4" xfId="22512" xr:uid="{00000000-0005-0000-0000-0000B8880000}"/>
    <cellStyle name="Note 5 2 3 3 2 5" xfId="36965" xr:uid="{00000000-0005-0000-0000-0000B9880000}"/>
    <cellStyle name="Note 5 2 3 3 3" xfId="7538" xr:uid="{00000000-0005-0000-0000-0000BA880000}"/>
    <cellStyle name="Note 5 2 3 3 3 2" xfId="24973" xr:uid="{00000000-0005-0000-0000-0000BB880000}"/>
    <cellStyle name="Note 5 2 3 3 3 3" xfId="39426" xr:uid="{00000000-0005-0000-0000-0000BC880000}"/>
    <cellStyle name="Note 5 2 3 3 4" xfId="9979" xr:uid="{00000000-0005-0000-0000-0000BD880000}"/>
    <cellStyle name="Note 5 2 3 3 4 2" xfId="27414" xr:uid="{00000000-0005-0000-0000-0000BE880000}"/>
    <cellStyle name="Note 5 2 3 3 4 3" xfId="41867" xr:uid="{00000000-0005-0000-0000-0000BF880000}"/>
    <cellStyle name="Note 5 2 3 3 5" xfId="12399" xr:uid="{00000000-0005-0000-0000-0000C0880000}"/>
    <cellStyle name="Note 5 2 3 3 5 2" xfId="29834" xr:uid="{00000000-0005-0000-0000-0000C1880000}"/>
    <cellStyle name="Note 5 2 3 3 5 3" xfId="44287" xr:uid="{00000000-0005-0000-0000-0000C2880000}"/>
    <cellStyle name="Note 5 2 3 3 6" xfId="19406" xr:uid="{00000000-0005-0000-0000-0000C3880000}"/>
    <cellStyle name="Note 5 2 3 4" xfId="2566" xr:uid="{00000000-0005-0000-0000-0000C4880000}"/>
    <cellStyle name="Note 5 2 3 4 2" xfId="5077" xr:uid="{00000000-0005-0000-0000-0000C5880000}"/>
    <cellStyle name="Note 5 2 3 4 2 2" xfId="22513" xr:uid="{00000000-0005-0000-0000-0000C6880000}"/>
    <cellStyle name="Note 5 2 3 4 2 3" xfId="36966" xr:uid="{00000000-0005-0000-0000-0000C7880000}"/>
    <cellStyle name="Note 5 2 3 4 3" xfId="7539" xr:uid="{00000000-0005-0000-0000-0000C8880000}"/>
    <cellStyle name="Note 5 2 3 4 3 2" xfId="24974" xr:uid="{00000000-0005-0000-0000-0000C9880000}"/>
    <cellStyle name="Note 5 2 3 4 3 3" xfId="39427" xr:uid="{00000000-0005-0000-0000-0000CA880000}"/>
    <cellStyle name="Note 5 2 3 4 4" xfId="9980" xr:uid="{00000000-0005-0000-0000-0000CB880000}"/>
    <cellStyle name="Note 5 2 3 4 4 2" xfId="27415" xr:uid="{00000000-0005-0000-0000-0000CC880000}"/>
    <cellStyle name="Note 5 2 3 4 4 3" xfId="41868" xr:uid="{00000000-0005-0000-0000-0000CD880000}"/>
    <cellStyle name="Note 5 2 3 4 5" xfId="12400" xr:uid="{00000000-0005-0000-0000-0000CE880000}"/>
    <cellStyle name="Note 5 2 3 4 5 2" xfId="29835" xr:uid="{00000000-0005-0000-0000-0000CF880000}"/>
    <cellStyle name="Note 5 2 3 4 5 3" xfId="44288" xr:uid="{00000000-0005-0000-0000-0000D0880000}"/>
    <cellStyle name="Note 5 2 3 4 6" xfId="15411" xr:uid="{00000000-0005-0000-0000-0000D1880000}"/>
    <cellStyle name="Note 5 2 3 4 6 2" xfId="32846" xr:uid="{00000000-0005-0000-0000-0000D2880000}"/>
    <cellStyle name="Note 5 2 3 4 6 3" xfId="47299" xr:uid="{00000000-0005-0000-0000-0000D3880000}"/>
    <cellStyle name="Note 5 2 3 4 7" xfId="19407" xr:uid="{00000000-0005-0000-0000-0000D4880000}"/>
    <cellStyle name="Note 5 2 3 4 8" xfId="20573" xr:uid="{00000000-0005-0000-0000-0000D5880000}"/>
    <cellStyle name="Note 5 2 3 5" xfId="5074" xr:uid="{00000000-0005-0000-0000-0000D6880000}"/>
    <cellStyle name="Note 5 2 3 5 2" xfId="14431" xr:uid="{00000000-0005-0000-0000-0000D7880000}"/>
    <cellStyle name="Note 5 2 3 5 2 2" xfId="31866" xr:uid="{00000000-0005-0000-0000-0000D8880000}"/>
    <cellStyle name="Note 5 2 3 5 2 3" xfId="46319" xr:uid="{00000000-0005-0000-0000-0000D9880000}"/>
    <cellStyle name="Note 5 2 3 5 3" xfId="16892" xr:uid="{00000000-0005-0000-0000-0000DA880000}"/>
    <cellStyle name="Note 5 2 3 5 3 2" xfId="34327" xr:uid="{00000000-0005-0000-0000-0000DB880000}"/>
    <cellStyle name="Note 5 2 3 5 3 3" xfId="48780" xr:uid="{00000000-0005-0000-0000-0000DC880000}"/>
    <cellStyle name="Note 5 2 3 5 4" xfId="22510" xr:uid="{00000000-0005-0000-0000-0000DD880000}"/>
    <cellStyle name="Note 5 2 3 5 5" xfId="36963" xr:uid="{00000000-0005-0000-0000-0000DE880000}"/>
    <cellStyle name="Note 5 2 3 6" xfId="7536" xr:uid="{00000000-0005-0000-0000-0000DF880000}"/>
    <cellStyle name="Note 5 2 3 6 2" xfId="24971" xr:uid="{00000000-0005-0000-0000-0000E0880000}"/>
    <cellStyle name="Note 5 2 3 6 3" xfId="39424" xr:uid="{00000000-0005-0000-0000-0000E1880000}"/>
    <cellStyle name="Note 5 2 3 7" xfId="9977" xr:uid="{00000000-0005-0000-0000-0000E2880000}"/>
    <cellStyle name="Note 5 2 3 7 2" xfId="27412" xr:uid="{00000000-0005-0000-0000-0000E3880000}"/>
    <cellStyle name="Note 5 2 3 7 3" xfId="41865" xr:uid="{00000000-0005-0000-0000-0000E4880000}"/>
    <cellStyle name="Note 5 2 3 8" xfId="12397" xr:uid="{00000000-0005-0000-0000-0000E5880000}"/>
    <cellStyle name="Note 5 2 3 8 2" xfId="29832" xr:uid="{00000000-0005-0000-0000-0000E6880000}"/>
    <cellStyle name="Note 5 2 3 8 3" xfId="44285" xr:uid="{00000000-0005-0000-0000-0000E7880000}"/>
    <cellStyle name="Note 5 2 3 9" xfId="19404" xr:uid="{00000000-0005-0000-0000-0000E8880000}"/>
    <cellStyle name="Note 5 2 4" xfId="2567" xr:uid="{00000000-0005-0000-0000-0000E9880000}"/>
    <cellStyle name="Note 5 2 4 2" xfId="2568" xr:uid="{00000000-0005-0000-0000-0000EA880000}"/>
    <cellStyle name="Note 5 2 4 2 2" xfId="5079" xr:uid="{00000000-0005-0000-0000-0000EB880000}"/>
    <cellStyle name="Note 5 2 4 2 2 2" xfId="14435" xr:uid="{00000000-0005-0000-0000-0000EC880000}"/>
    <cellStyle name="Note 5 2 4 2 2 2 2" xfId="31870" xr:uid="{00000000-0005-0000-0000-0000ED880000}"/>
    <cellStyle name="Note 5 2 4 2 2 2 3" xfId="46323" xr:uid="{00000000-0005-0000-0000-0000EE880000}"/>
    <cellStyle name="Note 5 2 4 2 2 3" xfId="16896" xr:uid="{00000000-0005-0000-0000-0000EF880000}"/>
    <cellStyle name="Note 5 2 4 2 2 3 2" xfId="34331" xr:uid="{00000000-0005-0000-0000-0000F0880000}"/>
    <cellStyle name="Note 5 2 4 2 2 3 3" xfId="48784" xr:uid="{00000000-0005-0000-0000-0000F1880000}"/>
    <cellStyle name="Note 5 2 4 2 2 4" xfId="22515" xr:uid="{00000000-0005-0000-0000-0000F2880000}"/>
    <cellStyle name="Note 5 2 4 2 2 5" xfId="36968" xr:uid="{00000000-0005-0000-0000-0000F3880000}"/>
    <cellStyle name="Note 5 2 4 2 3" xfId="7541" xr:uid="{00000000-0005-0000-0000-0000F4880000}"/>
    <cellStyle name="Note 5 2 4 2 3 2" xfId="24976" xr:uid="{00000000-0005-0000-0000-0000F5880000}"/>
    <cellStyle name="Note 5 2 4 2 3 3" xfId="39429" xr:uid="{00000000-0005-0000-0000-0000F6880000}"/>
    <cellStyle name="Note 5 2 4 2 4" xfId="9982" xr:uid="{00000000-0005-0000-0000-0000F7880000}"/>
    <cellStyle name="Note 5 2 4 2 4 2" xfId="27417" xr:uid="{00000000-0005-0000-0000-0000F8880000}"/>
    <cellStyle name="Note 5 2 4 2 4 3" xfId="41870" xr:uid="{00000000-0005-0000-0000-0000F9880000}"/>
    <cellStyle name="Note 5 2 4 2 5" xfId="12402" xr:uid="{00000000-0005-0000-0000-0000FA880000}"/>
    <cellStyle name="Note 5 2 4 2 5 2" xfId="29837" xr:uid="{00000000-0005-0000-0000-0000FB880000}"/>
    <cellStyle name="Note 5 2 4 2 5 3" xfId="44290" xr:uid="{00000000-0005-0000-0000-0000FC880000}"/>
    <cellStyle name="Note 5 2 4 2 6" xfId="19409" xr:uid="{00000000-0005-0000-0000-0000FD880000}"/>
    <cellStyle name="Note 5 2 4 3" xfId="2569" xr:uid="{00000000-0005-0000-0000-0000FE880000}"/>
    <cellStyle name="Note 5 2 4 3 2" xfId="5080" xr:uid="{00000000-0005-0000-0000-0000FF880000}"/>
    <cellStyle name="Note 5 2 4 3 2 2" xfId="14436" xr:uid="{00000000-0005-0000-0000-000000890000}"/>
    <cellStyle name="Note 5 2 4 3 2 2 2" xfId="31871" xr:uid="{00000000-0005-0000-0000-000001890000}"/>
    <cellStyle name="Note 5 2 4 3 2 2 3" xfId="46324" xr:uid="{00000000-0005-0000-0000-000002890000}"/>
    <cellStyle name="Note 5 2 4 3 2 3" xfId="16897" xr:uid="{00000000-0005-0000-0000-000003890000}"/>
    <cellStyle name="Note 5 2 4 3 2 3 2" xfId="34332" xr:uid="{00000000-0005-0000-0000-000004890000}"/>
    <cellStyle name="Note 5 2 4 3 2 3 3" xfId="48785" xr:uid="{00000000-0005-0000-0000-000005890000}"/>
    <cellStyle name="Note 5 2 4 3 2 4" xfId="22516" xr:uid="{00000000-0005-0000-0000-000006890000}"/>
    <cellStyle name="Note 5 2 4 3 2 5" xfId="36969" xr:uid="{00000000-0005-0000-0000-000007890000}"/>
    <cellStyle name="Note 5 2 4 3 3" xfId="7542" xr:uid="{00000000-0005-0000-0000-000008890000}"/>
    <cellStyle name="Note 5 2 4 3 3 2" xfId="24977" xr:uid="{00000000-0005-0000-0000-000009890000}"/>
    <cellStyle name="Note 5 2 4 3 3 3" xfId="39430" xr:uid="{00000000-0005-0000-0000-00000A890000}"/>
    <cellStyle name="Note 5 2 4 3 4" xfId="9983" xr:uid="{00000000-0005-0000-0000-00000B890000}"/>
    <cellStyle name="Note 5 2 4 3 4 2" xfId="27418" xr:uid="{00000000-0005-0000-0000-00000C890000}"/>
    <cellStyle name="Note 5 2 4 3 4 3" xfId="41871" xr:uid="{00000000-0005-0000-0000-00000D890000}"/>
    <cellStyle name="Note 5 2 4 3 5" xfId="12403" xr:uid="{00000000-0005-0000-0000-00000E890000}"/>
    <cellStyle name="Note 5 2 4 3 5 2" xfId="29838" xr:uid="{00000000-0005-0000-0000-00000F890000}"/>
    <cellStyle name="Note 5 2 4 3 5 3" xfId="44291" xr:uid="{00000000-0005-0000-0000-000010890000}"/>
    <cellStyle name="Note 5 2 4 3 6" xfId="19410" xr:uid="{00000000-0005-0000-0000-000011890000}"/>
    <cellStyle name="Note 5 2 4 4" xfId="2570" xr:uid="{00000000-0005-0000-0000-000012890000}"/>
    <cellStyle name="Note 5 2 4 4 2" xfId="5081" xr:uid="{00000000-0005-0000-0000-000013890000}"/>
    <cellStyle name="Note 5 2 4 4 2 2" xfId="22517" xr:uid="{00000000-0005-0000-0000-000014890000}"/>
    <cellStyle name="Note 5 2 4 4 2 3" xfId="36970" xr:uid="{00000000-0005-0000-0000-000015890000}"/>
    <cellStyle name="Note 5 2 4 4 3" xfId="7543" xr:uid="{00000000-0005-0000-0000-000016890000}"/>
    <cellStyle name="Note 5 2 4 4 3 2" xfId="24978" xr:uid="{00000000-0005-0000-0000-000017890000}"/>
    <cellStyle name="Note 5 2 4 4 3 3" xfId="39431" xr:uid="{00000000-0005-0000-0000-000018890000}"/>
    <cellStyle name="Note 5 2 4 4 4" xfId="9984" xr:uid="{00000000-0005-0000-0000-000019890000}"/>
    <cellStyle name="Note 5 2 4 4 4 2" xfId="27419" xr:uid="{00000000-0005-0000-0000-00001A890000}"/>
    <cellStyle name="Note 5 2 4 4 4 3" xfId="41872" xr:uid="{00000000-0005-0000-0000-00001B890000}"/>
    <cellStyle name="Note 5 2 4 4 5" xfId="12404" xr:uid="{00000000-0005-0000-0000-00001C890000}"/>
    <cellStyle name="Note 5 2 4 4 5 2" xfId="29839" xr:uid="{00000000-0005-0000-0000-00001D890000}"/>
    <cellStyle name="Note 5 2 4 4 5 3" xfId="44292" xr:uid="{00000000-0005-0000-0000-00001E890000}"/>
    <cellStyle name="Note 5 2 4 4 6" xfId="15412" xr:uid="{00000000-0005-0000-0000-00001F890000}"/>
    <cellStyle name="Note 5 2 4 4 6 2" xfId="32847" xr:uid="{00000000-0005-0000-0000-000020890000}"/>
    <cellStyle name="Note 5 2 4 4 6 3" xfId="47300" xr:uid="{00000000-0005-0000-0000-000021890000}"/>
    <cellStyle name="Note 5 2 4 4 7" xfId="19411" xr:uid="{00000000-0005-0000-0000-000022890000}"/>
    <cellStyle name="Note 5 2 4 4 8" xfId="20574" xr:uid="{00000000-0005-0000-0000-000023890000}"/>
    <cellStyle name="Note 5 2 4 5" xfId="5078" xr:uid="{00000000-0005-0000-0000-000024890000}"/>
    <cellStyle name="Note 5 2 4 5 2" xfId="14434" xr:uid="{00000000-0005-0000-0000-000025890000}"/>
    <cellStyle name="Note 5 2 4 5 2 2" xfId="31869" xr:uid="{00000000-0005-0000-0000-000026890000}"/>
    <cellStyle name="Note 5 2 4 5 2 3" xfId="46322" xr:uid="{00000000-0005-0000-0000-000027890000}"/>
    <cellStyle name="Note 5 2 4 5 3" xfId="16895" xr:uid="{00000000-0005-0000-0000-000028890000}"/>
    <cellStyle name="Note 5 2 4 5 3 2" xfId="34330" xr:uid="{00000000-0005-0000-0000-000029890000}"/>
    <cellStyle name="Note 5 2 4 5 3 3" xfId="48783" xr:uid="{00000000-0005-0000-0000-00002A890000}"/>
    <cellStyle name="Note 5 2 4 5 4" xfId="22514" xr:uid="{00000000-0005-0000-0000-00002B890000}"/>
    <cellStyle name="Note 5 2 4 5 5" xfId="36967" xr:uid="{00000000-0005-0000-0000-00002C890000}"/>
    <cellStyle name="Note 5 2 4 6" xfId="7540" xr:uid="{00000000-0005-0000-0000-00002D890000}"/>
    <cellStyle name="Note 5 2 4 6 2" xfId="24975" xr:uid="{00000000-0005-0000-0000-00002E890000}"/>
    <cellStyle name="Note 5 2 4 6 3" xfId="39428" xr:uid="{00000000-0005-0000-0000-00002F890000}"/>
    <cellStyle name="Note 5 2 4 7" xfId="9981" xr:uid="{00000000-0005-0000-0000-000030890000}"/>
    <cellStyle name="Note 5 2 4 7 2" xfId="27416" xr:uid="{00000000-0005-0000-0000-000031890000}"/>
    <cellStyle name="Note 5 2 4 7 3" xfId="41869" xr:uid="{00000000-0005-0000-0000-000032890000}"/>
    <cellStyle name="Note 5 2 4 8" xfId="12401" xr:uid="{00000000-0005-0000-0000-000033890000}"/>
    <cellStyle name="Note 5 2 4 8 2" xfId="29836" xr:uid="{00000000-0005-0000-0000-000034890000}"/>
    <cellStyle name="Note 5 2 4 8 3" xfId="44289" xr:uid="{00000000-0005-0000-0000-000035890000}"/>
    <cellStyle name="Note 5 2 4 9" xfId="19408" xr:uid="{00000000-0005-0000-0000-000036890000}"/>
    <cellStyle name="Note 5 2 5" xfId="2571" xr:uid="{00000000-0005-0000-0000-000037890000}"/>
    <cellStyle name="Note 5 2 5 2" xfId="2572" xr:uid="{00000000-0005-0000-0000-000038890000}"/>
    <cellStyle name="Note 5 2 5 2 2" xfId="5083" xr:uid="{00000000-0005-0000-0000-000039890000}"/>
    <cellStyle name="Note 5 2 5 2 2 2" xfId="14438" xr:uid="{00000000-0005-0000-0000-00003A890000}"/>
    <cellStyle name="Note 5 2 5 2 2 2 2" xfId="31873" xr:uid="{00000000-0005-0000-0000-00003B890000}"/>
    <cellStyle name="Note 5 2 5 2 2 2 3" xfId="46326" xr:uid="{00000000-0005-0000-0000-00003C890000}"/>
    <cellStyle name="Note 5 2 5 2 2 3" xfId="16899" xr:uid="{00000000-0005-0000-0000-00003D890000}"/>
    <cellStyle name="Note 5 2 5 2 2 3 2" xfId="34334" xr:uid="{00000000-0005-0000-0000-00003E890000}"/>
    <cellStyle name="Note 5 2 5 2 2 3 3" xfId="48787" xr:uid="{00000000-0005-0000-0000-00003F890000}"/>
    <cellStyle name="Note 5 2 5 2 2 4" xfId="22519" xr:uid="{00000000-0005-0000-0000-000040890000}"/>
    <cellStyle name="Note 5 2 5 2 2 5" xfId="36972" xr:uid="{00000000-0005-0000-0000-000041890000}"/>
    <cellStyle name="Note 5 2 5 2 3" xfId="7545" xr:uid="{00000000-0005-0000-0000-000042890000}"/>
    <cellStyle name="Note 5 2 5 2 3 2" xfId="24980" xr:uid="{00000000-0005-0000-0000-000043890000}"/>
    <cellStyle name="Note 5 2 5 2 3 3" xfId="39433" xr:uid="{00000000-0005-0000-0000-000044890000}"/>
    <cellStyle name="Note 5 2 5 2 4" xfId="9986" xr:uid="{00000000-0005-0000-0000-000045890000}"/>
    <cellStyle name="Note 5 2 5 2 4 2" xfId="27421" xr:uid="{00000000-0005-0000-0000-000046890000}"/>
    <cellStyle name="Note 5 2 5 2 4 3" xfId="41874" xr:uid="{00000000-0005-0000-0000-000047890000}"/>
    <cellStyle name="Note 5 2 5 2 5" xfId="12406" xr:uid="{00000000-0005-0000-0000-000048890000}"/>
    <cellStyle name="Note 5 2 5 2 5 2" xfId="29841" xr:uid="{00000000-0005-0000-0000-000049890000}"/>
    <cellStyle name="Note 5 2 5 2 5 3" xfId="44294" xr:uid="{00000000-0005-0000-0000-00004A890000}"/>
    <cellStyle name="Note 5 2 5 2 6" xfId="19413" xr:uid="{00000000-0005-0000-0000-00004B890000}"/>
    <cellStyle name="Note 5 2 5 3" xfId="2573" xr:uid="{00000000-0005-0000-0000-00004C890000}"/>
    <cellStyle name="Note 5 2 5 3 2" xfId="5084" xr:uid="{00000000-0005-0000-0000-00004D890000}"/>
    <cellStyle name="Note 5 2 5 3 2 2" xfId="14439" xr:uid="{00000000-0005-0000-0000-00004E890000}"/>
    <cellStyle name="Note 5 2 5 3 2 2 2" xfId="31874" xr:uid="{00000000-0005-0000-0000-00004F890000}"/>
    <cellStyle name="Note 5 2 5 3 2 2 3" xfId="46327" xr:uid="{00000000-0005-0000-0000-000050890000}"/>
    <cellStyle name="Note 5 2 5 3 2 3" xfId="16900" xr:uid="{00000000-0005-0000-0000-000051890000}"/>
    <cellStyle name="Note 5 2 5 3 2 3 2" xfId="34335" xr:uid="{00000000-0005-0000-0000-000052890000}"/>
    <cellStyle name="Note 5 2 5 3 2 3 3" xfId="48788" xr:uid="{00000000-0005-0000-0000-000053890000}"/>
    <cellStyle name="Note 5 2 5 3 2 4" xfId="22520" xr:uid="{00000000-0005-0000-0000-000054890000}"/>
    <cellStyle name="Note 5 2 5 3 2 5" xfId="36973" xr:uid="{00000000-0005-0000-0000-000055890000}"/>
    <cellStyle name="Note 5 2 5 3 3" xfId="7546" xr:uid="{00000000-0005-0000-0000-000056890000}"/>
    <cellStyle name="Note 5 2 5 3 3 2" xfId="24981" xr:uid="{00000000-0005-0000-0000-000057890000}"/>
    <cellStyle name="Note 5 2 5 3 3 3" xfId="39434" xr:uid="{00000000-0005-0000-0000-000058890000}"/>
    <cellStyle name="Note 5 2 5 3 4" xfId="9987" xr:uid="{00000000-0005-0000-0000-000059890000}"/>
    <cellStyle name="Note 5 2 5 3 4 2" xfId="27422" xr:uid="{00000000-0005-0000-0000-00005A890000}"/>
    <cellStyle name="Note 5 2 5 3 4 3" xfId="41875" xr:uid="{00000000-0005-0000-0000-00005B890000}"/>
    <cellStyle name="Note 5 2 5 3 5" xfId="12407" xr:uid="{00000000-0005-0000-0000-00005C890000}"/>
    <cellStyle name="Note 5 2 5 3 5 2" xfId="29842" xr:uid="{00000000-0005-0000-0000-00005D890000}"/>
    <cellStyle name="Note 5 2 5 3 5 3" xfId="44295" xr:uid="{00000000-0005-0000-0000-00005E890000}"/>
    <cellStyle name="Note 5 2 5 3 6" xfId="19414" xr:uid="{00000000-0005-0000-0000-00005F890000}"/>
    <cellStyle name="Note 5 2 5 4" xfId="2574" xr:uid="{00000000-0005-0000-0000-000060890000}"/>
    <cellStyle name="Note 5 2 5 4 2" xfId="5085" xr:uid="{00000000-0005-0000-0000-000061890000}"/>
    <cellStyle name="Note 5 2 5 4 2 2" xfId="22521" xr:uid="{00000000-0005-0000-0000-000062890000}"/>
    <cellStyle name="Note 5 2 5 4 2 3" xfId="36974" xr:uid="{00000000-0005-0000-0000-000063890000}"/>
    <cellStyle name="Note 5 2 5 4 3" xfId="7547" xr:uid="{00000000-0005-0000-0000-000064890000}"/>
    <cellStyle name="Note 5 2 5 4 3 2" xfId="24982" xr:uid="{00000000-0005-0000-0000-000065890000}"/>
    <cellStyle name="Note 5 2 5 4 3 3" xfId="39435" xr:uid="{00000000-0005-0000-0000-000066890000}"/>
    <cellStyle name="Note 5 2 5 4 4" xfId="9988" xr:uid="{00000000-0005-0000-0000-000067890000}"/>
    <cellStyle name="Note 5 2 5 4 4 2" xfId="27423" xr:uid="{00000000-0005-0000-0000-000068890000}"/>
    <cellStyle name="Note 5 2 5 4 4 3" xfId="41876" xr:uid="{00000000-0005-0000-0000-000069890000}"/>
    <cellStyle name="Note 5 2 5 4 5" xfId="12408" xr:uid="{00000000-0005-0000-0000-00006A890000}"/>
    <cellStyle name="Note 5 2 5 4 5 2" xfId="29843" xr:uid="{00000000-0005-0000-0000-00006B890000}"/>
    <cellStyle name="Note 5 2 5 4 5 3" xfId="44296" xr:uid="{00000000-0005-0000-0000-00006C890000}"/>
    <cellStyle name="Note 5 2 5 4 6" xfId="15413" xr:uid="{00000000-0005-0000-0000-00006D890000}"/>
    <cellStyle name="Note 5 2 5 4 6 2" xfId="32848" xr:uid="{00000000-0005-0000-0000-00006E890000}"/>
    <cellStyle name="Note 5 2 5 4 6 3" xfId="47301" xr:uid="{00000000-0005-0000-0000-00006F890000}"/>
    <cellStyle name="Note 5 2 5 4 7" xfId="19415" xr:uid="{00000000-0005-0000-0000-000070890000}"/>
    <cellStyle name="Note 5 2 5 4 8" xfId="20575" xr:uid="{00000000-0005-0000-0000-000071890000}"/>
    <cellStyle name="Note 5 2 5 5" xfId="5082" xr:uid="{00000000-0005-0000-0000-000072890000}"/>
    <cellStyle name="Note 5 2 5 5 2" xfId="14437" xr:uid="{00000000-0005-0000-0000-000073890000}"/>
    <cellStyle name="Note 5 2 5 5 2 2" xfId="31872" xr:uid="{00000000-0005-0000-0000-000074890000}"/>
    <cellStyle name="Note 5 2 5 5 2 3" xfId="46325" xr:uid="{00000000-0005-0000-0000-000075890000}"/>
    <cellStyle name="Note 5 2 5 5 3" xfId="16898" xr:uid="{00000000-0005-0000-0000-000076890000}"/>
    <cellStyle name="Note 5 2 5 5 3 2" xfId="34333" xr:uid="{00000000-0005-0000-0000-000077890000}"/>
    <cellStyle name="Note 5 2 5 5 3 3" xfId="48786" xr:uid="{00000000-0005-0000-0000-000078890000}"/>
    <cellStyle name="Note 5 2 5 5 4" xfId="22518" xr:uid="{00000000-0005-0000-0000-000079890000}"/>
    <cellStyle name="Note 5 2 5 5 5" xfId="36971" xr:uid="{00000000-0005-0000-0000-00007A890000}"/>
    <cellStyle name="Note 5 2 5 6" xfId="7544" xr:uid="{00000000-0005-0000-0000-00007B890000}"/>
    <cellStyle name="Note 5 2 5 6 2" xfId="24979" xr:uid="{00000000-0005-0000-0000-00007C890000}"/>
    <cellStyle name="Note 5 2 5 6 3" xfId="39432" xr:uid="{00000000-0005-0000-0000-00007D890000}"/>
    <cellStyle name="Note 5 2 5 7" xfId="9985" xr:uid="{00000000-0005-0000-0000-00007E890000}"/>
    <cellStyle name="Note 5 2 5 7 2" xfId="27420" xr:uid="{00000000-0005-0000-0000-00007F890000}"/>
    <cellStyle name="Note 5 2 5 7 3" xfId="41873" xr:uid="{00000000-0005-0000-0000-000080890000}"/>
    <cellStyle name="Note 5 2 5 8" xfId="12405" xr:uid="{00000000-0005-0000-0000-000081890000}"/>
    <cellStyle name="Note 5 2 5 8 2" xfId="29840" xr:uid="{00000000-0005-0000-0000-000082890000}"/>
    <cellStyle name="Note 5 2 5 8 3" xfId="44293" xr:uid="{00000000-0005-0000-0000-000083890000}"/>
    <cellStyle name="Note 5 2 5 9" xfId="19412" xr:uid="{00000000-0005-0000-0000-000084890000}"/>
    <cellStyle name="Note 5 2 6" xfId="2575" xr:uid="{00000000-0005-0000-0000-000085890000}"/>
    <cellStyle name="Note 5 2 6 2" xfId="5086" xr:uid="{00000000-0005-0000-0000-000086890000}"/>
    <cellStyle name="Note 5 2 6 2 2" xfId="14440" xr:uid="{00000000-0005-0000-0000-000087890000}"/>
    <cellStyle name="Note 5 2 6 2 2 2" xfId="31875" xr:uid="{00000000-0005-0000-0000-000088890000}"/>
    <cellStyle name="Note 5 2 6 2 2 3" xfId="46328" xr:uid="{00000000-0005-0000-0000-000089890000}"/>
    <cellStyle name="Note 5 2 6 2 3" xfId="16901" xr:uid="{00000000-0005-0000-0000-00008A890000}"/>
    <cellStyle name="Note 5 2 6 2 3 2" xfId="34336" xr:uid="{00000000-0005-0000-0000-00008B890000}"/>
    <cellStyle name="Note 5 2 6 2 3 3" xfId="48789" xr:uid="{00000000-0005-0000-0000-00008C890000}"/>
    <cellStyle name="Note 5 2 6 2 4" xfId="22522" xr:uid="{00000000-0005-0000-0000-00008D890000}"/>
    <cellStyle name="Note 5 2 6 2 5" xfId="36975" xr:uid="{00000000-0005-0000-0000-00008E890000}"/>
    <cellStyle name="Note 5 2 6 3" xfId="7548" xr:uid="{00000000-0005-0000-0000-00008F890000}"/>
    <cellStyle name="Note 5 2 6 3 2" xfId="24983" xr:uid="{00000000-0005-0000-0000-000090890000}"/>
    <cellStyle name="Note 5 2 6 3 3" xfId="39436" xr:uid="{00000000-0005-0000-0000-000091890000}"/>
    <cellStyle name="Note 5 2 6 4" xfId="9989" xr:uid="{00000000-0005-0000-0000-000092890000}"/>
    <cellStyle name="Note 5 2 6 4 2" xfId="27424" xr:uid="{00000000-0005-0000-0000-000093890000}"/>
    <cellStyle name="Note 5 2 6 4 3" xfId="41877" xr:uid="{00000000-0005-0000-0000-000094890000}"/>
    <cellStyle name="Note 5 2 6 5" xfId="12409" xr:uid="{00000000-0005-0000-0000-000095890000}"/>
    <cellStyle name="Note 5 2 6 5 2" xfId="29844" xr:uid="{00000000-0005-0000-0000-000096890000}"/>
    <cellStyle name="Note 5 2 6 5 3" xfId="44297" xr:uid="{00000000-0005-0000-0000-000097890000}"/>
    <cellStyle name="Note 5 2 6 6" xfId="19416" xr:uid="{00000000-0005-0000-0000-000098890000}"/>
    <cellStyle name="Note 5 2 7" xfId="2576" xr:uid="{00000000-0005-0000-0000-000099890000}"/>
    <cellStyle name="Note 5 2 7 2" xfId="5087" xr:uid="{00000000-0005-0000-0000-00009A890000}"/>
    <cellStyle name="Note 5 2 7 2 2" xfId="14441" xr:uid="{00000000-0005-0000-0000-00009B890000}"/>
    <cellStyle name="Note 5 2 7 2 2 2" xfId="31876" xr:uid="{00000000-0005-0000-0000-00009C890000}"/>
    <cellStyle name="Note 5 2 7 2 2 3" xfId="46329" xr:uid="{00000000-0005-0000-0000-00009D890000}"/>
    <cellStyle name="Note 5 2 7 2 3" xfId="16902" xr:uid="{00000000-0005-0000-0000-00009E890000}"/>
    <cellStyle name="Note 5 2 7 2 3 2" xfId="34337" xr:uid="{00000000-0005-0000-0000-00009F890000}"/>
    <cellStyle name="Note 5 2 7 2 3 3" xfId="48790" xr:uid="{00000000-0005-0000-0000-0000A0890000}"/>
    <cellStyle name="Note 5 2 7 2 4" xfId="22523" xr:uid="{00000000-0005-0000-0000-0000A1890000}"/>
    <cellStyle name="Note 5 2 7 2 5" xfId="36976" xr:uid="{00000000-0005-0000-0000-0000A2890000}"/>
    <cellStyle name="Note 5 2 7 3" xfId="7549" xr:uid="{00000000-0005-0000-0000-0000A3890000}"/>
    <cellStyle name="Note 5 2 7 3 2" xfId="24984" xr:uid="{00000000-0005-0000-0000-0000A4890000}"/>
    <cellStyle name="Note 5 2 7 3 3" xfId="39437" xr:uid="{00000000-0005-0000-0000-0000A5890000}"/>
    <cellStyle name="Note 5 2 7 4" xfId="9990" xr:uid="{00000000-0005-0000-0000-0000A6890000}"/>
    <cellStyle name="Note 5 2 7 4 2" xfId="27425" xr:uid="{00000000-0005-0000-0000-0000A7890000}"/>
    <cellStyle name="Note 5 2 7 4 3" xfId="41878" xr:uid="{00000000-0005-0000-0000-0000A8890000}"/>
    <cellStyle name="Note 5 2 7 5" xfId="12410" xr:uid="{00000000-0005-0000-0000-0000A9890000}"/>
    <cellStyle name="Note 5 2 7 5 2" xfId="29845" xr:uid="{00000000-0005-0000-0000-0000AA890000}"/>
    <cellStyle name="Note 5 2 7 5 3" xfId="44298" xr:uid="{00000000-0005-0000-0000-0000AB890000}"/>
    <cellStyle name="Note 5 2 7 6" xfId="19417" xr:uid="{00000000-0005-0000-0000-0000AC890000}"/>
    <cellStyle name="Note 5 2 8" xfId="2577" xr:uid="{00000000-0005-0000-0000-0000AD890000}"/>
    <cellStyle name="Note 5 2 8 2" xfId="5088" xr:uid="{00000000-0005-0000-0000-0000AE890000}"/>
    <cellStyle name="Note 5 2 8 2 2" xfId="22524" xr:uid="{00000000-0005-0000-0000-0000AF890000}"/>
    <cellStyle name="Note 5 2 8 2 3" xfId="36977" xr:uid="{00000000-0005-0000-0000-0000B0890000}"/>
    <cellStyle name="Note 5 2 8 3" xfId="7550" xr:uid="{00000000-0005-0000-0000-0000B1890000}"/>
    <cellStyle name="Note 5 2 8 3 2" xfId="24985" xr:uid="{00000000-0005-0000-0000-0000B2890000}"/>
    <cellStyle name="Note 5 2 8 3 3" xfId="39438" xr:uid="{00000000-0005-0000-0000-0000B3890000}"/>
    <cellStyle name="Note 5 2 8 4" xfId="9991" xr:uid="{00000000-0005-0000-0000-0000B4890000}"/>
    <cellStyle name="Note 5 2 8 4 2" xfId="27426" xr:uid="{00000000-0005-0000-0000-0000B5890000}"/>
    <cellStyle name="Note 5 2 8 4 3" xfId="41879" xr:uid="{00000000-0005-0000-0000-0000B6890000}"/>
    <cellStyle name="Note 5 2 8 5" xfId="12411" xr:uid="{00000000-0005-0000-0000-0000B7890000}"/>
    <cellStyle name="Note 5 2 8 5 2" xfId="29846" xr:uid="{00000000-0005-0000-0000-0000B8890000}"/>
    <cellStyle name="Note 5 2 8 5 3" xfId="44299" xr:uid="{00000000-0005-0000-0000-0000B9890000}"/>
    <cellStyle name="Note 5 2 8 6" xfId="15414" xr:uid="{00000000-0005-0000-0000-0000BA890000}"/>
    <cellStyle name="Note 5 2 8 6 2" xfId="32849" xr:uid="{00000000-0005-0000-0000-0000BB890000}"/>
    <cellStyle name="Note 5 2 8 6 3" xfId="47302" xr:uid="{00000000-0005-0000-0000-0000BC890000}"/>
    <cellStyle name="Note 5 2 8 7" xfId="19418" xr:uid="{00000000-0005-0000-0000-0000BD890000}"/>
    <cellStyle name="Note 5 2 8 8" xfId="20576" xr:uid="{00000000-0005-0000-0000-0000BE890000}"/>
    <cellStyle name="Note 5 2 9" xfId="5069" xr:uid="{00000000-0005-0000-0000-0000BF890000}"/>
    <cellStyle name="Note 5 2 9 2" xfId="14427" xr:uid="{00000000-0005-0000-0000-0000C0890000}"/>
    <cellStyle name="Note 5 2 9 2 2" xfId="31862" xr:uid="{00000000-0005-0000-0000-0000C1890000}"/>
    <cellStyle name="Note 5 2 9 2 3" xfId="46315" xr:uid="{00000000-0005-0000-0000-0000C2890000}"/>
    <cellStyle name="Note 5 2 9 3" xfId="16888" xr:uid="{00000000-0005-0000-0000-0000C3890000}"/>
    <cellStyle name="Note 5 2 9 3 2" xfId="34323" xr:uid="{00000000-0005-0000-0000-0000C4890000}"/>
    <cellStyle name="Note 5 2 9 3 3" xfId="48776" xr:uid="{00000000-0005-0000-0000-0000C5890000}"/>
    <cellStyle name="Note 5 2 9 4" xfId="22505" xr:uid="{00000000-0005-0000-0000-0000C6890000}"/>
    <cellStyle name="Note 5 2 9 5" xfId="36958" xr:uid="{00000000-0005-0000-0000-0000C7890000}"/>
    <cellStyle name="Note 5 20" xfId="2578" xr:uid="{00000000-0005-0000-0000-0000C8890000}"/>
    <cellStyle name="Note 5 20 10" xfId="19419" xr:uid="{00000000-0005-0000-0000-0000C9890000}"/>
    <cellStyle name="Note 5 20 2" xfId="2579" xr:uid="{00000000-0005-0000-0000-0000CA890000}"/>
    <cellStyle name="Note 5 20 2 10" xfId="9993" xr:uid="{00000000-0005-0000-0000-0000CB890000}"/>
    <cellStyle name="Note 5 20 2 10 2" xfId="27428" xr:uid="{00000000-0005-0000-0000-0000CC890000}"/>
    <cellStyle name="Note 5 20 2 10 3" xfId="41881" xr:uid="{00000000-0005-0000-0000-0000CD890000}"/>
    <cellStyle name="Note 5 20 2 11" xfId="12413" xr:uid="{00000000-0005-0000-0000-0000CE890000}"/>
    <cellStyle name="Note 5 20 2 11 2" xfId="29848" xr:uid="{00000000-0005-0000-0000-0000CF890000}"/>
    <cellStyle name="Note 5 20 2 11 3" xfId="44301" xr:uid="{00000000-0005-0000-0000-0000D0890000}"/>
    <cellStyle name="Note 5 20 2 12" xfId="19420" xr:uid="{00000000-0005-0000-0000-0000D1890000}"/>
    <cellStyle name="Note 5 20 2 2" xfId="2580" xr:uid="{00000000-0005-0000-0000-0000D2890000}"/>
    <cellStyle name="Note 5 20 2 2 2" xfId="2581" xr:uid="{00000000-0005-0000-0000-0000D3890000}"/>
    <cellStyle name="Note 5 20 2 2 2 2" xfId="5092" xr:uid="{00000000-0005-0000-0000-0000D4890000}"/>
    <cellStyle name="Note 5 20 2 2 2 2 2" xfId="14445" xr:uid="{00000000-0005-0000-0000-0000D5890000}"/>
    <cellStyle name="Note 5 20 2 2 2 2 2 2" xfId="31880" xr:uid="{00000000-0005-0000-0000-0000D6890000}"/>
    <cellStyle name="Note 5 20 2 2 2 2 2 3" xfId="46333" xr:uid="{00000000-0005-0000-0000-0000D7890000}"/>
    <cellStyle name="Note 5 20 2 2 2 2 3" xfId="16906" xr:uid="{00000000-0005-0000-0000-0000D8890000}"/>
    <cellStyle name="Note 5 20 2 2 2 2 3 2" xfId="34341" xr:uid="{00000000-0005-0000-0000-0000D9890000}"/>
    <cellStyle name="Note 5 20 2 2 2 2 3 3" xfId="48794" xr:uid="{00000000-0005-0000-0000-0000DA890000}"/>
    <cellStyle name="Note 5 20 2 2 2 2 4" xfId="22528" xr:uid="{00000000-0005-0000-0000-0000DB890000}"/>
    <cellStyle name="Note 5 20 2 2 2 2 5" xfId="36981" xr:uid="{00000000-0005-0000-0000-0000DC890000}"/>
    <cellStyle name="Note 5 20 2 2 2 3" xfId="7554" xr:uid="{00000000-0005-0000-0000-0000DD890000}"/>
    <cellStyle name="Note 5 20 2 2 2 3 2" xfId="24989" xr:uid="{00000000-0005-0000-0000-0000DE890000}"/>
    <cellStyle name="Note 5 20 2 2 2 3 3" xfId="39442" xr:uid="{00000000-0005-0000-0000-0000DF890000}"/>
    <cellStyle name="Note 5 20 2 2 2 4" xfId="9995" xr:uid="{00000000-0005-0000-0000-0000E0890000}"/>
    <cellStyle name="Note 5 20 2 2 2 4 2" xfId="27430" xr:uid="{00000000-0005-0000-0000-0000E1890000}"/>
    <cellStyle name="Note 5 20 2 2 2 4 3" xfId="41883" xr:uid="{00000000-0005-0000-0000-0000E2890000}"/>
    <cellStyle name="Note 5 20 2 2 2 5" xfId="12415" xr:uid="{00000000-0005-0000-0000-0000E3890000}"/>
    <cellStyle name="Note 5 20 2 2 2 5 2" xfId="29850" xr:uid="{00000000-0005-0000-0000-0000E4890000}"/>
    <cellStyle name="Note 5 20 2 2 2 5 3" xfId="44303" xr:uid="{00000000-0005-0000-0000-0000E5890000}"/>
    <cellStyle name="Note 5 20 2 2 2 6" xfId="19422" xr:uid="{00000000-0005-0000-0000-0000E6890000}"/>
    <cellStyle name="Note 5 20 2 2 3" xfId="2582" xr:uid="{00000000-0005-0000-0000-0000E7890000}"/>
    <cellStyle name="Note 5 20 2 2 3 2" xfId="5093" xr:uid="{00000000-0005-0000-0000-0000E8890000}"/>
    <cellStyle name="Note 5 20 2 2 3 2 2" xfId="14446" xr:uid="{00000000-0005-0000-0000-0000E9890000}"/>
    <cellStyle name="Note 5 20 2 2 3 2 2 2" xfId="31881" xr:uid="{00000000-0005-0000-0000-0000EA890000}"/>
    <cellStyle name="Note 5 20 2 2 3 2 2 3" xfId="46334" xr:uid="{00000000-0005-0000-0000-0000EB890000}"/>
    <cellStyle name="Note 5 20 2 2 3 2 3" xfId="16907" xr:uid="{00000000-0005-0000-0000-0000EC890000}"/>
    <cellStyle name="Note 5 20 2 2 3 2 3 2" xfId="34342" xr:uid="{00000000-0005-0000-0000-0000ED890000}"/>
    <cellStyle name="Note 5 20 2 2 3 2 3 3" xfId="48795" xr:uid="{00000000-0005-0000-0000-0000EE890000}"/>
    <cellStyle name="Note 5 20 2 2 3 2 4" xfId="22529" xr:uid="{00000000-0005-0000-0000-0000EF890000}"/>
    <cellStyle name="Note 5 20 2 2 3 2 5" xfId="36982" xr:uid="{00000000-0005-0000-0000-0000F0890000}"/>
    <cellStyle name="Note 5 20 2 2 3 3" xfId="7555" xr:uid="{00000000-0005-0000-0000-0000F1890000}"/>
    <cellStyle name="Note 5 20 2 2 3 3 2" xfId="24990" xr:uid="{00000000-0005-0000-0000-0000F2890000}"/>
    <cellStyle name="Note 5 20 2 2 3 3 3" xfId="39443" xr:uid="{00000000-0005-0000-0000-0000F3890000}"/>
    <cellStyle name="Note 5 20 2 2 3 4" xfId="9996" xr:uid="{00000000-0005-0000-0000-0000F4890000}"/>
    <cellStyle name="Note 5 20 2 2 3 4 2" xfId="27431" xr:uid="{00000000-0005-0000-0000-0000F5890000}"/>
    <cellStyle name="Note 5 20 2 2 3 4 3" xfId="41884" xr:uid="{00000000-0005-0000-0000-0000F6890000}"/>
    <cellStyle name="Note 5 20 2 2 3 5" xfId="12416" xr:uid="{00000000-0005-0000-0000-0000F7890000}"/>
    <cellStyle name="Note 5 20 2 2 3 5 2" xfId="29851" xr:uid="{00000000-0005-0000-0000-0000F8890000}"/>
    <cellStyle name="Note 5 20 2 2 3 5 3" xfId="44304" xr:uid="{00000000-0005-0000-0000-0000F9890000}"/>
    <cellStyle name="Note 5 20 2 2 3 6" xfId="19423" xr:uid="{00000000-0005-0000-0000-0000FA890000}"/>
    <cellStyle name="Note 5 20 2 2 4" xfId="2583" xr:uid="{00000000-0005-0000-0000-0000FB890000}"/>
    <cellStyle name="Note 5 20 2 2 4 2" xfId="5094" xr:uid="{00000000-0005-0000-0000-0000FC890000}"/>
    <cellStyle name="Note 5 20 2 2 4 2 2" xfId="22530" xr:uid="{00000000-0005-0000-0000-0000FD890000}"/>
    <cellStyle name="Note 5 20 2 2 4 2 3" xfId="36983" xr:uid="{00000000-0005-0000-0000-0000FE890000}"/>
    <cellStyle name="Note 5 20 2 2 4 3" xfId="7556" xr:uid="{00000000-0005-0000-0000-0000FF890000}"/>
    <cellStyle name="Note 5 20 2 2 4 3 2" xfId="24991" xr:uid="{00000000-0005-0000-0000-0000008A0000}"/>
    <cellStyle name="Note 5 20 2 2 4 3 3" xfId="39444" xr:uid="{00000000-0005-0000-0000-0000018A0000}"/>
    <cellStyle name="Note 5 20 2 2 4 4" xfId="9997" xr:uid="{00000000-0005-0000-0000-0000028A0000}"/>
    <cellStyle name="Note 5 20 2 2 4 4 2" xfId="27432" xr:uid="{00000000-0005-0000-0000-0000038A0000}"/>
    <cellStyle name="Note 5 20 2 2 4 4 3" xfId="41885" xr:uid="{00000000-0005-0000-0000-0000048A0000}"/>
    <cellStyle name="Note 5 20 2 2 4 5" xfId="12417" xr:uid="{00000000-0005-0000-0000-0000058A0000}"/>
    <cellStyle name="Note 5 20 2 2 4 5 2" xfId="29852" xr:uid="{00000000-0005-0000-0000-0000068A0000}"/>
    <cellStyle name="Note 5 20 2 2 4 5 3" xfId="44305" xr:uid="{00000000-0005-0000-0000-0000078A0000}"/>
    <cellStyle name="Note 5 20 2 2 4 6" xfId="15415" xr:uid="{00000000-0005-0000-0000-0000088A0000}"/>
    <cellStyle name="Note 5 20 2 2 4 6 2" xfId="32850" xr:uid="{00000000-0005-0000-0000-0000098A0000}"/>
    <cellStyle name="Note 5 20 2 2 4 6 3" xfId="47303" xr:uid="{00000000-0005-0000-0000-00000A8A0000}"/>
    <cellStyle name="Note 5 20 2 2 4 7" xfId="19424" xr:uid="{00000000-0005-0000-0000-00000B8A0000}"/>
    <cellStyle name="Note 5 20 2 2 4 8" xfId="20577" xr:uid="{00000000-0005-0000-0000-00000C8A0000}"/>
    <cellStyle name="Note 5 20 2 2 5" xfId="5091" xr:uid="{00000000-0005-0000-0000-00000D8A0000}"/>
    <cellStyle name="Note 5 20 2 2 5 2" xfId="14444" xr:uid="{00000000-0005-0000-0000-00000E8A0000}"/>
    <cellStyle name="Note 5 20 2 2 5 2 2" xfId="31879" xr:uid="{00000000-0005-0000-0000-00000F8A0000}"/>
    <cellStyle name="Note 5 20 2 2 5 2 3" xfId="46332" xr:uid="{00000000-0005-0000-0000-0000108A0000}"/>
    <cellStyle name="Note 5 20 2 2 5 3" xfId="16905" xr:uid="{00000000-0005-0000-0000-0000118A0000}"/>
    <cellStyle name="Note 5 20 2 2 5 3 2" xfId="34340" xr:uid="{00000000-0005-0000-0000-0000128A0000}"/>
    <cellStyle name="Note 5 20 2 2 5 3 3" xfId="48793" xr:uid="{00000000-0005-0000-0000-0000138A0000}"/>
    <cellStyle name="Note 5 20 2 2 5 4" xfId="22527" xr:uid="{00000000-0005-0000-0000-0000148A0000}"/>
    <cellStyle name="Note 5 20 2 2 5 5" xfId="36980" xr:uid="{00000000-0005-0000-0000-0000158A0000}"/>
    <cellStyle name="Note 5 20 2 2 6" xfId="7553" xr:uid="{00000000-0005-0000-0000-0000168A0000}"/>
    <cellStyle name="Note 5 20 2 2 6 2" xfId="24988" xr:uid="{00000000-0005-0000-0000-0000178A0000}"/>
    <cellStyle name="Note 5 20 2 2 6 3" xfId="39441" xr:uid="{00000000-0005-0000-0000-0000188A0000}"/>
    <cellStyle name="Note 5 20 2 2 7" xfId="9994" xr:uid="{00000000-0005-0000-0000-0000198A0000}"/>
    <cellStyle name="Note 5 20 2 2 7 2" xfId="27429" xr:uid="{00000000-0005-0000-0000-00001A8A0000}"/>
    <cellStyle name="Note 5 20 2 2 7 3" xfId="41882" xr:uid="{00000000-0005-0000-0000-00001B8A0000}"/>
    <cellStyle name="Note 5 20 2 2 8" xfId="12414" xr:uid="{00000000-0005-0000-0000-00001C8A0000}"/>
    <cellStyle name="Note 5 20 2 2 8 2" xfId="29849" xr:uid="{00000000-0005-0000-0000-00001D8A0000}"/>
    <cellStyle name="Note 5 20 2 2 8 3" xfId="44302" xr:uid="{00000000-0005-0000-0000-00001E8A0000}"/>
    <cellStyle name="Note 5 20 2 2 9" xfId="19421" xr:uid="{00000000-0005-0000-0000-00001F8A0000}"/>
    <cellStyle name="Note 5 20 2 3" xfId="2584" xr:uid="{00000000-0005-0000-0000-0000208A0000}"/>
    <cellStyle name="Note 5 20 2 3 2" xfId="2585" xr:uid="{00000000-0005-0000-0000-0000218A0000}"/>
    <cellStyle name="Note 5 20 2 3 2 2" xfId="5096" xr:uid="{00000000-0005-0000-0000-0000228A0000}"/>
    <cellStyle name="Note 5 20 2 3 2 2 2" xfId="14448" xr:uid="{00000000-0005-0000-0000-0000238A0000}"/>
    <cellStyle name="Note 5 20 2 3 2 2 2 2" xfId="31883" xr:uid="{00000000-0005-0000-0000-0000248A0000}"/>
    <cellStyle name="Note 5 20 2 3 2 2 2 3" xfId="46336" xr:uid="{00000000-0005-0000-0000-0000258A0000}"/>
    <cellStyle name="Note 5 20 2 3 2 2 3" xfId="16909" xr:uid="{00000000-0005-0000-0000-0000268A0000}"/>
    <cellStyle name="Note 5 20 2 3 2 2 3 2" xfId="34344" xr:uid="{00000000-0005-0000-0000-0000278A0000}"/>
    <cellStyle name="Note 5 20 2 3 2 2 3 3" xfId="48797" xr:uid="{00000000-0005-0000-0000-0000288A0000}"/>
    <cellStyle name="Note 5 20 2 3 2 2 4" xfId="22532" xr:uid="{00000000-0005-0000-0000-0000298A0000}"/>
    <cellStyle name="Note 5 20 2 3 2 2 5" xfId="36985" xr:uid="{00000000-0005-0000-0000-00002A8A0000}"/>
    <cellStyle name="Note 5 20 2 3 2 3" xfId="7558" xr:uid="{00000000-0005-0000-0000-00002B8A0000}"/>
    <cellStyle name="Note 5 20 2 3 2 3 2" xfId="24993" xr:uid="{00000000-0005-0000-0000-00002C8A0000}"/>
    <cellStyle name="Note 5 20 2 3 2 3 3" xfId="39446" xr:uid="{00000000-0005-0000-0000-00002D8A0000}"/>
    <cellStyle name="Note 5 20 2 3 2 4" xfId="9999" xr:uid="{00000000-0005-0000-0000-00002E8A0000}"/>
    <cellStyle name="Note 5 20 2 3 2 4 2" xfId="27434" xr:uid="{00000000-0005-0000-0000-00002F8A0000}"/>
    <cellStyle name="Note 5 20 2 3 2 4 3" xfId="41887" xr:uid="{00000000-0005-0000-0000-0000308A0000}"/>
    <cellStyle name="Note 5 20 2 3 2 5" xfId="12419" xr:uid="{00000000-0005-0000-0000-0000318A0000}"/>
    <cellStyle name="Note 5 20 2 3 2 5 2" xfId="29854" xr:uid="{00000000-0005-0000-0000-0000328A0000}"/>
    <cellStyle name="Note 5 20 2 3 2 5 3" xfId="44307" xr:uid="{00000000-0005-0000-0000-0000338A0000}"/>
    <cellStyle name="Note 5 20 2 3 2 6" xfId="19426" xr:uid="{00000000-0005-0000-0000-0000348A0000}"/>
    <cellStyle name="Note 5 20 2 3 3" xfId="2586" xr:uid="{00000000-0005-0000-0000-0000358A0000}"/>
    <cellStyle name="Note 5 20 2 3 3 2" xfId="5097" xr:uid="{00000000-0005-0000-0000-0000368A0000}"/>
    <cellStyle name="Note 5 20 2 3 3 2 2" xfId="14449" xr:uid="{00000000-0005-0000-0000-0000378A0000}"/>
    <cellStyle name="Note 5 20 2 3 3 2 2 2" xfId="31884" xr:uid="{00000000-0005-0000-0000-0000388A0000}"/>
    <cellStyle name="Note 5 20 2 3 3 2 2 3" xfId="46337" xr:uid="{00000000-0005-0000-0000-0000398A0000}"/>
    <cellStyle name="Note 5 20 2 3 3 2 3" xfId="16910" xr:uid="{00000000-0005-0000-0000-00003A8A0000}"/>
    <cellStyle name="Note 5 20 2 3 3 2 3 2" xfId="34345" xr:uid="{00000000-0005-0000-0000-00003B8A0000}"/>
    <cellStyle name="Note 5 20 2 3 3 2 3 3" xfId="48798" xr:uid="{00000000-0005-0000-0000-00003C8A0000}"/>
    <cellStyle name="Note 5 20 2 3 3 2 4" xfId="22533" xr:uid="{00000000-0005-0000-0000-00003D8A0000}"/>
    <cellStyle name="Note 5 20 2 3 3 2 5" xfId="36986" xr:uid="{00000000-0005-0000-0000-00003E8A0000}"/>
    <cellStyle name="Note 5 20 2 3 3 3" xfId="7559" xr:uid="{00000000-0005-0000-0000-00003F8A0000}"/>
    <cellStyle name="Note 5 20 2 3 3 3 2" xfId="24994" xr:uid="{00000000-0005-0000-0000-0000408A0000}"/>
    <cellStyle name="Note 5 20 2 3 3 3 3" xfId="39447" xr:uid="{00000000-0005-0000-0000-0000418A0000}"/>
    <cellStyle name="Note 5 20 2 3 3 4" xfId="10000" xr:uid="{00000000-0005-0000-0000-0000428A0000}"/>
    <cellStyle name="Note 5 20 2 3 3 4 2" xfId="27435" xr:uid="{00000000-0005-0000-0000-0000438A0000}"/>
    <cellStyle name="Note 5 20 2 3 3 4 3" xfId="41888" xr:uid="{00000000-0005-0000-0000-0000448A0000}"/>
    <cellStyle name="Note 5 20 2 3 3 5" xfId="12420" xr:uid="{00000000-0005-0000-0000-0000458A0000}"/>
    <cellStyle name="Note 5 20 2 3 3 5 2" xfId="29855" xr:uid="{00000000-0005-0000-0000-0000468A0000}"/>
    <cellStyle name="Note 5 20 2 3 3 5 3" xfId="44308" xr:uid="{00000000-0005-0000-0000-0000478A0000}"/>
    <cellStyle name="Note 5 20 2 3 3 6" xfId="19427" xr:uid="{00000000-0005-0000-0000-0000488A0000}"/>
    <cellStyle name="Note 5 20 2 3 4" xfId="2587" xr:uid="{00000000-0005-0000-0000-0000498A0000}"/>
    <cellStyle name="Note 5 20 2 3 4 2" xfId="5098" xr:uid="{00000000-0005-0000-0000-00004A8A0000}"/>
    <cellStyle name="Note 5 20 2 3 4 2 2" xfId="22534" xr:uid="{00000000-0005-0000-0000-00004B8A0000}"/>
    <cellStyle name="Note 5 20 2 3 4 2 3" xfId="36987" xr:uid="{00000000-0005-0000-0000-00004C8A0000}"/>
    <cellStyle name="Note 5 20 2 3 4 3" xfId="7560" xr:uid="{00000000-0005-0000-0000-00004D8A0000}"/>
    <cellStyle name="Note 5 20 2 3 4 3 2" xfId="24995" xr:uid="{00000000-0005-0000-0000-00004E8A0000}"/>
    <cellStyle name="Note 5 20 2 3 4 3 3" xfId="39448" xr:uid="{00000000-0005-0000-0000-00004F8A0000}"/>
    <cellStyle name="Note 5 20 2 3 4 4" xfId="10001" xr:uid="{00000000-0005-0000-0000-0000508A0000}"/>
    <cellStyle name="Note 5 20 2 3 4 4 2" xfId="27436" xr:uid="{00000000-0005-0000-0000-0000518A0000}"/>
    <cellStyle name="Note 5 20 2 3 4 4 3" xfId="41889" xr:uid="{00000000-0005-0000-0000-0000528A0000}"/>
    <cellStyle name="Note 5 20 2 3 4 5" xfId="12421" xr:uid="{00000000-0005-0000-0000-0000538A0000}"/>
    <cellStyle name="Note 5 20 2 3 4 5 2" xfId="29856" xr:uid="{00000000-0005-0000-0000-0000548A0000}"/>
    <cellStyle name="Note 5 20 2 3 4 5 3" xfId="44309" xr:uid="{00000000-0005-0000-0000-0000558A0000}"/>
    <cellStyle name="Note 5 20 2 3 4 6" xfId="15416" xr:uid="{00000000-0005-0000-0000-0000568A0000}"/>
    <cellStyle name="Note 5 20 2 3 4 6 2" xfId="32851" xr:uid="{00000000-0005-0000-0000-0000578A0000}"/>
    <cellStyle name="Note 5 20 2 3 4 6 3" xfId="47304" xr:uid="{00000000-0005-0000-0000-0000588A0000}"/>
    <cellStyle name="Note 5 20 2 3 4 7" xfId="19428" xr:uid="{00000000-0005-0000-0000-0000598A0000}"/>
    <cellStyle name="Note 5 20 2 3 4 8" xfId="20578" xr:uid="{00000000-0005-0000-0000-00005A8A0000}"/>
    <cellStyle name="Note 5 20 2 3 5" xfId="5095" xr:uid="{00000000-0005-0000-0000-00005B8A0000}"/>
    <cellStyle name="Note 5 20 2 3 5 2" xfId="14447" xr:uid="{00000000-0005-0000-0000-00005C8A0000}"/>
    <cellStyle name="Note 5 20 2 3 5 2 2" xfId="31882" xr:uid="{00000000-0005-0000-0000-00005D8A0000}"/>
    <cellStyle name="Note 5 20 2 3 5 2 3" xfId="46335" xr:uid="{00000000-0005-0000-0000-00005E8A0000}"/>
    <cellStyle name="Note 5 20 2 3 5 3" xfId="16908" xr:uid="{00000000-0005-0000-0000-00005F8A0000}"/>
    <cellStyle name="Note 5 20 2 3 5 3 2" xfId="34343" xr:uid="{00000000-0005-0000-0000-0000608A0000}"/>
    <cellStyle name="Note 5 20 2 3 5 3 3" xfId="48796" xr:uid="{00000000-0005-0000-0000-0000618A0000}"/>
    <cellStyle name="Note 5 20 2 3 5 4" xfId="22531" xr:uid="{00000000-0005-0000-0000-0000628A0000}"/>
    <cellStyle name="Note 5 20 2 3 5 5" xfId="36984" xr:uid="{00000000-0005-0000-0000-0000638A0000}"/>
    <cellStyle name="Note 5 20 2 3 6" xfId="7557" xr:uid="{00000000-0005-0000-0000-0000648A0000}"/>
    <cellStyle name="Note 5 20 2 3 6 2" xfId="24992" xr:uid="{00000000-0005-0000-0000-0000658A0000}"/>
    <cellStyle name="Note 5 20 2 3 6 3" xfId="39445" xr:uid="{00000000-0005-0000-0000-0000668A0000}"/>
    <cellStyle name="Note 5 20 2 3 7" xfId="9998" xr:uid="{00000000-0005-0000-0000-0000678A0000}"/>
    <cellStyle name="Note 5 20 2 3 7 2" xfId="27433" xr:uid="{00000000-0005-0000-0000-0000688A0000}"/>
    <cellStyle name="Note 5 20 2 3 7 3" xfId="41886" xr:uid="{00000000-0005-0000-0000-0000698A0000}"/>
    <cellStyle name="Note 5 20 2 3 8" xfId="12418" xr:uid="{00000000-0005-0000-0000-00006A8A0000}"/>
    <cellStyle name="Note 5 20 2 3 8 2" xfId="29853" xr:uid="{00000000-0005-0000-0000-00006B8A0000}"/>
    <cellStyle name="Note 5 20 2 3 8 3" xfId="44306" xr:uid="{00000000-0005-0000-0000-00006C8A0000}"/>
    <cellStyle name="Note 5 20 2 3 9" xfId="19425" xr:uid="{00000000-0005-0000-0000-00006D8A0000}"/>
    <cellStyle name="Note 5 20 2 4" xfId="2588" xr:uid="{00000000-0005-0000-0000-00006E8A0000}"/>
    <cellStyle name="Note 5 20 2 4 2" xfId="2589" xr:uid="{00000000-0005-0000-0000-00006F8A0000}"/>
    <cellStyle name="Note 5 20 2 4 2 2" xfId="5100" xr:uid="{00000000-0005-0000-0000-0000708A0000}"/>
    <cellStyle name="Note 5 20 2 4 2 2 2" xfId="14451" xr:uid="{00000000-0005-0000-0000-0000718A0000}"/>
    <cellStyle name="Note 5 20 2 4 2 2 2 2" xfId="31886" xr:uid="{00000000-0005-0000-0000-0000728A0000}"/>
    <cellStyle name="Note 5 20 2 4 2 2 2 3" xfId="46339" xr:uid="{00000000-0005-0000-0000-0000738A0000}"/>
    <cellStyle name="Note 5 20 2 4 2 2 3" xfId="16912" xr:uid="{00000000-0005-0000-0000-0000748A0000}"/>
    <cellStyle name="Note 5 20 2 4 2 2 3 2" xfId="34347" xr:uid="{00000000-0005-0000-0000-0000758A0000}"/>
    <cellStyle name="Note 5 20 2 4 2 2 3 3" xfId="48800" xr:uid="{00000000-0005-0000-0000-0000768A0000}"/>
    <cellStyle name="Note 5 20 2 4 2 2 4" xfId="22536" xr:uid="{00000000-0005-0000-0000-0000778A0000}"/>
    <cellStyle name="Note 5 20 2 4 2 2 5" xfId="36989" xr:uid="{00000000-0005-0000-0000-0000788A0000}"/>
    <cellStyle name="Note 5 20 2 4 2 3" xfId="7562" xr:uid="{00000000-0005-0000-0000-0000798A0000}"/>
    <cellStyle name="Note 5 20 2 4 2 3 2" xfId="24997" xr:uid="{00000000-0005-0000-0000-00007A8A0000}"/>
    <cellStyle name="Note 5 20 2 4 2 3 3" xfId="39450" xr:uid="{00000000-0005-0000-0000-00007B8A0000}"/>
    <cellStyle name="Note 5 20 2 4 2 4" xfId="10003" xr:uid="{00000000-0005-0000-0000-00007C8A0000}"/>
    <cellStyle name="Note 5 20 2 4 2 4 2" xfId="27438" xr:uid="{00000000-0005-0000-0000-00007D8A0000}"/>
    <cellStyle name="Note 5 20 2 4 2 4 3" xfId="41891" xr:uid="{00000000-0005-0000-0000-00007E8A0000}"/>
    <cellStyle name="Note 5 20 2 4 2 5" xfId="12423" xr:uid="{00000000-0005-0000-0000-00007F8A0000}"/>
    <cellStyle name="Note 5 20 2 4 2 5 2" xfId="29858" xr:uid="{00000000-0005-0000-0000-0000808A0000}"/>
    <cellStyle name="Note 5 20 2 4 2 5 3" xfId="44311" xr:uid="{00000000-0005-0000-0000-0000818A0000}"/>
    <cellStyle name="Note 5 20 2 4 2 6" xfId="19430" xr:uid="{00000000-0005-0000-0000-0000828A0000}"/>
    <cellStyle name="Note 5 20 2 4 3" xfId="2590" xr:uid="{00000000-0005-0000-0000-0000838A0000}"/>
    <cellStyle name="Note 5 20 2 4 3 2" xfId="5101" xr:uid="{00000000-0005-0000-0000-0000848A0000}"/>
    <cellStyle name="Note 5 20 2 4 3 2 2" xfId="14452" xr:uid="{00000000-0005-0000-0000-0000858A0000}"/>
    <cellStyle name="Note 5 20 2 4 3 2 2 2" xfId="31887" xr:uid="{00000000-0005-0000-0000-0000868A0000}"/>
    <cellStyle name="Note 5 20 2 4 3 2 2 3" xfId="46340" xr:uid="{00000000-0005-0000-0000-0000878A0000}"/>
    <cellStyle name="Note 5 20 2 4 3 2 3" xfId="16913" xr:uid="{00000000-0005-0000-0000-0000888A0000}"/>
    <cellStyle name="Note 5 20 2 4 3 2 3 2" xfId="34348" xr:uid="{00000000-0005-0000-0000-0000898A0000}"/>
    <cellStyle name="Note 5 20 2 4 3 2 3 3" xfId="48801" xr:uid="{00000000-0005-0000-0000-00008A8A0000}"/>
    <cellStyle name="Note 5 20 2 4 3 2 4" xfId="22537" xr:uid="{00000000-0005-0000-0000-00008B8A0000}"/>
    <cellStyle name="Note 5 20 2 4 3 2 5" xfId="36990" xr:uid="{00000000-0005-0000-0000-00008C8A0000}"/>
    <cellStyle name="Note 5 20 2 4 3 3" xfId="7563" xr:uid="{00000000-0005-0000-0000-00008D8A0000}"/>
    <cellStyle name="Note 5 20 2 4 3 3 2" xfId="24998" xr:uid="{00000000-0005-0000-0000-00008E8A0000}"/>
    <cellStyle name="Note 5 20 2 4 3 3 3" xfId="39451" xr:uid="{00000000-0005-0000-0000-00008F8A0000}"/>
    <cellStyle name="Note 5 20 2 4 3 4" xfId="10004" xr:uid="{00000000-0005-0000-0000-0000908A0000}"/>
    <cellStyle name="Note 5 20 2 4 3 4 2" xfId="27439" xr:uid="{00000000-0005-0000-0000-0000918A0000}"/>
    <cellStyle name="Note 5 20 2 4 3 4 3" xfId="41892" xr:uid="{00000000-0005-0000-0000-0000928A0000}"/>
    <cellStyle name="Note 5 20 2 4 3 5" xfId="12424" xr:uid="{00000000-0005-0000-0000-0000938A0000}"/>
    <cellStyle name="Note 5 20 2 4 3 5 2" xfId="29859" xr:uid="{00000000-0005-0000-0000-0000948A0000}"/>
    <cellStyle name="Note 5 20 2 4 3 5 3" xfId="44312" xr:uid="{00000000-0005-0000-0000-0000958A0000}"/>
    <cellStyle name="Note 5 20 2 4 3 6" xfId="19431" xr:uid="{00000000-0005-0000-0000-0000968A0000}"/>
    <cellStyle name="Note 5 20 2 4 4" xfId="2591" xr:uid="{00000000-0005-0000-0000-0000978A0000}"/>
    <cellStyle name="Note 5 20 2 4 4 2" xfId="5102" xr:uid="{00000000-0005-0000-0000-0000988A0000}"/>
    <cellStyle name="Note 5 20 2 4 4 2 2" xfId="22538" xr:uid="{00000000-0005-0000-0000-0000998A0000}"/>
    <cellStyle name="Note 5 20 2 4 4 2 3" xfId="36991" xr:uid="{00000000-0005-0000-0000-00009A8A0000}"/>
    <cellStyle name="Note 5 20 2 4 4 3" xfId="7564" xr:uid="{00000000-0005-0000-0000-00009B8A0000}"/>
    <cellStyle name="Note 5 20 2 4 4 3 2" xfId="24999" xr:uid="{00000000-0005-0000-0000-00009C8A0000}"/>
    <cellStyle name="Note 5 20 2 4 4 3 3" xfId="39452" xr:uid="{00000000-0005-0000-0000-00009D8A0000}"/>
    <cellStyle name="Note 5 20 2 4 4 4" xfId="10005" xr:uid="{00000000-0005-0000-0000-00009E8A0000}"/>
    <cellStyle name="Note 5 20 2 4 4 4 2" xfId="27440" xr:uid="{00000000-0005-0000-0000-00009F8A0000}"/>
    <cellStyle name="Note 5 20 2 4 4 4 3" xfId="41893" xr:uid="{00000000-0005-0000-0000-0000A08A0000}"/>
    <cellStyle name="Note 5 20 2 4 4 5" xfId="12425" xr:uid="{00000000-0005-0000-0000-0000A18A0000}"/>
    <cellStyle name="Note 5 20 2 4 4 5 2" xfId="29860" xr:uid="{00000000-0005-0000-0000-0000A28A0000}"/>
    <cellStyle name="Note 5 20 2 4 4 5 3" xfId="44313" xr:uid="{00000000-0005-0000-0000-0000A38A0000}"/>
    <cellStyle name="Note 5 20 2 4 4 6" xfId="15417" xr:uid="{00000000-0005-0000-0000-0000A48A0000}"/>
    <cellStyle name="Note 5 20 2 4 4 6 2" xfId="32852" xr:uid="{00000000-0005-0000-0000-0000A58A0000}"/>
    <cellStyle name="Note 5 20 2 4 4 6 3" xfId="47305" xr:uid="{00000000-0005-0000-0000-0000A68A0000}"/>
    <cellStyle name="Note 5 20 2 4 4 7" xfId="19432" xr:uid="{00000000-0005-0000-0000-0000A78A0000}"/>
    <cellStyle name="Note 5 20 2 4 4 8" xfId="20579" xr:uid="{00000000-0005-0000-0000-0000A88A0000}"/>
    <cellStyle name="Note 5 20 2 4 5" xfId="5099" xr:uid="{00000000-0005-0000-0000-0000A98A0000}"/>
    <cellStyle name="Note 5 20 2 4 5 2" xfId="14450" xr:uid="{00000000-0005-0000-0000-0000AA8A0000}"/>
    <cellStyle name="Note 5 20 2 4 5 2 2" xfId="31885" xr:uid="{00000000-0005-0000-0000-0000AB8A0000}"/>
    <cellStyle name="Note 5 20 2 4 5 2 3" xfId="46338" xr:uid="{00000000-0005-0000-0000-0000AC8A0000}"/>
    <cellStyle name="Note 5 20 2 4 5 3" xfId="16911" xr:uid="{00000000-0005-0000-0000-0000AD8A0000}"/>
    <cellStyle name="Note 5 20 2 4 5 3 2" xfId="34346" xr:uid="{00000000-0005-0000-0000-0000AE8A0000}"/>
    <cellStyle name="Note 5 20 2 4 5 3 3" xfId="48799" xr:uid="{00000000-0005-0000-0000-0000AF8A0000}"/>
    <cellStyle name="Note 5 20 2 4 5 4" xfId="22535" xr:uid="{00000000-0005-0000-0000-0000B08A0000}"/>
    <cellStyle name="Note 5 20 2 4 5 5" xfId="36988" xr:uid="{00000000-0005-0000-0000-0000B18A0000}"/>
    <cellStyle name="Note 5 20 2 4 6" xfId="7561" xr:uid="{00000000-0005-0000-0000-0000B28A0000}"/>
    <cellStyle name="Note 5 20 2 4 6 2" xfId="24996" xr:uid="{00000000-0005-0000-0000-0000B38A0000}"/>
    <cellStyle name="Note 5 20 2 4 6 3" xfId="39449" xr:uid="{00000000-0005-0000-0000-0000B48A0000}"/>
    <cellStyle name="Note 5 20 2 4 7" xfId="10002" xr:uid="{00000000-0005-0000-0000-0000B58A0000}"/>
    <cellStyle name="Note 5 20 2 4 7 2" xfId="27437" xr:uid="{00000000-0005-0000-0000-0000B68A0000}"/>
    <cellStyle name="Note 5 20 2 4 7 3" xfId="41890" xr:uid="{00000000-0005-0000-0000-0000B78A0000}"/>
    <cellStyle name="Note 5 20 2 4 8" xfId="12422" xr:uid="{00000000-0005-0000-0000-0000B88A0000}"/>
    <cellStyle name="Note 5 20 2 4 8 2" xfId="29857" xr:uid="{00000000-0005-0000-0000-0000B98A0000}"/>
    <cellStyle name="Note 5 20 2 4 8 3" xfId="44310" xr:uid="{00000000-0005-0000-0000-0000BA8A0000}"/>
    <cellStyle name="Note 5 20 2 4 9" xfId="19429" xr:uid="{00000000-0005-0000-0000-0000BB8A0000}"/>
    <cellStyle name="Note 5 20 2 5" xfId="2592" xr:uid="{00000000-0005-0000-0000-0000BC8A0000}"/>
    <cellStyle name="Note 5 20 2 5 2" xfId="5103" xr:uid="{00000000-0005-0000-0000-0000BD8A0000}"/>
    <cellStyle name="Note 5 20 2 5 2 2" xfId="14453" xr:uid="{00000000-0005-0000-0000-0000BE8A0000}"/>
    <cellStyle name="Note 5 20 2 5 2 2 2" xfId="31888" xr:uid="{00000000-0005-0000-0000-0000BF8A0000}"/>
    <cellStyle name="Note 5 20 2 5 2 2 3" xfId="46341" xr:uid="{00000000-0005-0000-0000-0000C08A0000}"/>
    <cellStyle name="Note 5 20 2 5 2 3" xfId="16914" xr:uid="{00000000-0005-0000-0000-0000C18A0000}"/>
    <cellStyle name="Note 5 20 2 5 2 3 2" xfId="34349" xr:uid="{00000000-0005-0000-0000-0000C28A0000}"/>
    <cellStyle name="Note 5 20 2 5 2 3 3" xfId="48802" xr:uid="{00000000-0005-0000-0000-0000C38A0000}"/>
    <cellStyle name="Note 5 20 2 5 2 4" xfId="22539" xr:uid="{00000000-0005-0000-0000-0000C48A0000}"/>
    <cellStyle name="Note 5 20 2 5 2 5" xfId="36992" xr:uid="{00000000-0005-0000-0000-0000C58A0000}"/>
    <cellStyle name="Note 5 20 2 5 3" xfId="7565" xr:uid="{00000000-0005-0000-0000-0000C68A0000}"/>
    <cellStyle name="Note 5 20 2 5 3 2" xfId="25000" xr:uid="{00000000-0005-0000-0000-0000C78A0000}"/>
    <cellStyle name="Note 5 20 2 5 3 3" xfId="39453" xr:uid="{00000000-0005-0000-0000-0000C88A0000}"/>
    <cellStyle name="Note 5 20 2 5 4" xfId="10006" xr:uid="{00000000-0005-0000-0000-0000C98A0000}"/>
    <cellStyle name="Note 5 20 2 5 4 2" xfId="27441" xr:uid="{00000000-0005-0000-0000-0000CA8A0000}"/>
    <cellStyle name="Note 5 20 2 5 4 3" xfId="41894" xr:uid="{00000000-0005-0000-0000-0000CB8A0000}"/>
    <cellStyle name="Note 5 20 2 5 5" xfId="12426" xr:uid="{00000000-0005-0000-0000-0000CC8A0000}"/>
    <cellStyle name="Note 5 20 2 5 5 2" xfId="29861" xr:uid="{00000000-0005-0000-0000-0000CD8A0000}"/>
    <cellStyle name="Note 5 20 2 5 5 3" xfId="44314" xr:uid="{00000000-0005-0000-0000-0000CE8A0000}"/>
    <cellStyle name="Note 5 20 2 5 6" xfId="19433" xr:uid="{00000000-0005-0000-0000-0000CF8A0000}"/>
    <cellStyle name="Note 5 20 2 6" xfId="2593" xr:uid="{00000000-0005-0000-0000-0000D08A0000}"/>
    <cellStyle name="Note 5 20 2 6 2" xfId="5104" xr:uid="{00000000-0005-0000-0000-0000D18A0000}"/>
    <cellStyle name="Note 5 20 2 6 2 2" xfId="14454" xr:uid="{00000000-0005-0000-0000-0000D28A0000}"/>
    <cellStyle name="Note 5 20 2 6 2 2 2" xfId="31889" xr:uid="{00000000-0005-0000-0000-0000D38A0000}"/>
    <cellStyle name="Note 5 20 2 6 2 2 3" xfId="46342" xr:uid="{00000000-0005-0000-0000-0000D48A0000}"/>
    <cellStyle name="Note 5 20 2 6 2 3" xfId="16915" xr:uid="{00000000-0005-0000-0000-0000D58A0000}"/>
    <cellStyle name="Note 5 20 2 6 2 3 2" xfId="34350" xr:uid="{00000000-0005-0000-0000-0000D68A0000}"/>
    <cellStyle name="Note 5 20 2 6 2 3 3" xfId="48803" xr:uid="{00000000-0005-0000-0000-0000D78A0000}"/>
    <cellStyle name="Note 5 20 2 6 2 4" xfId="22540" xr:uid="{00000000-0005-0000-0000-0000D88A0000}"/>
    <cellStyle name="Note 5 20 2 6 2 5" xfId="36993" xr:uid="{00000000-0005-0000-0000-0000D98A0000}"/>
    <cellStyle name="Note 5 20 2 6 3" xfId="7566" xr:uid="{00000000-0005-0000-0000-0000DA8A0000}"/>
    <cellStyle name="Note 5 20 2 6 3 2" xfId="25001" xr:uid="{00000000-0005-0000-0000-0000DB8A0000}"/>
    <cellStyle name="Note 5 20 2 6 3 3" xfId="39454" xr:uid="{00000000-0005-0000-0000-0000DC8A0000}"/>
    <cellStyle name="Note 5 20 2 6 4" xfId="10007" xr:uid="{00000000-0005-0000-0000-0000DD8A0000}"/>
    <cellStyle name="Note 5 20 2 6 4 2" xfId="27442" xr:uid="{00000000-0005-0000-0000-0000DE8A0000}"/>
    <cellStyle name="Note 5 20 2 6 4 3" xfId="41895" xr:uid="{00000000-0005-0000-0000-0000DF8A0000}"/>
    <cellStyle name="Note 5 20 2 6 5" xfId="12427" xr:uid="{00000000-0005-0000-0000-0000E08A0000}"/>
    <cellStyle name="Note 5 20 2 6 5 2" xfId="29862" xr:uid="{00000000-0005-0000-0000-0000E18A0000}"/>
    <cellStyle name="Note 5 20 2 6 5 3" xfId="44315" xr:uid="{00000000-0005-0000-0000-0000E28A0000}"/>
    <cellStyle name="Note 5 20 2 6 6" xfId="19434" xr:uid="{00000000-0005-0000-0000-0000E38A0000}"/>
    <cellStyle name="Note 5 20 2 7" xfId="2594" xr:uid="{00000000-0005-0000-0000-0000E48A0000}"/>
    <cellStyle name="Note 5 20 2 7 2" xfId="5105" xr:uid="{00000000-0005-0000-0000-0000E58A0000}"/>
    <cellStyle name="Note 5 20 2 7 2 2" xfId="22541" xr:uid="{00000000-0005-0000-0000-0000E68A0000}"/>
    <cellStyle name="Note 5 20 2 7 2 3" xfId="36994" xr:uid="{00000000-0005-0000-0000-0000E78A0000}"/>
    <cellStyle name="Note 5 20 2 7 3" xfId="7567" xr:uid="{00000000-0005-0000-0000-0000E88A0000}"/>
    <cellStyle name="Note 5 20 2 7 3 2" xfId="25002" xr:uid="{00000000-0005-0000-0000-0000E98A0000}"/>
    <cellStyle name="Note 5 20 2 7 3 3" xfId="39455" xr:uid="{00000000-0005-0000-0000-0000EA8A0000}"/>
    <cellStyle name="Note 5 20 2 7 4" xfId="10008" xr:uid="{00000000-0005-0000-0000-0000EB8A0000}"/>
    <cellStyle name="Note 5 20 2 7 4 2" xfId="27443" xr:uid="{00000000-0005-0000-0000-0000EC8A0000}"/>
    <cellStyle name="Note 5 20 2 7 4 3" xfId="41896" xr:uid="{00000000-0005-0000-0000-0000ED8A0000}"/>
    <cellStyle name="Note 5 20 2 7 5" xfId="12428" xr:uid="{00000000-0005-0000-0000-0000EE8A0000}"/>
    <cellStyle name="Note 5 20 2 7 5 2" xfId="29863" xr:uid="{00000000-0005-0000-0000-0000EF8A0000}"/>
    <cellStyle name="Note 5 20 2 7 5 3" xfId="44316" xr:uid="{00000000-0005-0000-0000-0000F08A0000}"/>
    <cellStyle name="Note 5 20 2 7 6" xfId="15418" xr:uid="{00000000-0005-0000-0000-0000F18A0000}"/>
    <cellStyle name="Note 5 20 2 7 6 2" xfId="32853" xr:uid="{00000000-0005-0000-0000-0000F28A0000}"/>
    <cellStyle name="Note 5 20 2 7 6 3" xfId="47306" xr:uid="{00000000-0005-0000-0000-0000F38A0000}"/>
    <cellStyle name="Note 5 20 2 7 7" xfId="19435" xr:uid="{00000000-0005-0000-0000-0000F48A0000}"/>
    <cellStyle name="Note 5 20 2 7 8" xfId="20580" xr:uid="{00000000-0005-0000-0000-0000F58A0000}"/>
    <cellStyle name="Note 5 20 2 8" xfId="5090" xr:uid="{00000000-0005-0000-0000-0000F68A0000}"/>
    <cellStyle name="Note 5 20 2 8 2" xfId="14443" xr:uid="{00000000-0005-0000-0000-0000F78A0000}"/>
    <cellStyle name="Note 5 20 2 8 2 2" xfId="31878" xr:uid="{00000000-0005-0000-0000-0000F88A0000}"/>
    <cellStyle name="Note 5 20 2 8 2 3" xfId="46331" xr:uid="{00000000-0005-0000-0000-0000F98A0000}"/>
    <cellStyle name="Note 5 20 2 8 3" xfId="16904" xr:uid="{00000000-0005-0000-0000-0000FA8A0000}"/>
    <cellStyle name="Note 5 20 2 8 3 2" xfId="34339" xr:uid="{00000000-0005-0000-0000-0000FB8A0000}"/>
    <cellStyle name="Note 5 20 2 8 3 3" xfId="48792" xr:uid="{00000000-0005-0000-0000-0000FC8A0000}"/>
    <cellStyle name="Note 5 20 2 8 4" xfId="22526" xr:uid="{00000000-0005-0000-0000-0000FD8A0000}"/>
    <cellStyle name="Note 5 20 2 8 5" xfId="36979" xr:uid="{00000000-0005-0000-0000-0000FE8A0000}"/>
    <cellStyle name="Note 5 20 2 9" xfId="7552" xr:uid="{00000000-0005-0000-0000-0000FF8A0000}"/>
    <cellStyle name="Note 5 20 2 9 2" xfId="24987" xr:uid="{00000000-0005-0000-0000-0000008B0000}"/>
    <cellStyle name="Note 5 20 2 9 3" xfId="39440" xr:uid="{00000000-0005-0000-0000-0000018B0000}"/>
    <cellStyle name="Note 5 20 3" xfId="2595" xr:uid="{00000000-0005-0000-0000-0000028B0000}"/>
    <cellStyle name="Note 5 20 3 2" xfId="5106" xr:uid="{00000000-0005-0000-0000-0000038B0000}"/>
    <cellStyle name="Note 5 20 3 2 2" xfId="14455" xr:uid="{00000000-0005-0000-0000-0000048B0000}"/>
    <cellStyle name="Note 5 20 3 2 2 2" xfId="31890" xr:uid="{00000000-0005-0000-0000-0000058B0000}"/>
    <cellStyle name="Note 5 20 3 2 2 3" xfId="46343" xr:uid="{00000000-0005-0000-0000-0000068B0000}"/>
    <cellStyle name="Note 5 20 3 2 3" xfId="16916" xr:uid="{00000000-0005-0000-0000-0000078B0000}"/>
    <cellStyle name="Note 5 20 3 2 3 2" xfId="34351" xr:uid="{00000000-0005-0000-0000-0000088B0000}"/>
    <cellStyle name="Note 5 20 3 2 3 3" xfId="48804" xr:uid="{00000000-0005-0000-0000-0000098B0000}"/>
    <cellStyle name="Note 5 20 3 2 4" xfId="22542" xr:uid="{00000000-0005-0000-0000-00000A8B0000}"/>
    <cellStyle name="Note 5 20 3 2 5" xfId="36995" xr:uid="{00000000-0005-0000-0000-00000B8B0000}"/>
    <cellStyle name="Note 5 20 3 3" xfId="7568" xr:uid="{00000000-0005-0000-0000-00000C8B0000}"/>
    <cellStyle name="Note 5 20 3 3 2" xfId="25003" xr:uid="{00000000-0005-0000-0000-00000D8B0000}"/>
    <cellStyle name="Note 5 20 3 3 3" xfId="39456" xr:uid="{00000000-0005-0000-0000-00000E8B0000}"/>
    <cellStyle name="Note 5 20 3 4" xfId="10009" xr:uid="{00000000-0005-0000-0000-00000F8B0000}"/>
    <cellStyle name="Note 5 20 3 4 2" xfId="27444" xr:uid="{00000000-0005-0000-0000-0000108B0000}"/>
    <cellStyle name="Note 5 20 3 4 3" xfId="41897" xr:uid="{00000000-0005-0000-0000-0000118B0000}"/>
    <cellStyle name="Note 5 20 3 5" xfId="12429" xr:uid="{00000000-0005-0000-0000-0000128B0000}"/>
    <cellStyle name="Note 5 20 3 5 2" xfId="29864" xr:uid="{00000000-0005-0000-0000-0000138B0000}"/>
    <cellStyle name="Note 5 20 3 5 3" xfId="44317" xr:uid="{00000000-0005-0000-0000-0000148B0000}"/>
    <cellStyle name="Note 5 20 3 6" xfId="19436" xr:uid="{00000000-0005-0000-0000-0000158B0000}"/>
    <cellStyle name="Note 5 20 4" xfId="2596" xr:uid="{00000000-0005-0000-0000-0000168B0000}"/>
    <cellStyle name="Note 5 20 4 2" xfId="5107" xr:uid="{00000000-0005-0000-0000-0000178B0000}"/>
    <cellStyle name="Note 5 20 4 2 2" xfId="14456" xr:uid="{00000000-0005-0000-0000-0000188B0000}"/>
    <cellStyle name="Note 5 20 4 2 2 2" xfId="31891" xr:uid="{00000000-0005-0000-0000-0000198B0000}"/>
    <cellStyle name="Note 5 20 4 2 2 3" xfId="46344" xr:uid="{00000000-0005-0000-0000-00001A8B0000}"/>
    <cellStyle name="Note 5 20 4 2 3" xfId="16917" xr:uid="{00000000-0005-0000-0000-00001B8B0000}"/>
    <cellStyle name="Note 5 20 4 2 3 2" xfId="34352" xr:uid="{00000000-0005-0000-0000-00001C8B0000}"/>
    <cellStyle name="Note 5 20 4 2 3 3" xfId="48805" xr:uid="{00000000-0005-0000-0000-00001D8B0000}"/>
    <cellStyle name="Note 5 20 4 2 4" xfId="22543" xr:uid="{00000000-0005-0000-0000-00001E8B0000}"/>
    <cellStyle name="Note 5 20 4 2 5" xfId="36996" xr:uid="{00000000-0005-0000-0000-00001F8B0000}"/>
    <cellStyle name="Note 5 20 4 3" xfId="7569" xr:uid="{00000000-0005-0000-0000-0000208B0000}"/>
    <cellStyle name="Note 5 20 4 3 2" xfId="25004" xr:uid="{00000000-0005-0000-0000-0000218B0000}"/>
    <cellStyle name="Note 5 20 4 3 3" xfId="39457" xr:uid="{00000000-0005-0000-0000-0000228B0000}"/>
    <cellStyle name="Note 5 20 4 4" xfId="10010" xr:uid="{00000000-0005-0000-0000-0000238B0000}"/>
    <cellStyle name="Note 5 20 4 4 2" xfId="27445" xr:uid="{00000000-0005-0000-0000-0000248B0000}"/>
    <cellStyle name="Note 5 20 4 4 3" xfId="41898" xr:uid="{00000000-0005-0000-0000-0000258B0000}"/>
    <cellStyle name="Note 5 20 4 5" xfId="12430" xr:uid="{00000000-0005-0000-0000-0000268B0000}"/>
    <cellStyle name="Note 5 20 4 5 2" xfId="29865" xr:uid="{00000000-0005-0000-0000-0000278B0000}"/>
    <cellStyle name="Note 5 20 4 5 3" xfId="44318" xr:uid="{00000000-0005-0000-0000-0000288B0000}"/>
    <cellStyle name="Note 5 20 4 6" xfId="19437" xr:uid="{00000000-0005-0000-0000-0000298B0000}"/>
    <cellStyle name="Note 5 20 5" xfId="2597" xr:uid="{00000000-0005-0000-0000-00002A8B0000}"/>
    <cellStyle name="Note 5 20 5 2" xfId="5108" xr:uid="{00000000-0005-0000-0000-00002B8B0000}"/>
    <cellStyle name="Note 5 20 5 2 2" xfId="22544" xr:uid="{00000000-0005-0000-0000-00002C8B0000}"/>
    <cellStyle name="Note 5 20 5 2 3" xfId="36997" xr:uid="{00000000-0005-0000-0000-00002D8B0000}"/>
    <cellStyle name="Note 5 20 5 3" xfId="7570" xr:uid="{00000000-0005-0000-0000-00002E8B0000}"/>
    <cellStyle name="Note 5 20 5 3 2" xfId="25005" xr:uid="{00000000-0005-0000-0000-00002F8B0000}"/>
    <cellStyle name="Note 5 20 5 3 3" xfId="39458" xr:uid="{00000000-0005-0000-0000-0000308B0000}"/>
    <cellStyle name="Note 5 20 5 4" xfId="10011" xr:uid="{00000000-0005-0000-0000-0000318B0000}"/>
    <cellStyle name="Note 5 20 5 4 2" xfId="27446" xr:uid="{00000000-0005-0000-0000-0000328B0000}"/>
    <cellStyle name="Note 5 20 5 4 3" xfId="41899" xr:uid="{00000000-0005-0000-0000-0000338B0000}"/>
    <cellStyle name="Note 5 20 5 5" xfId="12431" xr:uid="{00000000-0005-0000-0000-0000348B0000}"/>
    <cellStyle name="Note 5 20 5 5 2" xfId="29866" xr:uid="{00000000-0005-0000-0000-0000358B0000}"/>
    <cellStyle name="Note 5 20 5 5 3" xfId="44319" xr:uid="{00000000-0005-0000-0000-0000368B0000}"/>
    <cellStyle name="Note 5 20 5 6" xfId="15419" xr:uid="{00000000-0005-0000-0000-0000378B0000}"/>
    <cellStyle name="Note 5 20 5 6 2" xfId="32854" xr:uid="{00000000-0005-0000-0000-0000388B0000}"/>
    <cellStyle name="Note 5 20 5 6 3" xfId="47307" xr:uid="{00000000-0005-0000-0000-0000398B0000}"/>
    <cellStyle name="Note 5 20 5 7" xfId="19438" xr:uid="{00000000-0005-0000-0000-00003A8B0000}"/>
    <cellStyle name="Note 5 20 5 8" xfId="20581" xr:uid="{00000000-0005-0000-0000-00003B8B0000}"/>
    <cellStyle name="Note 5 20 6" xfId="5089" xr:uid="{00000000-0005-0000-0000-00003C8B0000}"/>
    <cellStyle name="Note 5 20 6 2" xfId="14442" xr:uid="{00000000-0005-0000-0000-00003D8B0000}"/>
    <cellStyle name="Note 5 20 6 2 2" xfId="31877" xr:uid="{00000000-0005-0000-0000-00003E8B0000}"/>
    <cellStyle name="Note 5 20 6 2 3" xfId="46330" xr:uid="{00000000-0005-0000-0000-00003F8B0000}"/>
    <cellStyle name="Note 5 20 6 3" xfId="16903" xr:uid="{00000000-0005-0000-0000-0000408B0000}"/>
    <cellStyle name="Note 5 20 6 3 2" xfId="34338" xr:uid="{00000000-0005-0000-0000-0000418B0000}"/>
    <cellStyle name="Note 5 20 6 3 3" xfId="48791" xr:uid="{00000000-0005-0000-0000-0000428B0000}"/>
    <cellStyle name="Note 5 20 6 4" xfId="22525" xr:uid="{00000000-0005-0000-0000-0000438B0000}"/>
    <cellStyle name="Note 5 20 6 5" xfId="36978" xr:uid="{00000000-0005-0000-0000-0000448B0000}"/>
    <cellStyle name="Note 5 20 7" xfId="7551" xr:uid="{00000000-0005-0000-0000-0000458B0000}"/>
    <cellStyle name="Note 5 20 7 2" xfId="24986" xr:uid="{00000000-0005-0000-0000-0000468B0000}"/>
    <cellStyle name="Note 5 20 7 3" xfId="39439" xr:uid="{00000000-0005-0000-0000-0000478B0000}"/>
    <cellStyle name="Note 5 20 8" xfId="9992" xr:uid="{00000000-0005-0000-0000-0000488B0000}"/>
    <cellStyle name="Note 5 20 8 2" xfId="27427" xr:uid="{00000000-0005-0000-0000-0000498B0000}"/>
    <cellStyle name="Note 5 20 8 3" xfId="41880" xr:uid="{00000000-0005-0000-0000-00004A8B0000}"/>
    <cellStyle name="Note 5 20 9" xfId="12412" xr:uid="{00000000-0005-0000-0000-00004B8B0000}"/>
    <cellStyle name="Note 5 20 9 2" xfId="29847" xr:uid="{00000000-0005-0000-0000-00004C8B0000}"/>
    <cellStyle name="Note 5 20 9 3" xfId="44300" xr:uid="{00000000-0005-0000-0000-00004D8B0000}"/>
    <cellStyle name="Note 5 21" xfId="2598" xr:uid="{00000000-0005-0000-0000-00004E8B0000}"/>
    <cellStyle name="Note 5 21 10" xfId="10012" xr:uid="{00000000-0005-0000-0000-00004F8B0000}"/>
    <cellStyle name="Note 5 21 10 2" xfId="27447" xr:uid="{00000000-0005-0000-0000-0000508B0000}"/>
    <cellStyle name="Note 5 21 10 3" xfId="41900" xr:uid="{00000000-0005-0000-0000-0000518B0000}"/>
    <cellStyle name="Note 5 21 11" xfId="12432" xr:uid="{00000000-0005-0000-0000-0000528B0000}"/>
    <cellStyle name="Note 5 21 11 2" xfId="29867" xr:uid="{00000000-0005-0000-0000-0000538B0000}"/>
    <cellStyle name="Note 5 21 11 3" xfId="44320" xr:uid="{00000000-0005-0000-0000-0000548B0000}"/>
    <cellStyle name="Note 5 21 12" xfId="19439" xr:uid="{00000000-0005-0000-0000-0000558B0000}"/>
    <cellStyle name="Note 5 21 2" xfId="2599" xr:uid="{00000000-0005-0000-0000-0000568B0000}"/>
    <cellStyle name="Note 5 21 2 2" xfId="2600" xr:uid="{00000000-0005-0000-0000-0000578B0000}"/>
    <cellStyle name="Note 5 21 2 2 2" xfId="5111" xr:uid="{00000000-0005-0000-0000-0000588B0000}"/>
    <cellStyle name="Note 5 21 2 2 2 2" xfId="14459" xr:uid="{00000000-0005-0000-0000-0000598B0000}"/>
    <cellStyle name="Note 5 21 2 2 2 2 2" xfId="31894" xr:uid="{00000000-0005-0000-0000-00005A8B0000}"/>
    <cellStyle name="Note 5 21 2 2 2 2 3" xfId="46347" xr:uid="{00000000-0005-0000-0000-00005B8B0000}"/>
    <cellStyle name="Note 5 21 2 2 2 3" xfId="16920" xr:uid="{00000000-0005-0000-0000-00005C8B0000}"/>
    <cellStyle name="Note 5 21 2 2 2 3 2" xfId="34355" xr:uid="{00000000-0005-0000-0000-00005D8B0000}"/>
    <cellStyle name="Note 5 21 2 2 2 3 3" xfId="48808" xr:uid="{00000000-0005-0000-0000-00005E8B0000}"/>
    <cellStyle name="Note 5 21 2 2 2 4" xfId="22547" xr:uid="{00000000-0005-0000-0000-00005F8B0000}"/>
    <cellStyle name="Note 5 21 2 2 2 5" xfId="37000" xr:uid="{00000000-0005-0000-0000-0000608B0000}"/>
    <cellStyle name="Note 5 21 2 2 3" xfId="7573" xr:uid="{00000000-0005-0000-0000-0000618B0000}"/>
    <cellStyle name="Note 5 21 2 2 3 2" xfId="25008" xr:uid="{00000000-0005-0000-0000-0000628B0000}"/>
    <cellStyle name="Note 5 21 2 2 3 3" xfId="39461" xr:uid="{00000000-0005-0000-0000-0000638B0000}"/>
    <cellStyle name="Note 5 21 2 2 4" xfId="10014" xr:uid="{00000000-0005-0000-0000-0000648B0000}"/>
    <cellStyle name="Note 5 21 2 2 4 2" xfId="27449" xr:uid="{00000000-0005-0000-0000-0000658B0000}"/>
    <cellStyle name="Note 5 21 2 2 4 3" xfId="41902" xr:uid="{00000000-0005-0000-0000-0000668B0000}"/>
    <cellStyle name="Note 5 21 2 2 5" xfId="12434" xr:uid="{00000000-0005-0000-0000-0000678B0000}"/>
    <cellStyle name="Note 5 21 2 2 5 2" xfId="29869" xr:uid="{00000000-0005-0000-0000-0000688B0000}"/>
    <cellStyle name="Note 5 21 2 2 5 3" xfId="44322" xr:uid="{00000000-0005-0000-0000-0000698B0000}"/>
    <cellStyle name="Note 5 21 2 2 6" xfId="19441" xr:uid="{00000000-0005-0000-0000-00006A8B0000}"/>
    <cellStyle name="Note 5 21 2 3" xfId="2601" xr:uid="{00000000-0005-0000-0000-00006B8B0000}"/>
    <cellStyle name="Note 5 21 2 3 2" xfId="5112" xr:uid="{00000000-0005-0000-0000-00006C8B0000}"/>
    <cellStyle name="Note 5 21 2 3 2 2" xfId="14460" xr:uid="{00000000-0005-0000-0000-00006D8B0000}"/>
    <cellStyle name="Note 5 21 2 3 2 2 2" xfId="31895" xr:uid="{00000000-0005-0000-0000-00006E8B0000}"/>
    <cellStyle name="Note 5 21 2 3 2 2 3" xfId="46348" xr:uid="{00000000-0005-0000-0000-00006F8B0000}"/>
    <cellStyle name="Note 5 21 2 3 2 3" xfId="16921" xr:uid="{00000000-0005-0000-0000-0000708B0000}"/>
    <cellStyle name="Note 5 21 2 3 2 3 2" xfId="34356" xr:uid="{00000000-0005-0000-0000-0000718B0000}"/>
    <cellStyle name="Note 5 21 2 3 2 3 3" xfId="48809" xr:uid="{00000000-0005-0000-0000-0000728B0000}"/>
    <cellStyle name="Note 5 21 2 3 2 4" xfId="22548" xr:uid="{00000000-0005-0000-0000-0000738B0000}"/>
    <cellStyle name="Note 5 21 2 3 2 5" xfId="37001" xr:uid="{00000000-0005-0000-0000-0000748B0000}"/>
    <cellStyle name="Note 5 21 2 3 3" xfId="7574" xr:uid="{00000000-0005-0000-0000-0000758B0000}"/>
    <cellStyle name="Note 5 21 2 3 3 2" xfId="25009" xr:uid="{00000000-0005-0000-0000-0000768B0000}"/>
    <cellStyle name="Note 5 21 2 3 3 3" xfId="39462" xr:uid="{00000000-0005-0000-0000-0000778B0000}"/>
    <cellStyle name="Note 5 21 2 3 4" xfId="10015" xr:uid="{00000000-0005-0000-0000-0000788B0000}"/>
    <cellStyle name="Note 5 21 2 3 4 2" xfId="27450" xr:uid="{00000000-0005-0000-0000-0000798B0000}"/>
    <cellStyle name="Note 5 21 2 3 4 3" xfId="41903" xr:uid="{00000000-0005-0000-0000-00007A8B0000}"/>
    <cellStyle name="Note 5 21 2 3 5" xfId="12435" xr:uid="{00000000-0005-0000-0000-00007B8B0000}"/>
    <cellStyle name="Note 5 21 2 3 5 2" xfId="29870" xr:uid="{00000000-0005-0000-0000-00007C8B0000}"/>
    <cellStyle name="Note 5 21 2 3 5 3" xfId="44323" xr:uid="{00000000-0005-0000-0000-00007D8B0000}"/>
    <cellStyle name="Note 5 21 2 3 6" xfId="19442" xr:uid="{00000000-0005-0000-0000-00007E8B0000}"/>
    <cellStyle name="Note 5 21 2 4" xfId="2602" xr:uid="{00000000-0005-0000-0000-00007F8B0000}"/>
    <cellStyle name="Note 5 21 2 4 2" xfId="5113" xr:uid="{00000000-0005-0000-0000-0000808B0000}"/>
    <cellStyle name="Note 5 21 2 4 2 2" xfId="22549" xr:uid="{00000000-0005-0000-0000-0000818B0000}"/>
    <cellStyle name="Note 5 21 2 4 2 3" xfId="37002" xr:uid="{00000000-0005-0000-0000-0000828B0000}"/>
    <cellStyle name="Note 5 21 2 4 3" xfId="7575" xr:uid="{00000000-0005-0000-0000-0000838B0000}"/>
    <cellStyle name="Note 5 21 2 4 3 2" xfId="25010" xr:uid="{00000000-0005-0000-0000-0000848B0000}"/>
    <cellStyle name="Note 5 21 2 4 3 3" xfId="39463" xr:uid="{00000000-0005-0000-0000-0000858B0000}"/>
    <cellStyle name="Note 5 21 2 4 4" xfId="10016" xr:uid="{00000000-0005-0000-0000-0000868B0000}"/>
    <cellStyle name="Note 5 21 2 4 4 2" xfId="27451" xr:uid="{00000000-0005-0000-0000-0000878B0000}"/>
    <cellStyle name="Note 5 21 2 4 4 3" xfId="41904" xr:uid="{00000000-0005-0000-0000-0000888B0000}"/>
    <cellStyle name="Note 5 21 2 4 5" xfId="12436" xr:uid="{00000000-0005-0000-0000-0000898B0000}"/>
    <cellStyle name="Note 5 21 2 4 5 2" xfId="29871" xr:uid="{00000000-0005-0000-0000-00008A8B0000}"/>
    <cellStyle name="Note 5 21 2 4 5 3" xfId="44324" xr:uid="{00000000-0005-0000-0000-00008B8B0000}"/>
    <cellStyle name="Note 5 21 2 4 6" xfId="15420" xr:uid="{00000000-0005-0000-0000-00008C8B0000}"/>
    <cellStyle name="Note 5 21 2 4 6 2" xfId="32855" xr:uid="{00000000-0005-0000-0000-00008D8B0000}"/>
    <cellStyle name="Note 5 21 2 4 6 3" xfId="47308" xr:uid="{00000000-0005-0000-0000-00008E8B0000}"/>
    <cellStyle name="Note 5 21 2 4 7" xfId="19443" xr:uid="{00000000-0005-0000-0000-00008F8B0000}"/>
    <cellStyle name="Note 5 21 2 4 8" xfId="20582" xr:uid="{00000000-0005-0000-0000-0000908B0000}"/>
    <cellStyle name="Note 5 21 2 5" xfId="5110" xr:uid="{00000000-0005-0000-0000-0000918B0000}"/>
    <cellStyle name="Note 5 21 2 5 2" xfId="14458" xr:uid="{00000000-0005-0000-0000-0000928B0000}"/>
    <cellStyle name="Note 5 21 2 5 2 2" xfId="31893" xr:uid="{00000000-0005-0000-0000-0000938B0000}"/>
    <cellStyle name="Note 5 21 2 5 2 3" xfId="46346" xr:uid="{00000000-0005-0000-0000-0000948B0000}"/>
    <cellStyle name="Note 5 21 2 5 3" xfId="16919" xr:uid="{00000000-0005-0000-0000-0000958B0000}"/>
    <cellStyle name="Note 5 21 2 5 3 2" xfId="34354" xr:uid="{00000000-0005-0000-0000-0000968B0000}"/>
    <cellStyle name="Note 5 21 2 5 3 3" xfId="48807" xr:uid="{00000000-0005-0000-0000-0000978B0000}"/>
    <cellStyle name="Note 5 21 2 5 4" xfId="22546" xr:uid="{00000000-0005-0000-0000-0000988B0000}"/>
    <cellStyle name="Note 5 21 2 5 5" xfId="36999" xr:uid="{00000000-0005-0000-0000-0000998B0000}"/>
    <cellStyle name="Note 5 21 2 6" xfId="7572" xr:uid="{00000000-0005-0000-0000-00009A8B0000}"/>
    <cellStyle name="Note 5 21 2 6 2" xfId="25007" xr:uid="{00000000-0005-0000-0000-00009B8B0000}"/>
    <cellStyle name="Note 5 21 2 6 3" xfId="39460" xr:uid="{00000000-0005-0000-0000-00009C8B0000}"/>
    <cellStyle name="Note 5 21 2 7" xfId="10013" xr:uid="{00000000-0005-0000-0000-00009D8B0000}"/>
    <cellStyle name="Note 5 21 2 7 2" xfId="27448" xr:uid="{00000000-0005-0000-0000-00009E8B0000}"/>
    <cellStyle name="Note 5 21 2 7 3" xfId="41901" xr:uid="{00000000-0005-0000-0000-00009F8B0000}"/>
    <cellStyle name="Note 5 21 2 8" xfId="12433" xr:uid="{00000000-0005-0000-0000-0000A08B0000}"/>
    <cellStyle name="Note 5 21 2 8 2" xfId="29868" xr:uid="{00000000-0005-0000-0000-0000A18B0000}"/>
    <cellStyle name="Note 5 21 2 8 3" xfId="44321" xr:uid="{00000000-0005-0000-0000-0000A28B0000}"/>
    <cellStyle name="Note 5 21 2 9" xfId="19440" xr:uid="{00000000-0005-0000-0000-0000A38B0000}"/>
    <cellStyle name="Note 5 21 3" xfId="2603" xr:uid="{00000000-0005-0000-0000-0000A48B0000}"/>
    <cellStyle name="Note 5 21 3 2" xfId="2604" xr:uid="{00000000-0005-0000-0000-0000A58B0000}"/>
    <cellStyle name="Note 5 21 3 2 2" xfId="5115" xr:uid="{00000000-0005-0000-0000-0000A68B0000}"/>
    <cellStyle name="Note 5 21 3 2 2 2" xfId="14462" xr:uid="{00000000-0005-0000-0000-0000A78B0000}"/>
    <cellStyle name="Note 5 21 3 2 2 2 2" xfId="31897" xr:uid="{00000000-0005-0000-0000-0000A88B0000}"/>
    <cellStyle name="Note 5 21 3 2 2 2 3" xfId="46350" xr:uid="{00000000-0005-0000-0000-0000A98B0000}"/>
    <cellStyle name="Note 5 21 3 2 2 3" xfId="16923" xr:uid="{00000000-0005-0000-0000-0000AA8B0000}"/>
    <cellStyle name="Note 5 21 3 2 2 3 2" xfId="34358" xr:uid="{00000000-0005-0000-0000-0000AB8B0000}"/>
    <cellStyle name="Note 5 21 3 2 2 3 3" xfId="48811" xr:uid="{00000000-0005-0000-0000-0000AC8B0000}"/>
    <cellStyle name="Note 5 21 3 2 2 4" xfId="22551" xr:uid="{00000000-0005-0000-0000-0000AD8B0000}"/>
    <cellStyle name="Note 5 21 3 2 2 5" xfId="37004" xr:uid="{00000000-0005-0000-0000-0000AE8B0000}"/>
    <cellStyle name="Note 5 21 3 2 3" xfId="7577" xr:uid="{00000000-0005-0000-0000-0000AF8B0000}"/>
    <cellStyle name="Note 5 21 3 2 3 2" xfId="25012" xr:uid="{00000000-0005-0000-0000-0000B08B0000}"/>
    <cellStyle name="Note 5 21 3 2 3 3" xfId="39465" xr:uid="{00000000-0005-0000-0000-0000B18B0000}"/>
    <cellStyle name="Note 5 21 3 2 4" xfId="10018" xr:uid="{00000000-0005-0000-0000-0000B28B0000}"/>
    <cellStyle name="Note 5 21 3 2 4 2" xfId="27453" xr:uid="{00000000-0005-0000-0000-0000B38B0000}"/>
    <cellStyle name="Note 5 21 3 2 4 3" xfId="41906" xr:uid="{00000000-0005-0000-0000-0000B48B0000}"/>
    <cellStyle name="Note 5 21 3 2 5" xfId="12438" xr:uid="{00000000-0005-0000-0000-0000B58B0000}"/>
    <cellStyle name="Note 5 21 3 2 5 2" xfId="29873" xr:uid="{00000000-0005-0000-0000-0000B68B0000}"/>
    <cellStyle name="Note 5 21 3 2 5 3" xfId="44326" xr:uid="{00000000-0005-0000-0000-0000B78B0000}"/>
    <cellStyle name="Note 5 21 3 2 6" xfId="19445" xr:uid="{00000000-0005-0000-0000-0000B88B0000}"/>
    <cellStyle name="Note 5 21 3 3" xfId="2605" xr:uid="{00000000-0005-0000-0000-0000B98B0000}"/>
    <cellStyle name="Note 5 21 3 3 2" xfId="5116" xr:uid="{00000000-0005-0000-0000-0000BA8B0000}"/>
    <cellStyle name="Note 5 21 3 3 2 2" xfId="14463" xr:uid="{00000000-0005-0000-0000-0000BB8B0000}"/>
    <cellStyle name="Note 5 21 3 3 2 2 2" xfId="31898" xr:uid="{00000000-0005-0000-0000-0000BC8B0000}"/>
    <cellStyle name="Note 5 21 3 3 2 2 3" xfId="46351" xr:uid="{00000000-0005-0000-0000-0000BD8B0000}"/>
    <cellStyle name="Note 5 21 3 3 2 3" xfId="16924" xr:uid="{00000000-0005-0000-0000-0000BE8B0000}"/>
    <cellStyle name="Note 5 21 3 3 2 3 2" xfId="34359" xr:uid="{00000000-0005-0000-0000-0000BF8B0000}"/>
    <cellStyle name="Note 5 21 3 3 2 3 3" xfId="48812" xr:uid="{00000000-0005-0000-0000-0000C08B0000}"/>
    <cellStyle name="Note 5 21 3 3 2 4" xfId="22552" xr:uid="{00000000-0005-0000-0000-0000C18B0000}"/>
    <cellStyle name="Note 5 21 3 3 2 5" xfId="37005" xr:uid="{00000000-0005-0000-0000-0000C28B0000}"/>
    <cellStyle name="Note 5 21 3 3 3" xfId="7578" xr:uid="{00000000-0005-0000-0000-0000C38B0000}"/>
    <cellStyle name="Note 5 21 3 3 3 2" xfId="25013" xr:uid="{00000000-0005-0000-0000-0000C48B0000}"/>
    <cellStyle name="Note 5 21 3 3 3 3" xfId="39466" xr:uid="{00000000-0005-0000-0000-0000C58B0000}"/>
    <cellStyle name="Note 5 21 3 3 4" xfId="10019" xr:uid="{00000000-0005-0000-0000-0000C68B0000}"/>
    <cellStyle name="Note 5 21 3 3 4 2" xfId="27454" xr:uid="{00000000-0005-0000-0000-0000C78B0000}"/>
    <cellStyle name="Note 5 21 3 3 4 3" xfId="41907" xr:uid="{00000000-0005-0000-0000-0000C88B0000}"/>
    <cellStyle name="Note 5 21 3 3 5" xfId="12439" xr:uid="{00000000-0005-0000-0000-0000C98B0000}"/>
    <cellStyle name="Note 5 21 3 3 5 2" xfId="29874" xr:uid="{00000000-0005-0000-0000-0000CA8B0000}"/>
    <cellStyle name="Note 5 21 3 3 5 3" xfId="44327" xr:uid="{00000000-0005-0000-0000-0000CB8B0000}"/>
    <cellStyle name="Note 5 21 3 3 6" xfId="19446" xr:uid="{00000000-0005-0000-0000-0000CC8B0000}"/>
    <cellStyle name="Note 5 21 3 4" xfId="2606" xr:uid="{00000000-0005-0000-0000-0000CD8B0000}"/>
    <cellStyle name="Note 5 21 3 4 2" xfId="5117" xr:uid="{00000000-0005-0000-0000-0000CE8B0000}"/>
    <cellStyle name="Note 5 21 3 4 2 2" xfId="22553" xr:uid="{00000000-0005-0000-0000-0000CF8B0000}"/>
    <cellStyle name="Note 5 21 3 4 2 3" xfId="37006" xr:uid="{00000000-0005-0000-0000-0000D08B0000}"/>
    <cellStyle name="Note 5 21 3 4 3" xfId="7579" xr:uid="{00000000-0005-0000-0000-0000D18B0000}"/>
    <cellStyle name="Note 5 21 3 4 3 2" xfId="25014" xr:uid="{00000000-0005-0000-0000-0000D28B0000}"/>
    <cellStyle name="Note 5 21 3 4 3 3" xfId="39467" xr:uid="{00000000-0005-0000-0000-0000D38B0000}"/>
    <cellStyle name="Note 5 21 3 4 4" xfId="10020" xr:uid="{00000000-0005-0000-0000-0000D48B0000}"/>
    <cellStyle name="Note 5 21 3 4 4 2" xfId="27455" xr:uid="{00000000-0005-0000-0000-0000D58B0000}"/>
    <cellStyle name="Note 5 21 3 4 4 3" xfId="41908" xr:uid="{00000000-0005-0000-0000-0000D68B0000}"/>
    <cellStyle name="Note 5 21 3 4 5" xfId="12440" xr:uid="{00000000-0005-0000-0000-0000D78B0000}"/>
    <cellStyle name="Note 5 21 3 4 5 2" xfId="29875" xr:uid="{00000000-0005-0000-0000-0000D88B0000}"/>
    <cellStyle name="Note 5 21 3 4 5 3" xfId="44328" xr:uid="{00000000-0005-0000-0000-0000D98B0000}"/>
    <cellStyle name="Note 5 21 3 4 6" xfId="15421" xr:uid="{00000000-0005-0000-0000-0000DA8B0000}"/>
    <cellStyle name="Note 5 21 3 4 6 2" xfId="32856" xr:uid="{00000000-0005-0000-0000-0000DB8B0000}"/>
    <cellStyle name="Note 5 21 3 4 6 3" xfId="47309" xr:uid="{00000000-0005-0000-0000-0000DC8B0000}"/>
    <cellStyle name="Note 5 21 3 4 7" xfId="19447" xr:uid="{00000000-0005-0000-0000-0000DD8B0000}"/>
    <cellStyle name="Note 5 21 3 4 8" xfId="20583" xr:uid="{00000000-0005-0000-0000-0000DE8B0000}"/>
    <cellStyle name="Note 5 21 3 5" xfId="5114" xr:uid="{00000000-0005-0000-0000-0000DF8B0000}"/>
    <cellStyle name="Note 5 21 3 5 2" xfId="14461" xr:uid="{00000000-0005-0000-0000-0000E08B0000}"/>
    <cellStyle name="Note 5 21 3 5 2 2" xfId="31896" xr:uid="{00000000-0005-0000-0000-0000E18B0000}"/>
    <cellStyle name="Note 5 21 3 5 2 3" xfId="46349" xr:uid="{00000000-0005-0000-0000-0000E28B0000}"/>
    <cellStyle name="Note 5 21 3 5 3" xfId="16922" xr:uid="{00000000-0005-0000-0000-0000E38B0000}"/>
    <cellStyle name="Note 5 21 3 5 3 2" xfId="34357" xr:uid="{00000000-0005-0000-0000-0000E48B0000}"/>
    <cellStyle name="Note 5 21 3 5 3 3" xfId="48810" xr:uid="{00000000-0005-0000-0000-0000E58B0000}"/>
    <cellStyle name="Note 5 21 3 5 4" xfId="22550" xr:uid="{00000000-0005-0000-0000-0000E68B0000}"/>
    <cellStyle name="Note 5 21 3 5 5" xfId="37003" xr:uid="{00000000-0005-0000-0000-0000E78B0000}"/>
    <cellStyle name="Note 5 21 3 6" xfId="7576" xr:uid="{00000000-0005-0000-0000-0000E88B0000}"/>
    <cellStyle name="Note 5 21 3 6 2" xfId="25011" xr:uid="{00000000-0005-0000-0000-0000E98B0000}"/>
    <cellStyle name="Note 5 21 3 6 3" xfId="39464" xr:uid="{00000000-0005-0000-0000-0000EA8B0000}"/>
    <cellStyle name="Note 5 21 3 7" xfId="10017" xr:uid="{00000000-0005-0000-0000-0000EB8B0000}"/>
    <cellStyle name="Note 5 21 3 7 2" xfId="27452" xr:uid="{00000000-0005-0000-0000-0000EC8B0000}"/>
    <cellStyle name="Note 5 21 3 7 3" xfId="41905" xr:uid="{00000000-0005-0000-0000-0000ED8B0000}"/>
    <cellStyle name="Note 5 21 3 8" xfId="12437" xr:uid="{00000000-0005-0000-0000-0000EE8B0000}"/>
    <cellStyle name="Note 5 21 3 8 2" xfId="29872" xr:uid="{00000000-0005-0000-0000-0000EF8B0000}"/>
    <cellStyle name="Note 5 21 3 8 3" xfId="44325" xr:uid="{00000000-0005-0000-0000-0000F08B0000}"/>
    <cellStyle name="Note 5 21 3 9" xfId="19444" xr:uid="{00000000-0005-0000-0000-0000F18B0000}"/>
    <cellStyle name="Note 5 21 4" xfId="2607" xr:uid="{00000000-0005-0000-0000-0000F28B0000}"/>
    <cellStyle name="Note 5 21 4 2" xfId="2608" xr:uid="{00000000-0005-0000-0000-0000F38B0000}"/>
    <cellStyle name="Note 5 21 4 2 2" xfId="5119" xr:uid="{00000000-0005-0000-0000-0000F48B0000}"/>
    <cellStyle name="Note 5 21 4 2 2 2" xfId="14465" xr:uid="{00000000-0005-0000-0000-0000F58B0000}"/>
    <cellStyle name="Note 5 21 4 2 2 2 2" xfId="31900" xr:uid="{00000000-0005-0000-0000-0000F68B0000}"/>
    <cellStyle name="Note 5 21 4 2 2 2 3" xfId="46353" xr:uid="{00000000-0005-0000-0000-0000F78B0000}"/>
    <cellStyle name="Note 5 21 4 2 2 3" xfId="16926" xr:uid="{00000000-0005-0000-0000-0000F88B0000}"/>
    <cellStyle name="Note 5 21 4 2 2 3 2" xfId="34361" xr:uid="{00000000-0005-0000-0000-0000F98B0000}"/>
    <cellStyle name="Note 5 21 4 2 2 3 3" xfId="48814" xr:uid="{00000000-0005-0000-0000-0000FA8B0000}"/>
    <cellStyle name="Note 5 21 4 2 2 4" xfId="22555" xr:uid="{00000000-0005-0000-0000-0000FB8B0000}"/>
    <cellStyle name="Note 5 21 4 2 2 5" xfId="37008" xr:uid="{00000000-0005-0000-0000-0000FC8B0000}"/>
    <cellStyle name="Note 5 21 4 2 3" xfId="7581" xr:uid="{00000000-0005-0000-0000-0000FD8B0000}"/>
    <cellStyle name="Note 5 21 4 2 3 2" xfId="25016" xr:uid="{00000000-0005-0000-0000-0000FE8B0000}"/>
    <cellStyle name="Note 5 21 4 2 3 3" xfId="39469" xr:uid="{00000000-0005-0000-0000-0000FF8B0000}"/>
    <cellStyle name="Note 5 21 4 2 4" xfId="10022" xr:uid="{00000000-0005-0000-0000-0000008C0000}"/>
    <cellStyle name="Note 5 21 4 2 4 2" xfId="27457" xr:uid="{00000000-0005-0000-0000-0000018C0000}"/>
    <cellStyle name="Note 5 21 4 2 4 3" xfId="41910" xr:uid="{00000000-0005-0000-0000-0000028C0000}"/>
    <cellStyle name="Note 5 21 4 2 5" xfId="12442" xr:uid="{00000000-0005-0000-0000-0000038C0000}"/>
    <cellStyle name="Note 5 21 4 2 5 2" xfId="29877" xr:uid="{00000000-0005-0000-0000-0000048C0000}"/>
    <cellStyle name="Note 5 21 4 2 5 3" xfId="44330" xr:uid="{00000000-0005-0000-0000-0000058C0000}"/>
    <cellStyle name="Note 5 21 4 2 6" xfId="19449" xr:uid="{00000000-0005-0000-0000-0000068C0000}"/>
    <cellStyle name="Note 5 21 4 3" xfId="2609" xr:uid="{00000000-0005-0000-0000-0000078C0000}"/>
    <cellStyle name="Note 5 21 4 3 2" xfId="5120" xr:uid="{00000000-0005-0000-0000-0000088C0000}"/>
    <cellStyle name="Note 5 21 4 3 2 2" xfId="14466" xr:uid="{00000000-0005-0000-0000-0000098C0000}"/>
    <cellStyle name="Note 5 21 4 3 2 2 2" xfId="31901" xr:uid="{00000000-0005-0000-0000-00000A8C0000}"/>
    <cellStyle name="Note 5 21 4 3 2 2 3" xfId="46354" xr:uid="{00000000-0005-0000-0000-00000B8C0000}"/>
    <cellStyle name="Note 5 21 4 3 2 3" xfId="16927" xr:uid="{00000000-0005-0000-0000-00000C8C0000}"/>
    <cellStyle name="Note 5 21 4 3 2 3 2" xfId="34362" xr:uid="{00000000-0005-0000-0000-00000D8C0000}"/>
    <cellStyle name="Note 5 21 4 3 2 3 3" xfId="48815" xr:uid="{00000000-0005-0000-0000-00000E8C0000}"/>
    <cellStyle name="Note 5 21 4 3 2 4" xfId="22556" xr:uid="{00000000-0005-0000-0000-00000F8C0000}"/>
    <cellStyle name="Note 5 21 4 3 2 5" xfId="37009" xr:uid="{00000000-0005-0000-0000-0000108C0000}"/>
    <cellStyle name="Note 5 21 4 3 3" xfId="7582" xr:uid="{00000000-0005-0000-0000-0000118C0000}"/>
    <cellStyle name="Note 5 21 4 3 3 2" xfId="25017" xr:uid="{00000000-0005-0000-0000-0000128C0000}"/>
    <cellStyle name="Note 5 21 4 3 3 3" xfId="39470" xr:uid="{00000000-0005-0000-0000-0000138C0000}"/>
    <cellStyle name="Note 5 21 4 3 4" xfId="10023" xr:uid="{00000000-0005-0000-0000-0000148C0000}"/>
    <cellStyle name="Note 5 21 4 3 4 2" xfId="27458" xr:uid="{00000000-0005-0000-0000-0000158C0000}"/>
    <cellStyle name="Note 5 21 4 3 4 3" xfId="41911" xr:uid="{00000000-0005-0000-0000-0000168C0000}"/>
    <cellStyle name="Note 5 21 4 3 5" xfId="12443" xr:uid="{00000000-0005-0000-0000-0000178C0000}"/>
    <cellStyle name="Note 5 21 4 3 5 2" xfId="29878" xr:uid="{00000000-0005-0000-0000-0000188C0000}"/>
    <cellStyle name="Note 5 21 4 3 5 3" xfId="44331" xr:uid="{00000000-0005-0000-0000-0000198C0000}"/>
    <cellStyle name="Note 5 21 4 3 6" xfId="19450" xr:uid="{00000000-0005-0000-0000-00001A8C0000}"/>
    <cellStyle name="Note 5 21 4 4" xfId="2610" xr:uid="{00000000-0005-0000-0000-00001B8C0000}"/>
    <cellStyle name="Note 5 21 4 4 2" xfId="5121" xr:uid="{00000000-0005-0000-0000-00001C8C0000}"/>
    <cellStyle name="Note 5 21 4 4 2 2" xfId="22557" xr:uid="{00000000-0005-0000-0000-00001D8C0000}"/>
    <cellStyle name="Note 5 21 4 4 2 3" xfId="37010" xr:uid="{00000000-0005-0000-0000-00001E8C0000}"/>
    <cellStyle name="Note 5 21 4 4 3" xfId="7583" xr:uid="{00000000-0005-0000-0000-00001F8C0000}"/>
    <cellStyle name="Note 5 21 4 4 3 2" xfId="25018" xr:uid="{00000000-0005-0000-0000-0000208C0000}"/>
    <cellStyle name="Note 5 21 4 4 3 3" xfId="39471" xr:uid="{00000000-0005-0000-0000-0000218C0000}"/>
    <cellStyle name="Note 5 21 4 4 4" xfId="10024" xr:uid="{00000000-0005-0000-0000-0000228C0000}"/>
    <cellStyle name="Note 5 21 4 4 4 2" xfId="27459" xr:uid="{00000000-0005-0000-0000-0000238C0000}"/>
    <cellStyle name="Note 5 21 4 4 4 3" xfId="41912" xr:uid="{00000000-0005-0000-0000-0000248C0000}"/>
    <cellStyle name="Note 5 21 4 4 5" xfId="12444" xr:uid="{00000000-0005-0000-0000-0000258C0000}"/>
    <cellStyle name="Note 5 21 4 4 5 2" xfId="29879" xr:uid="{00000000-0005-0000-0000-0000268C0000}"/>
    <cellStyle name="Note 5 21 4 4 5 3" xfId="44332" xr:uid="{00000000-0005-0000-0000-0000278C0000}"/>
    <cellStyle name="Note 5 21 4 4 6" xfId="15422" xr:uid="{00000000-0005-0000-0000-0000288C0000}"/>
    <cellStyle name="Note 5 21 4 4 6 2" xfId="32857" xr:uid="{00000000-0005-0000-0000-0000298C0000}"/>
    <cellStyle name="Note 5 21 4 4 6 3" xfId="47310" xr:uid="{00000000-0005-0000-0000-00002A8C0000}"/>
    <cellStyle name="Note 5 21 4 4 7" xfId="19451" xr:uid="{00000000-0005-0000-0000-00002B8C0000}"/>
    <cellStyle name="Note 5 21 4 4 8" xfId="20584" xr:uid="{00000000-0005-0000-0000-00002C8C0000}"/>
    <cellStyle name="Note 5 21 4 5" xfId="5118" xr:uid="{00000000-0005-0000-0000-00002D8C0000}"/>
    <cellStyle name="Note 5 21 4 5 2" xfId="14464" xr:uid="{00000000-0005-0000-0000-00002E8C0000}"/>
    <cellStyle name="Note 5 21 4 5 2 2" xfId="31899" xr:uid="{00000000-0005-0000-0000-00002F8C0000}"/>
    <cellStyle name="Note 5 21 4 5 2 3" xfId="46352" xr:uid="{00000000-0005-0000-0000-0000308C0000}"/>
    <cellStyle name="Note 5 21 4 5 3" xfId="16925" xr:uid="{00000000-0005-0000-0000-0000318C0000}"/>
    <cellStyle name="Note 5 21 4 5 3 2" xfId="34360" xr:uid="{00000000-0005-0000-0000-0000328C0000}"/>
    <cellStyle name="Note 5 21 4 5 3 3" xfId="48813" xr:uid="{00000000-0005-0000-0000-0000338C0000}"/>
    <cellStyle name="Note 5 21 4 5 4" xfId="22554" xr:uid="{00000000-0005-0000-0000-0000348C0000}"/>
    <cellStyle name="Note 5 21 4 5 5" xfId="37007" xr:uid="{00000000-0005-0000-0000-0000358C0000}"/>
    <cellStyle name="Note 5 21 4 6" xfId="7580" xr:uid="{00000000-0005-0000-0000-0000368C0000}"/>
    <cellStyle name="Note 5 21 4 6 2" xfId="25015" xr:uid="{00000000-0005-0000-0000-0000378C0000}"/>
    <cellStyle name="Note 5 21 4 6 3" xfId="39468" xr:uid="{00000000-0005-0000-0000-0000388C0000}"/>
    <cellStyle name="Note 5 21 4 7" xfId="10021" xr:uid="{00000000-0005-0000-0000-0000398C0000}"/>
    <cellStyle name="Note 5 21 4 7 2" xfId="27456" xr:uid="{00000000-0005-0000-0000-00003A8C0000}"/>
    <cellStyle name="Note 5 21 4 7 3" xfId="41909" xr:uid="{00000000-0005-0000-0000-00003B8C0000}"/>
    <cellStyle name="Note 5 21 4 8" xfId="12441" xr:uid="{00000000-0005-0000-0000-00003C8C0000}"/>
    <cellStyle name="Note 5 21 4 8 2" xfId="29876" xr:uid="{00000000-0005-0000-0000-00003D8C0000}"/>
    <cellStyle name="Note 5 21 4 8 3" xfId="44329" xr:uid="{00000000-0005-0000-0000-00003E8C0000}"/>
    <cellStyle name="Note 5 21 4 9" xfId="19448" xr:uid="{00000000-0005-0000-0000-00003F8C0000}"/>
    <cellStyle name="Note 5 21 5" xfId="2611" xr:uid="{00000000-0005-0000-0000-0000408C0000}"/>
    <cellStyle name="Note 5 21 5 2" xfId="5122" xr:uid="{00000000-0005-0000-0000-0000418C0000}"/>
    <cellStyle name="Note 5 21 5 2 2" xfId="14467" xr:uid="{00000000-0005-0000-0000-0000428C0000}"/>
    <cellStyle name="Note 5 21 5 2 2 2" xfId="31902" xr:uid="{00000000-0005-0000-0000-0000438C0000}"/>
    <cellStyle name="Note 5 21 5 2 2 3" xfId="46355" xr:uid="{00000000-0005-0000-0000-0000448C0000}"/>
    <cellStyle name="Note 5 21 5 2 3" xfId="16928" xr:uid="{00000000-0005-0000-0000-0000458C0000}"/>
    <cellStyle name="Note 5 21 5 2 3 2" xfId="34363" xr:uid="{00000000-0005-0000-0000-0000468C0000}"/>
    <cellStyle name="Note 5 21 5 2 3 3" xfId="48816" xr:uid="{00000000-0005-0000-0000-0000478C0000}"/>
    <cellStyle name="Note 5 21 5 2 4" xfId="22558" xr:uid="{00000000-0005-0000-0000-0000488C0000}"/>
    <cellStyle name="Note 5 21 5 2 5" xfId="37011" xr:uid="{00000000-0005-0000-0000-0000498C0000}"/>
    <cellStyle name="Note 5 21 5 3" xfId="7584" xr:uid="{00000000-0005-0000-0000-00004A8C0000}"/>
    <cellStyle name="Note 5 21 5 3 2" xfId="25019" xr:uid="{00000000-0005-0000-0000-00004B8C0000}"/>
    <cellStyle name="Note 5 21 5 3 3" xfId="39472" xr:uid="{00000000-0005-0000-0000-00004C8C0000}"/>
    <cellStyle name="Note 5 21 5 4" xfId="10025" xr:uid="{00000000-0005-0000-0000-00004D8C0000}"/>
    <cellStyle name="Note 5 21 5 4 2" xfId="27460" xr:uid="{00000000-0005-0000-0000-00004E8C0000}"/>
    <cellStyle name="Note 5 21 5 4 3" xfId="41913" xr:uid="{00000000-0005-0000-0000-00004F8C0000}"/>
    <cellStyle name="Note 5 21 5 5" xfId="12445" xr:uid="{00000000-0005-0000-0000-0000508C0000}"/>
    <cellStyle name="Note 5 21 5 5 2" xfId="29880" xr:uid="{00000000-0005-0000-0000-0000518C0000}"/>
    <cellStyle name="Note 5 21 5 5 3" xfId="44333" xr:uid="{00000000-0005-0000-0000-0000528C0000}"/>
    <cellStyle name="Note 5 21 5 6" xfId="19452" xr:uid="{00000000-0005-0000-0000-0000538C0000}"/>
    <cellStyle name="Note 5 21 6" xfId="2612" xr:uid="{00000000-0005-0000-0000-0000548C0000}"/>
    <cellStyle name="Note 5 21 6 2" xfId="5123" xr:uid="{00000000-0005-0000-0000-0000558C0000}"/>
    <cellStyle name="Note 5 21 6 2 2" xfId="14468" xr:uid="{00000000-0005-0000-0000-0000568C0000}"/>
    <cellStyle name="Note 5 21 6 2 2 2" xfId="31903" xr:uid="{00000000-0005-0000-0000-0000578C0000}"/>
    <cellStyle name="Note 5 21 6 2 2 3" xfId="46356" xr:uid="{00000000-0005-0000-0000-0000588C0000}"/>
    <cellStyle name="Note 5 21 6 2 3" xfId="16929" xr:uid="{00000000-0005-0000-0000-0000598C0000}"/>
    <cellStyle name="Note 5 21 6 2 3 2" xfId="34364" xr:uid="{00000000-0005-0000-0000-00005A8C0000}"/>
    <cellStyle name="Note 5 21 6 2 3 3" xfId="48817" xr:uid="{00000000-0005-0000-0000-00005B8C0000}"/>
    <cellStyle name="Note 5 21 6 2 4" xfId="22559" xr:uid="{00000000-0005-0000-0000-00005C8C0000}"/>
    <cellStyle name="Note 5 21 6 2 5" xfId="37012" xr:uid="{00000000-0005-0000-0000-00005D8C0000}"/>
    <cellStyle name="Note 5 21 6 3" xfId="7585" xr:uid="{00000000-0005-0000-0000-00005E8C0000}"/>
    <cellStyle name="Note 5 21 6 3 2" xfId="25020" xr:uid="{00000000-0005-0000-0000-00005F8C0000}"/>
    <cellStyle name="Note 5 21 6 3 3" xfId="39473" xr:uid="{00000000-0005-0000-0000-0000608C0000}"/>
    <cellStyle name="Note 5 21 6 4" xfId="10026" xr:uid="{00000000-0005-0000-0000-0000618C0000}"/>
    <cellStyle name="Note 5 21 6 4 2" xfId="27461" xr:uid="{00000000-0005-0000-0000-0000628C0000}"/>
    <cellStyle name="Note 5 21 6 4 3" xfId="41914" xr:uid="{00000000-0005-0000-0000-0000638C0000}"/>
    <cellStyle name="Note 5 21 6 5" xfId="12446" xr:uid="{00000000-0005-0000-0000-0000648C0000}"/>
    <cellStyle name="Note 5 21 6 5 2" xfId="29881" xr:uid="{00000000-0005-0000-0000-0000658C0000}"/>
    <cellStyle name="Note 5 21 6 5 3" xfId="44334" xr:uid="{00000000-0005-0000-0000-0000668C0000}"/>
    <cellStyle name="Note 5 21 6 6" xfId="19453" xr:uid="{00000000-0005-0000-0000-0000678C0000}"/>
    <cellStyle name="Note 5 21 7" xfId="2613" xr:uid="{00000000-0005-0000-0000-0000688C0000}"/>
    <cellStyle name="Note 5 21 7 2" xfId="5124" xr:uid="{00000000-0005-0000-0000-0000698C0000}"/>
    <cellStyle name="Note 5 21 7 2 2" xfId="22560" xr:uid="{00000000-0005-0000-0000-00006A8C0000}"/>
    <cellStyle name="Note 5 21 7 2 3" xfId="37013" xr:uid="{00000000-0005-0000-0000-00006B8C0000}"/>
    <cellStyle name="Note 5 21 7 3" xfId="7586" xr:uid="{00000000-0005-0000-0000-00006C8C0000}"/>
    <cellStyle name="Note 5 21 7 3 2" xfId="25021" xr:uid="{00000000-0005-0000-0000-00006D8C0000}"/>
    <cellStyle name="Note 5 21 7 3 3" xfId="39474" xr:uid="{00000000-0005-0000-0000-00006E8C0000}"/>
    <cellStyle name="Note 5 21 7 4" xfId="10027" xr:uid="{00000000-0005-0000-0000-00006F8C0000}"/>
    <cellStyle name="Note 5 21 7 4 2" xfId="27462" xr:uid="{00000000-0005-0000-0000-0000708C0000}"/>
    <cellStyle name="Note 5 21 7 4 3" xfId="41915" xr:uid="{00000000-0005-0000-0000-0000718C0000}"/>
    <cellStyle name="Note 5 21 7 5" xfId="12447" xr:uid="{00000000-0005-0000-0000-0000728C0000}"/>
    <cellStyle name="Note 5 21 7 5 2" xfId="29882" xr:uid="{00000000-0005-0000-0000-0000738C0000}"/>
    <cellStyle name="Note 5 21 7 5 3" xfId="44335" xr:uid="{00000000-0005-0000-0000-0000748C0000}"/>
    <cellStyle name="Note 5 21 7 6" xfId="15423" xr:uid="{00000000-0005-0000-0000-0000758C0000}"/>
    <cellStyle name="Note 5 21 7 6 2" xfId="32858" xr:uid="{00000000-0005-0000-0000-0000768C0000}"/>
    <cellStyle name="Note 5 21 7 6 3" xfId="47311" xr:uid="{00000000-0005-0000-0000-0000778C0000}"/>
    <cellStyle name="Note 5 21 7 7" xfId="19454" xr:uid="{00000000-0005-0000-0000-0000788C0000}"/>
    <cellStyle name="Note 5 21 7 8" xfId="20585" xr:uid="{00000000-0005-0000-0000-0000798C0000}"/>
    <cellStyle name="Note 5 21 8" xfId="5109" xr:uid="{00000000-0005-0000-0000-00007A8C0000}"/>
    <cellStyle name="Note 5 21 8 2" xfId="14457" xr:uid="{00000000-0005-0000-0000-00007B8C0000}"/>
    <cellStyle name="Note 5 21 8 2 2" xfId="31892" xr:uid="{00000000-0005-0000-0000-00007C8C0000}"/>
    <cellStyle name="Note 5 21 8 2 3" xfId="46345" xr:uid="{00000000-0005-0000-0000-00007D8C0000}"/>
    <cellStyle name="Note 5 21 8 3" xfId="16918" xr:uid="{00000000-0005-0000-0000-00007E8C0000}"/>
    <cellStyle name="Note 5 21 8 3 2" xfId="34353" xr:uid="{00000000-0005-0000-0000-00007F8C0000}"/>
    <cellStyle name="Note 5 21 8 3 3" xfId="48806" xr:uid="{00000000-0005-0000-0000-0000808C0000}"/>
    <cellStyle name="Note 5 21 8 4" xfId="22545" xr:uid="{00000000-0005-0000-0000-0000818C0000}"/>
    <cellStyle name="Note 5 21 8 5" xfId="36998" xr:uid="{00000000-0005-0000-0000-0000828C0000}"/>
    <cellStyle name="Note 5 21 9" xfId="7571" xr:uid="{00000000-0005-0000-0000-0000838C0000}"/>
    <cellStyle name="Note 5 21 9 2" xfId="25006" xr:uid="{00000000-0005-0000-0000-0000848C0000}"/>
    <cellStyle name="Note 5 21 9 3" xfId="39459" xr:uid="{00000000-0005-0000-0000-0000858C0000}"/>
    <cellStyle name="Note 5 22" xfId="2614" xr:uid="{00000000-0005-0000-0000-0000868C0000}"/>
    <cellStyle name="Note 5 22 10" xfId="10028" xr:uid="{00000000-0005-0000-0000-0000878C0000}"/>
    <cellStyle name="Note 5 22 10 2" xfId="27463" xr:uid="{00000000-0005-0000-0000-0000888C0000}"/>
    <cellStyle name="Note 5 22 10 3" xfId="41916" xr:uid="{00000000-0005-0000-0000-0000898C0000}"/>
    <cellStyle name="Note 5 22 11" xfId="12448" xr:uid="{00000000-0005-0000-0000-00008A8C0000}"/>
    <cellStyle name="Note 5 22 11 2" xfId="29883" xr:uid="{00000000-0005-0000-0000-00008B8C0000}"/>
    <cellStyle name="Note 5 22 11 3" xfId="44336" xr:uid="{00000000-0005-0000-0000-00008C8C0000}"/>
    <cellStyle name="Note 5 22 12" xfId="19455" xr:uid="{00000000-0005-0000-0000-00008D8C0000}"/>
    <cellStyle name="Note 5 22 2" xfId="2615" xr:uid="{00000000-0005-0000-0000-00008E8C0000}"/>
    <cellStyle name="Note 5 22 2 2" xfId="2616" xr:uid="{00000000-0005-0000-0000-00008F8C0000}"/>
    <cellStyle name="Note 5 22 2 2 2" xfId="5127" xr:uid="{00000000-0005-0000-0000-0000908C0000}"/>
    <cellStyle name="Note 5 22 2 2 2 2" xfId="14471" xr:uid="{00000000-0005-0000-0000-0000918C0000}"/>
    <cellStyle name="Note 5 22 2 2 2 2 2" xfId="31906" xr:uid="{00000000-0005-0000-0000-0000928C0000}"/>
    <cellStyle name="Note 5 22 2 2 2 2 3" xfId="46359" xr:uid="{00000000-0005-0000-0000-0000938C0000}"/>
    <cellStyle name="Note 5 22 2 2 2 3" xfId="16932" xr:uid="{00000000-0005-0000-0000-0000948C0000}"/>
    <cellStyle name="Note 5 22 2 2 2 3 2" xfId="34367" xr:uid="{00000000-0005-0000-0000-0000958C0000}"/>
    <cellStyle name="Note 5 22 2 2 2 3 3" xfId="48820" xr:uid="{00000000-0005-0000-0000-0000968C0000}"/>
    <cellStyle name="Note 5 22 2 2 2 4" xfId="22563" xr:uid="{00000000-0005-0000-0000-0000978C0000}"/>
    <cellStyle name="Note 5 22 2 2 2 5" xfId="37016" xr:uid="{00000000-0005-0000-0000-0000988C0000}"/>
    <cellStyle name="Note 5 22 2 2 3" xfId="7589" xr:uid="{00000000-0005-0000-0000-0000998C0000}"/>
    <cellStyle name="Note 5 22 2 2 3 2" xfId="25024" xr:uid="{00000000-0005-0000-0000-00009A8C0000}"/>
    <cellStyle name="Note 5 22 2 2 3 3" xfId="39477" xr:uid="{00000000-0005-0000-0000-00009B8C0000}"/>
    <cellStyle name="Note 5 22 2 2 4" xfId="10030" xr:uid="{00000000-0005-0000-0000-00009C8C0000}"/>
    <cellStyle name="Note 5 22 2 2 4 2" xfId="27465" xr:uid="{00000000-0005-0000-0000-00009D8C0000}"/>
    <cellStyle name="Note 5 22 2 2 4 3" xfId="41918" xr:uid="{00000000-0005-0000-0000-00009E8C0000}"/>
    <cellStyle name="Note 5 22 2 2 5" xfId="12450" xr:uid="{00000000-0005-0000-0000-00009F8C0000}"/>
    <cellStyle name="Note 5 22 2 2 5 2" xfId="29885" xr:uid="{00000000-0005-0000-0000-0000A08C0000}"/>
    <cellStyle name="Note 5 22 2 2 5 3" xfId="44338" xr:uid="{00000000-0005-0000-0000-0000A18C0000}"/>
    <cellStyle name="Note 5 22 2 2 6" xfId="19457" xr:uid="{00000000-0005-0000-0000-0000A28C0000}"/>
    <cellStyle name="Note 5 22 2 3" xfId="2617" xr:uid="{00000000-0005-0000-0000-0000A38C0000}"/>
    <cellStyle name="Note 5 22 2 3 2" xfId="5128" xr:uid="{00000000-0005-0000-0000-0000A48C0000}"/>
    <cellStyle name="Note 5 22 2 3 2 2" xfId="14472" xr:uid="{00000000-0005-0000-0000-0000A58C0000}"/>
    <cellStyle name="Note 5 22 2 3 2 2 2" xfId="31907" xr:uid="{00000000-0005-0000-0000-0000A68C0000}"/>
    <cellStyle name="Note 5 22 2 3 2 2 3" xfId="46360" xr:uid="{00000000-0005-0000-0000-0000A78C0000}"/>
    <cellStyle name="Note 5 22 2 3 2 3" xfId="16933" xr:uid="{00000000-0005-0000-0000-0000A88C0000}"/>
    <cellStyle name="Note 5 22 2 3 2 3 2" xfId="34368" xr:uid="{00000000-0005-0000-0000-0000A98C0000}"/>
    <cellStyle name="Note 5 22 2 3 2 3 3" xfId="48821" xr:uid="{00000000-0005-0000-0000-0000AA8C0000}"/>
    <cellStyle name="Note 5 22 2 3 2 4" xfId="22564" xr:uid="{00000000-0005-0000-0000-0000AB8C0000}"/>
    <cellStyle name="Note 5 22 2 3 2 5" xfId="37017" xr:uid="{00000000-0005-0000-0000-0000AC8C0000}"/>
    <cellStyle name="Note 5 22 2 3 3" xfId="7590" xr:uid="{00000000-0005-0000-0000-0000AD8C0000}"/>
    <cellStyle name="Note 5 22 2 3 3 2" xfId="25025" xr:uid="{00000000-0005-0000-0000-0000AE8C0000}"/>
    <cellStyle name="Note 5 22 2 3 3 3" xfId="39478" xr:uid="{00000000-0005-0000-0000-0000AF8C0000}"/>
    <cellStyle name="Note 5 22 2 3 4" xfId="10031" xr:uid="{00000000-0005-0000-0000-0000B08C0000}"/>
    <cellStyle name="Note 5 22 2 3 4 2" xfId="27466" xr:uid="{00000000-0005-0000-0000-0000B18C0000}"/>
    <cellStyle name="Note 5 22 2 3 4 3" xfId="41919" xr:uid="{00000000-0005-0000-0000-0000B28C0000}"/>
    <cellStyle name="Note 5 22 2 3 5" xfId="12451" xr:uid="{00000000-0005-0000-0000-0000B38C0000}"/>
    <cellStyle name="Note 5 22 2 3 5 2" xfId="29886" xr:uid="{00000000-0005-0000-0000-0000B48C0000}"/>
    <cellStyle name="Note 5 22 2 3 5 3" xfId="44339" xr:uid="{00000000-0005-0000-0000-0000B58C0000}"/>
    <cellStyle name="Note 5 22 2 3 6" xfId="19458" xr:uid="{00000000-0005-0000-0000-0000B68C0000}"/>
    <cellStyle name="Note 5 22 2 4" xfId="2618" xr:uid="{00000000-0005-0000-0000-0000B78C0000}"/>
    <cellStyle name="Note 5 22 2 4 2" xfId="5129" xr:uid="{00000000-0005-0000-0000-0000B88C0000}"/>
    <cellStyle name="Note 5 22 2 4 2 2" xfId="22565" xr:uid="{00000000-0005-0000-0000-0000B98C0000}"/>
    <cellStyle name="Note 5 22 2 4 2 3" xfId="37018" xr:uid="{00000000-0005-0000-0000-0000BA8C0000}"/>
    <cellStyle name="Note 5 22 2 4 3" xfId="7591" xr:uid="{00000000-0005-0000-0000-0000BB8C0000}"/>
    <cellStyle name="Note 5 22 2 4 3 2" xfId="25026" xr:uid="{00000000-0005-0000-0000-0000BC8C0000}"/>
    <cellStyle name="Note 5 22 2 4 3 3" xfId="39479" xr:uid="{00000000-0005-0000-0000-0000BD8C0000}"/>
    <cellStyle name="Note 5 22 2 4 4" xfId="10032" xr:uid="{00000000-0005-0000-0000-0000BE8C0000}"/>
    <cellStyle name="Note 5 22 2 4 4 2" xfId="27467" xr:uid="{00000000-0005-0000-0000-0000BF8C0000}"/>
    <cellStyle name="Note 5 22 2 4 4 3" xfId="41920" xr:uid="{00000000-0005-0000-0000-0000C08C0000}"/>
    <cellStyle name="Note 5 22 2 4 5" xfId="12452" xr:uid="{00000000-0005-0000-0000-0000C18C0000}"/>
    <cellStyle name="Note 5 22 2 4 5 2" xfId="29887" xr:uid="{00000000-0005-0000-0000-0000C28C0000}"/>
    <cellStyle name="Note 5 22 2 4 5 3" xfId="44340" xr:uid="{00000000-0005-0000-0000-0000C38C0000}"/>
    <cellStyle name="Note 5 22 2 4 6" xfId="15424" xr:uid="{00000000-0005-0000-0000-0000C48C0000}"/>
    <cellStyle name="Note 5 22 2 4 6 2" xfId="32859" xr:uid="{00000000-0005-0000-0000-0000C58C0000}"/>
    <cellStyle name="Note 5 22 2 4 6 3" xfId="47312" xr:uid="{00000000-0005-0000-0000-0000C68C0000}"/>
    <cellStyle name="Note 5 22 2 4 7" xfId="19459" xr:uid="{00000000-0005-0000-0000-0000C78C0000}"/>
    <cellStyle name="Note 5 22 2 4 8" xfId="20586" xr:uid="{00000000-0005-0000-0000-0000C88C0000}"/>
    <cellStyle name="Note 5 22 2 5" xfId="5126" xr:uid="{00000000-0005-0000-0000-0000C98C0000}"/>
    <cellStyle name="Note 5 22 2 5 2" xfId="14470" xr:uid="{00000000-0005-0000-0000-0000CA8C0000}"/>
    <cellStyle name="Note 5 22 2 5 2 2" xfId="31905" xr:uid="{00000000-0005-0000-0000-0000CB8C0000}"/>
    <cellStyle name="Note 5 22 2 5 2 3" xfId="46358" xr:uid="{00000000-0005-0000-0000-0000CC8C0000}"/>
    <cellStyle name="Note 5 22 2 5 3" xfId="16931" xr:uid="{00000000-0005-0000-0000-0000CD8C0000}"/>
    <cellStyle name="Note 5 22 2 5 3 2" xfId="34366" xr:uid="{00000000-0005-0000-0000-0000CE8C0000}"/>
    <cellStyle name="Note 5 22 2 5 3 3" xfId="48819" xr:uid="{00000000-0005-0000-0000-0000CF8C0000}"/>
    <cellStyle name="Note 5 22 2 5 4" xfId="22562" xr:uid="{00000000-0005-0000-0000-0000D08C0000}"/>
    <cellStyle name="Note 5 22 2 5 5" xfId="37015" xr:uid="{00000000-0005-0000-0000-0000D18C0000}"/>
    <cellStyle name="Note 5 22 2 6" xfId="7588" xr:uid="{00000000-0005-0000-0000-0000D28C0000}"/>
    <cellStyle name="Note 5 22 2 6 2" xfId="25023" xr:uid="{00000000-0005-0000-0000-0000D38C0000}"/>
    <cellStyle name="Note 5 22 2 6 3" xfId="39476" xr:uid="{00000000-0005-0000-0000-0000D48C0000}"/>
    <cellStyle name="Note 5 22 2 7" xfId="10029" xr:uid="{00000000-0005-0000-0000-0000D58C0000}"/>
    <cellStyle name="Note 5 22 2 7 2" xfId="27464" xr:uid="{00000000-0005-0000-0000-0000D68C0000}"/>
    <cellStyle name="Note 5 22 2 7 3" xfId="41917" xr:uid="{00000000-0005-0000-0000-0000D78C0000}"/>
    <cellStyle name="Note 5 22 2 8" xfId="12449" xr:uid="{00000000-0005-0000-0000-0000D88C0000}"/>
    <cellStyle name="Note 5 22 2 8 2" xfId="29884" xr:uid="{00000000-0005-0000-0000-0000D98C0000}"/>
    <cellStyle name="Note 5 22 2 8 3" xfId="44337" xr:uid="{00000000-0005-0000-0000-0000DA8C0000}"/>
    <cellStyle name="Note 5 22 2 9" xfId="19456" xr:uid="{00000000-0005-0000-0000-0000DB8C0000}"/>
    <cellStyle name="Note 5 22 3" xfId="2619" xr:uid="{00000000-0005-0000-0000-0000DC8C0000}"/>
    <cellStyle name="Note 5 22 3 2" xfId="2620" xr:uid="{00000000-0005-0000-0000-0000DD8C0000}"/>
    <cellStyle name="Note 5 22 3 2 2" xfId="5131" xr:uid="{00000000-0005-0000-0000-0000DE8C0000}"/>
    <cellStyle name="Note 5 22 3 2 2 2" xfId="14474" xr:uid="{00000000-0005-0000-0000-0000DF8C0000}"/>
    <cellStyle name="Note 5 22 3 2 2 2 2" xfId="31909" xr:uid="{00000000-0005-0000-0000-0000E08C0000}"/>
    <cellStyle name="Note 5 22 3 2 2 2 3" xfId="46362" xr:uid="{00000000-0005-0000-0000-0000E18C0000}"/>
    <cellStyle name="Note 5 22 3 2 2 3" xfId="16935" xr:uid="{00000000-0005-0000-0000-0000E28C0000}"/>
    <cellStyle name="Note 5 22 3 2 2 3 2" xfId="34370" xr:uid="{00000000-0005-0000-0000-0000E38C0000}"/>
    <cellStyle name="Note 5 22 3 2 2 3 3" xfId="48823" xr:uid="{00000000-0005-0000-0000-0000E48C0000}"/>
    <cellStyle name="Note 5 22 3 2 2 4" xfId="22567" xr:uid="{00000000-0005-0000-0000-0000E58C0000}"/>
    <cellStyle name="Note 5 22 3 2 2 5" xfId="37020" xr:uid="{00000000-0005-0000-0000-0000E68C0000}"/>
    <cellStyle name="Note 5 22 3 2 3" xfId="7593" xr:uid="{00000000-0005-0000-0000-0000E78C0000}"/>
    <cellStyle name="Note 5 22 3 2 3 2" xfId="25028" xr:uid="{00000000-0005-0000-0000-0000E88C0000}"/>
    <cellStyle name="Note 5 22 3 2 3 3" xfId="39481" xr:uid="{00000000-0005-0000-0000-0000E98C0000}"/>
    <cellStyle name="Note 5 22 3 2 4" xfId="10034" xr:uid="{00000000-0005-0000-0000-0000EA8C0000}"/>
    <cellStyle name="Note 5 22 3 2 4 2" xfId="27469" xr:uid="{00000000-0005-0000-0000-0000EB8C0000}"/>
    <cellStyle name="Note 5 22 3 2 4 3" xfId="41922" xr:uid="{00000000-0005-0000-0000-0000EC8C0000}"/>
    <cellStyle name="Note 5 22 3 2 5" xfId="12454" xr:uid="{00000000-0005-0000-0000-0000ED8C0000}"/>
    <cellStyle name="Note 5 22 3 2 5 2" xfId="29889" xr:uid="{00000000-0005-0000-0000-0000EE8C0000}"/>
    <cellStyle name="Note 5 22 3 2 5 3" xfId="44342" xr:uid="{00000000-0005-0000-0000-0000EF8C0000}"/>
    <cellStyle name="Note 5 22 3 2 6" xfId="19461" xr:uid="{00000000-0005-0000-0000-0000F08C0000}"/>
    <cellStyle name="Note 5 22 3 3" xfId="2621" xr:uid="{00000000-0005-0000-0000-0000F18C0000}"/>
    <cellStyle name="Note 5 22 3 3 2" xfId="5132" xr:uid="{00000000-0005-0000-0000-0000F28C0000}"/>
    <cellStyle name="Note 5 22 3 3 2 2" xfId="14475" xr:uid="{00000000-0005-0000-0000-0000F38C0000}"/>
    <cellStyle name="Note 5 22 3 3 2 2 2" xfId="31910" xr:uid="{00000000-0005-0000-0000-0000F48C0000}"/>
    <cellStyle name="Note 5 22 3 3 2 2 3" xfId="46363" xr:uid="{00000000-0005-0000-0000-0000F58C0000}"/>
    <cellStyle name="Note 5 22 3 3 2 3" xfId="16936" xr:uid="{00000000-0005-0000-0000-0000F68C0000}"/>
    <cellStyle name="Note 5 22 3 3 2 3 2" xfId="34371" xr:uid="{00000000-0005-0000-0000-0000F78C0000}"/>
    <cellStyle name="Note 5 22 3 3 2 3 3" xfId="48824" xr:uid="{00000000-0005-0000-0000-0000F88C0000}"/>
    <cellStyle name="Note 5 22 3 3 2 4" xfId="22568" xr:uid="{00000000-0005-0000-0000-0000F98C0000}"/>
    <cellStyle name="Note 5 22 3 3 2 5" xfId="37021" xr:uid="{00000000-0005-0000-0000-0000FA8C0000}"/>
    <cellStyle name="Note 5 22 3 3 3" xfId="7594" xr:uid="{00000000-0005-0000-0000-0000FB8C0000}"/>
    <cellStyle name="Note 5 22 3 3 3 2" xfId="25029" xr:uid="{00000000-0005-0000-0000-0000FC8C0000}"/>
    <cellStyle name="Note 5 22 3 3 3 3" xfId="39482" xr:uid="{00000000-0005-0000-0000-0000FD8C0000}"/>
    <cellStyle name="Note 5 22 3 3 4" xfId="10035" xr:uid="{00000000-0005-0000-0000-0000FE8C0000}"/>
    <cellStyle name="Note 5 22 3 3 4 2" xfId="27470" xr:uid="{00000000-0005-0000-0000-0000FF8C0000}"/>
    <cellStyle name="Note 5 22 3 3 4 3" xfId="41923" xr:uid="{00000000-0005-0000-0000-0000008D0000}"/>
    <cellStyle name="Note 5 22 3 3 5" xfId="12455" xr:uid="{00000000-0005-0000-0000-0000018D0000}"/>
    <cellStyle name="Note 5 22 3 3 5 2" xfId="29890" xr:uid="{00000000-0005-0000-0000-0000028D0000}"/>
    <cellStyle name="Note 5 22 3 3 5 3" xfId="44343" xr:uid="{00000000-0005-0000-0000-0000038D0000}"/>
    <cellStyle name="Note 5 22 3 3 6" xfId="19462" xr:uid="{00000000-0005-0000-0000-0000048D0000}"/>
    <cellStyle name="Note 5 22 3 4" xfId="2622" xr:uid="{00000000-0005-0000-0000-0000058D0000}"/>
    <cellStyle name="Note 5 22 3 4 2" xfId="5133" xr:uid="{00000000-0005-0000-0000-0000068D0000}"/>
    <cellStyle name="Note 5 22 3 4 2 2" xfId="22569" xr:uid="{00000000-0005-0000-0000-0000078D0000}"/>
    <cellStyle name="Note 5 22 3 4 2 3" xfId="37022" xr:uid="{00000000-0005-0000-0000-0000088D0000}"/>
    <cellStyle name="Note 5 22 3 4 3" xfId="7595" xr:uid="{00000000-0005-0000-0000-0000098D0000}"/>
    <cellStyle name="Note 5 22 3 4 3 2" xfId="25030" xr:uid="{00000000-0005-0000-0000-00000A8D0000}"/>
    <cellStyle name="Note 5 22 3 4 3 3" xfId="39483" xr:uid="{00000000-0005-0000-0000-00000B8D0000}"/>
    <cellStyle name="Note 5 22 3 4 4" xfId="10036" xr:uid="{00000000-0005-0000-0000-00000C8D0000}"/>
    <cellStyle name="Note 5 22 3 4 4 2" xfId="27471" xr:uid="{00000000-0005-0000-0000-00000D8D0000}"/>
    <cellStyle name="Note 5 22 3 4 4 3" xfId="41924" xr:uid="{00000000-0005-0000-0000-00000E8D0000}"/>
    <cellStyle name="Note 5 22 3 4 5" xfId="12456" xr:uid="{00000000-0005-0000-0000-00000F8D0000}"/>
    <cellStyle name="Note 5 22 3 4 5 2" xfId="29891" xr:uid="{00000000-0005-0000-0000-0000108D0000}"/>
    <cellStyle name="Note 5 22 3 4 5 3" xfId="44344" xr:uid="{00000000-0005-0000-0000-0000118D0000}"/>
    <cellStyle name="Note 5 22 3 4 6" xfId="15425" xr:uid="{00000000-0005-0000-0000-0000128D0000}"/>
    <cellStyle name="Note 5 22 3 4 6 2" xfId="32860" xr:uid="{00000000-0005-0000-0000-0000138D0000}"/>
    <cellStyle name="Note 5 22 3 4 6 3" xfId="47313" xr:uid="{00000000-0005-0000-0000-0000148D0000}"/>
    <cellStyle name="Note 5 22 3 4 7" xfId="19463" xr:uid="{00000000-0005-0000-0000-0000158D0000}"/>
    <cellStyle name="Note 5 22 3 4 8" xfId="20587" xr:uid="{00000000-0005-0000-0000-0000168D0000}"/>
    <cellStyle name="Note 5 22 3 5" xfId="5130" xr:uid="{00000000-0005-0000-0000-0000178D0000}"/>
    <cellStyle name="Note 5 22 3 5 2" xfId="14473" xr:uid="{00000000-0005-0000-0000-0000188D0000}"/>
    <cellStyle name="Note 5 22 3 5 2 2" xfId="31908" xr:uid="{00000000-0005-0000-0000-0000198D0000}"/>
    <cellStyle name="Note 5 22 3 5 2 3" xfId="46361" xr:uid="{00000000-0005-0000-0000-00001A8D0000}"/>
    <cellStyle name="Note 5 22 3 5 3" xfId="16934" xr:uid="{00000000-0005-0000-0000-00001B8D0000}"/>
    <cellStyle name="Note 5 22 3 5 3 2" xfId="34369" xr:uid="{00000000-0005-0000-0000-00001C8D0000}"/>
    <cellStyle name="Note 5 22 3 5 3 3" xfId="48822" xr:uid="{00000000-0005-0000-0000-00001D8D0000}"/>
    <cellStyle name="Note 5 22 3 5 4" xfId="22566" xr:uid="{00000000-0005-0000-0000-00001E8D0000}"/>
    <cellStyle name="Note 5 22 3 5 5" xfId="37019" xr:uid="{00000000-0005-0000-0000-00001F8D0000}"/>
    <cellStyle name="Note 5 22 3 6" xfId="7592" xr:uid="{00000000-0005-0000-0000-0000208D0000}"/>
    <cellStyle name="Note 5 22 3 6 2" xfId="25027" xr:uid="{00000000-0005-0000-0000-0000218D0000}"/>
    <cellStyle name="Note 5 22 3 6 3" xfId="39480" xr:uid="{00000000-0005-0000-0000-0000228D0000}"/>
    <cellStyle name="Note 5 22 3 7" xfId="10033" xr:uid="{00000000-0005-0000-0000-0000238D0000}"/>
    <cellStyle name="Note 5 22 3 7 2" xfId="27468" xr:uid="{00000000-0005-0000-0000-0000248D0000}"/>
    <cellStyle name="Note 5 22 3 7 3" xfId="41921" xr:uid="{00000000-0005-0000-0000-0000258D0000}"/>
    <cellStyle name="Note 5 22 3 8" xfId="12453" xr:uid="{00000000-0005-0000-0000-0000268D0000}"/>
    <cellStyle name="Note 5 22 3 8 2" xfId="29888" xr:uid="{00000000-0005-0000-0000-0000278D0000}"/>
    <cellStyle name="Note 5 22 3 8 3" xfId="44341" xr:uid="{00000000-0005-0000-0000-0000288D0000}"/>
    <cellStyle name="Note 5 22 3 9" xfId="19460" xr:uid="{00000000-0005-0000-0000-0000298D0000}"/>
    <cellStyle name="Note 5 22 4" xfId="2623" xr:uid="{00000000-0005-0000-0000-00002A8D0000}"/>
    <cellStyle name="Note 5 22 4 2" xfId="2624" xr:uid="{00000000-0005-0000-0000-00002B8D0000}"/>
    <cellStyle name="Note 5 22 4 2 2" xfId="5135" xr:uid="{00000000-0005-0000-0000-00002C8D0000}"/>
    <cellStyle name="Note 5 22 4 2 2 2" xfId="14477" xr:uid="{00000000-0005-0000-0000-00002D8D0000}"/>
    <cellStyle name="Note 5 22 4 2 2 2 2" xfId="31912" xr:uid="{00000000-0005-0000-0000-00002E8D0000}"/>
    <cellStyle name="Note 5 22 4 2 2 2 3" xfId="46365" xr:uid="{00000000-0005-0000-0000-00002F8D0000}"/>
    <cellStyle name="Note 5 22 4 2 2 3" xfId="16938" xr:uid="{00000000-0005-0000-0000-0000308D0000}"/>
    <cellStyle name="Note 5 22 4 2 2 3 2" xfId="34373" xr:uid="{00000000-0005-0000-0000-0000318D0000}"/>
    <cellStyle name="Note 5 22 4 2 2 3 3" xfId="48826" xr:uid="{00000000-0005-0000-0000-0000328D0000}"/>
    <cellStyle name="Note 5 22 4 2 2 4" xfId="22571" xr:uid="{00000000-0005-0000-0000-0000338D0000}"/>
    <cellStyle name="Note 5 22 4 2 2 5" xfId="37024" xr:uid="{00000000-0005-0000-0000-0000348D0000}"/>
    <cellStyle name="Note 5 22 4 2 3" xfId="7597" xr:uid="{00000000-0005-0000-0000-0000358D0000}"/>
    <cellStyle name="Note 5 22 4 2 3 2" xfId="25032" xr:uid="{00000000-0005-0000-0000-0000368D0000}"/>
    <cellStyle name="Note 5 22 4 2 3 3" xfId="39485" xr:uid="{00000000-0005-0000-0000-0000378D0000}"/>
    <cellStyle name="Note 5 22 4 2 4" xfId="10038" xr:uid="{00000000-0005-0000-0000-0000388D0000}"/>
    <cellStyle name="Note 5 22 4 2 4 2" xfId="27473" xr:uid="{00000000-0005-0000-0000-0000398D0000}"/>
    <cellStyle name="Note 5 22 4 2 4 3" xfId="41926" xr:uid="{00000000-0005-0000-0000-00003A8D0000}"/>
    <cellStyle name="Note 5 22 4 2 5" xfId="12458" xr:uid="{00000000-0005-0000-0000-00003B8D0000}"/>
    <cellStyle name="Note 5 22 4 2 5 2" xfId="29893" xr:uid="{00000000-0005-0000-0000-00003C8D0000}"/>
    <cellStyle name="Note 5 22 4 2 5 3" xfId="44346" xr:uid="{00000000-0005-0000-0000-00003D8D0000}"/>
    <cellStyle name="Note 5 22 4 2 6" xfId="19465" xr:uid="{00000000-0005-0000-0000-00003E8D0000}"/>
    <cellStyle name="Note 5 22 4 3" xfId="2625" xr:uid="{00000000-0005-0000-0000-00003F8D0000}"/>
    <cellStyle name="Note 5 22 4 3 2" xfId="5136" xr:uid="{00000000-0005-0000-0000-0000408D0000}"/>
    <cellStyle name="Note 5 22 4 3 2 2" xfId="14478" xr:uid="{00000000-0005-0000-0000-0000418D0000}"/>
    <cellStyle name="Note 5 22 4 3 2 2 2" xfId="31913" xr:uid="{00000000-0005-0000-0000-0000428D0000}"/>
    <cellStyle name="Note 5 22 4 3 2 2 3" xfId="46366" xr:uid="{00000000-0005-0000-0000-0000438D0000}"/>
    <cellStyle name="Note 5 22 4 3 2 3" xfId="16939" xr:uid="{00000000-0005-0000-0000-0000448D0000}"/>
    <cellStyle name="Note 5 22 4 3 2 3 2" xfId="34374" xr:uid="{00000000-0005-0000-0000-0000458D0000}"/>
    <cellStyle name="Note 5 22 4 3 2 3 3" xfId="48827" xr:uid="{00000000-0005-0000-0000-0000468D0000}"/>
    <cellStyle name="Note 5 22 4 3 2 4" xfId="22572" xr:uid="{00000000-0005-0000-0000-0000478D0000}"/>
    <cellStyle name="Note 5 22 4 3 2 5" xfId="37025" xr:uid="{00000000-0005-0000-0000-0000488D0000}"/>
    <cellStyle name="Note 5 22 4 3 3" xfId="7598" xr:uid="{00000000-0005-0000-0000-0000498D0000}"/>
    <cellStyle name="Note 5 22 4 3 3 2" xfId="25033" xr:uid="{00000000-0005-0000-0000-00004A8D0000}"/>
    <cellStyle name="Note 5 22 4 3 3 3" xfId="39486" xr:uid="{00000000-0005-0000-0000-00004B8D0000}"/>
    <cellStyle name="Note 5 22 4 3 4" xfId="10039" xr:uid="{00000000-0005-0000-0000-00004C8D0000}"/>
    <cellStyle name="Note 5 22 4 3 4 2" xfId="27474" xr:uid="{00000000-0005-0000-0000-00004D8D0000}"/>
    <cellStyle name="Note 5 22 4 3 4 3" xfId="41927" xr:uid="{00000000-0005-0000-0000-00004E8D0000}"/>
    <cellStyle name="Note 5 22 4 3 5" xfId="12459" xr:uid="{00000000-0005-0000-0000-00004F8D0000}"/>
    <cellStyle name="Note 5 22 4 3 5 2" xfId="29894" xr:uid="{00000000-0005-0000-0000-0000508D0000}"/>
    <cellStyle name="Note 5 22 4 3 5 3" xfId="44347" xr:uid="{00000000-0005-0000-0000-0000518D0000}"/>
    <cellStyle name="Note 5 22 4 3 6" xfId="19466" xr:uid="{00000000-0005-0000-0000-0000528D0000}"/>
    <cellStyle name="Note 5 22 4 4" xfId="2626" xr:uid="{00000000-0005-0000-0000-0000538D0000}"/>
    <cellStyle name="Note 5 22 4 4 2" xfId="5137" xr:uid="{00000000-0005-0000-0000-0000548D0000}"/>
    <cellStyle name="Note 5 22 4 4 2 2" xfId="22573" xr:uid="{00000000-0005-0000-0000-0000558D0000}"/>
    <cellStyle name="Note 5 22 4 4 2 3" xfId="37026" xr:uid="{00000000-0005-0000-0000-0000568D0000}"/>
    <cellStyle name="Note 5 22 4 4 3" xfId="7599" xr:uid="{00000000-0005-0000-0000-0000578D0000}"/>
    <cellStyle name="Note 5 22 4 4 3 2" xfId="25034" xr:uid="{00000000-0005-0000-0000-0000588D0000}"/>
    <cellStyle name="Note 5 22 4 4 3 3" xfId="39487" xr:uid="{00000000-0005-0000-0000-0000598D0000}"/>
    <cellStyle name="Note 5 22 4 4 4" xfId="10040" xr:uid="{00000000-0005-0000-0000-00005A8D0000}"/>
    <cellStyle name="Note 5 22 4 4 4 2" xfId="27475" xr:uid="{00000000-0005-0000-0000-00005B8D0000}"/>
    <cellStyle name="Note 5 22 4 4 4 3" xfId="41928" xr:uid="{00000000-0005-0000-0000-00005C8D0000}"/>
    <cellStyle name="Note 5 22 4 4 5" xfId="12460" xr:uid="{00000000-0005-0000-0000-00005D8D0000}"/>
    <cellStyle name="Note 5 22 4 4 5 2" xfId="29895" xr:uid="{00000000-0005-0000-0000-00005E8D0000}"/>
    <cellStyle name="Note 5 22 4 4 5 3" xfId="44348" xr:uid="{00000000-0005-0000-0000-00005F8D0000}"/>
    <cellStyle name="Note 5 22 4 4 6" xfId="15426" xr:uid="{00000000-0005-0000-0000-0000608D0000}"/>
    <cellStyle name="Note 5 22 4 4 6 2" xfId="32861" xr:uid="{00000000-0005-0000-0000-0000618D0000}"/>
    <cellStyle name="Note 5 22 4 4 6 3" xfId="47314" xr:uid="{00000000-0005-0000-0000-0000628D0000}"/>
    <cellStyle name="Note 5 22 4 4 7" xfId="19467" xr:uid="{00000000-0005-0000-0000-0000638D0000}"/>
    <cellStyle name="Note 5 22 4 4 8" xfId="20588" xr:uid="{00000000-0005-0000-0000-0000648D0000}"/>
    <cellStyle name="Note 5 22 4 5" xfId="5134" xr:uid="{00000000-0005-0000-0000-0000658D0000}"/>
    <cellStyle name="Note 5 22 4 5 2" xfId="14476" xr:uid="{00000000-0005-0000-0000-0000668D0000}"/>
    <cellStyle name="Note 5 22 4 5 2 2" xfId="31911" xr:uid="{00000000-0005-0000-0000-0000678D0000}"/>
    <cellStyle name="Note 5 22 4 5 2 3" xfId="46364" xr:uid="{00000000-0005-0000-0000-0000688D0000}"/>
    <cellStyle name="Note 5 22 4 5 3" xfId="16937" xr:uid="{00000000-0005-0000-0000-0000698D0000}"/>
    <cellStyle name="Note 5 22 4 5 3 2" xfId="34372" xr:uid="{00000000-0005-0000-0000-00006A8D0000}"/>
    <cellStyle name="Note 5 22 4 5 3 3" xfId="48825" xr:uid="{00000000-0005-0000-0000-00006B8D0000}"/>
    <cellStyle name="Note 5 22 4 5 4" xfId="22570" xr:uid="{00000000-0005-0000-0000-00006C8D0000}"/>
    <cellStyle name="Note 5 22 4 5 5" xfId="37023" xr:uid="{00000000-0005-0000-0000-00006D8D0000}"/>
    <cellStyle name="Note 5 22 4 6" xfId="7596" xr:uid="{00000000-0005-0000-0000-00006E8D0000}"/>
    <cellStyle name="Note 5 22 4 6 2" xfId="25031" xr:uid="{00000000-0005-0000-0000-00006F8D0000}"/>
    <cellStyle name="Note 5 22 4 6 3" xfId="39484" xr:uid="{00000000-0005-0000-0000-0000708D0000}"/>
    <cellStyle name="Note 5 22 4 7" xfId="10037" xr:uid="{00000000-0005-0000-0000-0000718D0000}"/>
    <cellStyle name="Note 5 22 4 7 2" xfId="27472" xr:uid="{00000000-0005-0000-0000-0000728D0000}"/>
    <cellStyle name="Note 5 22 4 7 3" xfId="41925" xr:uid="{00000000-0005-0000-0000-0000738D0000}"/>
    <cellStyle name="Note 5 22 4 8" xfId="12457" xr:uid="{00000000-0005-0000-0000-0000748D0000}"/>
    <cellStyle name="Note 5 22 4 8 2" xfId="29892" xr:uid="{00000000-0005-0000-0000-0000758D0000}"/>
    <cellStyle name="Note 5 22 4 8 3" xfId="44345" xr:uid="{00000000-0005-0000-0000-0000768D0000}"/>
    <cellStyle name="Note 5 22 4 9" xfId="19464" xr:uid="{00000000-0005-0000-0000-0000778D0000}"/>
    <cellStyle name="Note 5 22 5" xfId="2627" xr:uid="{00000000-0005-0000-0000-0000788D0000}"/>
    <cellStyle name="Note 5 22 5 2" xfId="5138" xr:uid="{00000000-0005-0000-0000-0000798D0000}"/>
    <cellStyle name="Note 5 22 5 2 2" xfId="14479" xr:uid="{00000000-0005-0000-0000-00007A8D0000}"/>
    <cellStyle name="Note 5 22 5 2 2 2" xfId="31914" xr:uid="{00000000-0005-0000-0000-00007B8D0000}"/>
    <cellStyle name="Note 5 22 5 2 2 3" xfId="46367" xr:uid="{00000000-0005-0000-0000-00007C8D0000}"/>
    <cellStyle name="Note 5 22 5 2 3" xfId="16940" xr:uid="{00000000-0005-0000-0000-00007D8D0000}"/>
    <cellStyle name="Note 5 22 5 2 3 2" xfId="34375" xr:uid="{00000000-0005-0000-0000-00007E8D0000}"/>
    <cellStyle name="Note 5 22 5 2 3 3" xfId="48828" xr:uid="{00000000-0005-0000-0000-00007F8D0000}"/>
    <cellStyle name="Note 5 22 5 2 4" xfId="22574" xr:uid="{00000000-0005-0000-0000-0000808D0000}"/>
    <cellStyle name="Note 5 22 5 2 5" xfId="37027" xr:uid="{00000000-0005-0000-0000-0000818D0000}"/>
    <cellStyle name="Note 5 22 5 3" xfId="7600" xr:uid="{00000000-0005-0000-0000-0000828D0000}"/>
    <cellStyle name="Note 5 22 5 3 2" xfId="25035" xr:uid="{00000000-0005-0000-0000-0000838D0000}"/>
    <cellStyle name="Note 5 22 5 3 3" xfId="39488" xr:uid="{00000000-0005-0000-0000-0000848D0000}"/>
    <cellStyle name="Note 5 22 5 4" xfId="10041" xr:uid="{00000000-0005-0000-0000-0000858D0000}"/>
    <cellStyle name="Note 5 22 5 4 2" xfId="27476" xr:uid="{00000000-0005-0000-0000-0000868D0000}"/>
    <cellStyle name="Note 5 22 5 4 3" xfId="41929" xr:uid="{00000000-0005-0000-0000-0000878D0000}"/>
    <cellStyle name="Note 5 22 5 5" xfId="12461" xr:uid="{00000000-0005-0000-0000-0000888D0000}"/>
    <cellStyle name="Note 5 22 5 5 2" xfId="29896" xr:uid="{00000000-0005-0000-0000-0000898D0000}"/>
    <cellStyle name="Note 5 22 5 5 3" xfId="44349" xr:uid="{00000000-0005-0000-0000-00008A8D0000}"/>
    <cellStyle name="Note 5 22 5 6" xfId="19468" xr:uid="{00000000-0005-0000-0000-00008B8D0000}"/>
    <cellStyle name="Note 5 22 6" xfId="2628" xr:uid="{00000000-0005-0000-0000-00008C8D0000}"/>
    <cellStyle name="Note 5 22 6 2" xfId="5139" xr:uid="{00000000-0005-0000-0000-00008D8D0000}"/>
    <cellStyle name="Note 5 22 6 2 2" xfId="14480" xr:uid="{00000000-0005-0000-0000-00008E8D0000}"/>
    <cellStyle name="Note 5 22 6 2 2 2" xfId="31915" xr:uid="{00000000-0005-0000-0000-00008F8D0000}"/>
    <cellStyle name="Note 5 22 6 2 2 3" xfId="46368" xr:uid="{00000000-0005-0000-0000-0000908D0000}"/>
    <cellStyle name="Note 5 22 6 2 3" xfId="16941" xr:uid="{00000000-0005-0000-0000-0000918D0000}"/>
    <cellStyle name="Note 5 22 6 2 3 2" xfId="34376" xr:uid="{00000000-0005-0000-0000-0000928D0000}"/>
    <cellStyle name="Note 5 22 6 2 3 3" xfId="48829" xr:uid="{00000000-0005-0000-0000-0000938D0000}"/>
    <cellStyle name="Note 5 22 6 2 4" xfId="22575" xr:uid="{00000000-0005-0000-0000-0000948D0000}"/>
    <cellStyle name="Note 5 22 6 2 5" xfId="37028" xr:uid="{00000000-0005-0000-0000-0000958D0000}"/>
    <cellStyle name="Note 5 22 6 3" xfId="7601" xr:uid="{00000000-0005-0000-0000-0000968D0000}"/>
    <cellStyle name="Note 5 22 6 3 2" xfId="25036" xr:uid="{00000000-0005-0000-0000-0000978D0000}"/>
    <cellStyle name="Note 5 22 6 3 3" xfId="39489" xr:uid="{00000000-0005-0000-0000-0000988D0000}"/>
    <cellStyle name="Note 5 22 6 4" xfId="10042" xr:uid="{00000000-0005-0000-0000-0000998D0000}"/>
    <cellStyle name="Note 5 22 6 4 2" xfId="27477" xr:uid="{00000000-0005-0000-0000-00009A8D0000}"/>
    <cellStyle name="Note 5 22 6 4 3" xfId="41930" xr:uid="{00000000-0005-0000-0000-00009B8D0000}"/>
    <cellStyle name="Note 5 22 6 5" xfId="12462" xr:uid="{00000000-0005-0000-0000-00009C8D0000}"/>
    <cellStyle name="Note 5 22 6 5 2" xfId="29897" xr:uid="{00000000-0005-0000-0000-00009D8D0000}"/>
    <cellStyle name="Note 5 22 6 5 3" xfId="44350" xr:uid="{00000000-0005-0000-0000-00009E8D0000}"/>
    <cellStyle name="Note 5 22 6 6" xfId="19469" xr:uid="{00000000-0005-0000-0000-00009F8D0000}"/>
    <cellStyle name="Note 5 22 7" xfId="2629" xr:uid="{00000000-0005-0000-0000-0000A08D0000}"/>
    <cellStyle name="Note 5 22 7 2" xfId="5140" xr:uid="{00000000-0005-0000-0000-0000A18D0000}"/>
    <cellStyle name="Note 5 22 7 2 2" xfId="22576" xr:uid="{00000000-0005-0000-0000-0000A28D0000}"/>
    <cellStyle name="Note 5 22 7 2 3" xfId="37029" xr:uid="{00000000-0005-0000-0000-0000A38D0000}"/>
    <cellStyle name="Note 5 22 7 3" xfId="7602" xr:uid="{00000000-0005-0000-0000-0000A48D0000}"/>
    <cellStyle name="Note 5 22 7 3 2" xfId="25037" xr:uid="{00000000-0005-0000-0000-0000A58D0000}"/>
    <cellStyle name="Note 5 22 7 3 3" xfId="39490" xr:uid="{00000000-0005-0000-0000-0000A68D0000}"/>
    <cellStyle name="Note 5 22 7 4" xfId="10043" xr:uid="{00000000-0005-0000-0000-0000A78D0000}"/>
    <cellStyle name="Note 5 22 7 4 2" xfId="27478" xr:uid="{00000000-0005-0000-0000-0000A88D0000}"/>
    <cellStyle name="Note 5 22 7 4 3" xfId="41931" xr:uid="{00000000-0005-0000-0000-0000A98D0000}"/>
    <cellStyle name="Note 5 22 7 5" xfId="12463" xr:uid="{00000000-0005-0000-0000-0000AA8D0000}"/>
    <cellStyle name="Note 5 22 7 5 2" xfId="29898" xr:uid="{00000000-0005-0000-0000-0000AB8D0000}"/>
    <cellStyle name="Note 5 22 7 5 3" xfId="44351" xr:uid="{00000000-0005-0000-0000-0000AC8D0000}"/>
    <cellStyle name="Note 5 22 7 6" xfId="15427" xr:uid="{00000000-0005-0000-0000-0000AD8D0000}"/>
    <cellStyle name="Note 5 22 7 6 2" xfId="32862" xr:uid="{00000000-0005-0000-0000-0000AE8D0000}"/>
    <cellStyle name="Note 5 22 7 6 3" xfId="47315" xr:uid="{00000000-0005-0000-0000-0000AF8D0000}"/>
    <cellStyle name="Note 5 22 7 7" xfId="19470" xr:uid="{00000000-0005-0000-0000-0000B08D0000}"/>
    <cellStyle name="Note 5 22 7 8" xfId="20589" xr:uid="{00000000-0005-0000-0000-0000B18D0000}"/>
    <cellStyle name="Note 5 22 8" xfId="5125" xr:uid="{00000000-0005-0000-0000-0000B28D0000}"/>
    <cellStyle name="Note 5 22 8 2" xfId="14469" xr:uid="{00000000-0005-0000-0000-0000B38D0000}"/>
    <cellStyle name="Note 5 22 8 2 2" xfId="31904" xr:uid="{00000000-0005-0000-0000-0000B48D0000}"/>
    <cellStyle name="Note 5 22 8 2 3" xfId="46357" xr:uid="{00000000-0005-0000-0000-0000B58D0000}"/>
    <cellStyle name="Note 5 22 8 3" xfId="16930" xr:uid="{00000000-0005-0000-0000-0000B68D0000}"/>
    <cellStyle name="Note 5 22 8 3 2" xfId="34365" xr:uid="{00000000-0005-0000-0000-0000B78D0000}"/>
    <cellStyle name="Note 5 22 8 3 3" xfId="48818" xr:uid="{00000000-0005-0000-0000-0000B88D0000}"/>
    <cellStyle name="Note 5 22 8 4" xfId="22561" xr:uid="{00000000-0005-0000-0000-0000B98D0000}"/>
    <cellStyle name="Note 5 22 8 5" xfId="37014" xr:uid="{00000000-0005-0000-0000-0000BA8D0000}"/>
    <cellStyle name="Note 5 22 9" xfId="7587" xr:uid="{00000000-0005-0000-0000-0000BB8D0000}"/>
    <cellStyle name="Note 5 22 9 2" xfId="25022" xr:uid="{00000000-0005-0000-0000-0000BC8D0000}"/>
    <cellStyle name="Note 5 22 9 3" xfId="39475" xr:uid="{00000000-0005-0000-0000-0000BD8D0000}"/>
    <cellStyle name="Note 5 23" xfId="2630" xr:uid="{00000000-0005-0000-0000-0000BE8D0000}"/>
    <cellStyle name="Note 5 23 10" xfId="10044" xr:uid="{00000000-0005-0000-0000-0000BF8D0000}"/>
    <cellStyle name="Note 5 23 10 2" xfId="27479" xr:uid="{00000000-0005-0000-0000-0000C08D0000}"/>
    <cellStyle name="Note 5 23 10 3" xfId="41932" xr:uid="{00000000-0005-0000-0000-0000C18D0000}"/>
    <cellStyle name="Note 5 23 11" xfId="12464" xr:uid="{00000000-0005-0000-0000-0000C28D0000}"/>
    <cellStyle name="Note 5 23 11 2" xfId="29899" xr:uid="{00000000-0005-0000-0000-0000C38D0000}"/>
    <cellStyle name="Note 5 23 11 3" xfId="44352" xr:uid="{00000000-0005-0000-0000-0000C48D0000}"/>
    <cellStyle name="Note 5 23 12" xfId="19471" xr:uid="{00000000-0005-0000-0000-0000C58D0000}"/>
    <cellStyle name="Note 5 23 2" xfId="2631" xr:uid="{00000000-0005-0000-0000-0000C68D0000}"/>
    <cellStyle name="Note 5 23 2 2" xfId="2632" xr:uid="{00000000-0005-0000-0000-0000C78D0000}"/>
    <cellStyle name="Note 5 23 2 2 2" xfId="5143" xr:uid="{00000000-0005-0000-0000-0000C88D0000}"/>
    <cellStyle name="Note 5 23 2 2 2 2" xfId="14483" xr:uid="{00000000-0005-0000-0000-0000C98D0000}"/>
    <cellStyle name="Note 5 23 2 2 2 2 2" xfId="31918" xr:uid="{00000000-0005-0000-0000-0000CA8D0000}"/>
    <cellStyle name="Note 5 23 2 2 2 2 3" xfId="46371" xr:uid="{00000000-0005-0000-0000-0000CB8D0000}"/>
    <cellStyle name="Note 5 23 2 2 2 3" xfId="16944" xr:uid="{00000000-0005-0000-0000-0000CC8D0000}"/>
    <cellStyle name="Note 5 23 2 2 2 3 2" xfId="34379" xr:uid="{00000000-0005-0000-0000-0000CD8D0000}"/>
    <cellStyle name="Note 5 23 2 2 2 3 3" xfId="48832" xr:uid="{00000000-0005-0000-0000-0000CE8D0000}"/>
    <cellStyle name="Note 5 23 2 2 2 4" xfId="22579" xr:uid="{00000000-0005-0000-0000-0000CF8D0000}"/>
    <cellStyle name="Note 5 23 2 2 2 5" xfId="37032" xr:uid="{00000000-0005-0000-0000-0000D08D0000}"/>
    <cellStyle name="Note 5 23 2 2 3" xfId="7605" xr:uid="{00000000-0005-0000-0000-0000D18D0000}"/>
    <cellStyle name="Note 5 23 2 2 3 2" xfId="25040" xr:uid="{00000000-0005-0000-0000-0000D28D0000}"/>
    <cellStyle name="Note 5 23 2 2 3 3" xfId="39493" xr:uid="{00000000-0005-0000-0000-0000D38D0000}"/>
    <cellStyle name="Note 5 23 2 2 4" xfId="10046" xr:uid="{00000000-0005-0000-0000-0000D48D0000}"/>
    <cellStyle name="Note 5 23 2 2 4 2" xfId="27481" xr:uid="{00000000-0005-0000-0000-0000D58D0000}"/>
    <cellStyle name="Note 5 23 2 2 4 3" xfId="41934" xr:uid="{00000000-0005-0000-0000-0000D68D0000}"/>
    <cellStyle name="Note 5 23 2 2 5" xfId="12466" xr:uid="{00000000-0005-0000-0000-0000D78D0000}"/>
    <cellStyle name="Note 5 23 2 2 5 2" xfId="29901" xr:uid="{00000000-0005-0000-0000-0000D88D0000}"/>
    <cellStyle name="Note 5 23 2 2 5 3" xfId="44354" xr:uid="{00000000-0005-0000-0000-0000D98D0000}"/>
    <cellStyle name="Note 5 23 2 2 6" xfId="19473" xr:uid="{00000000-0005-0000-0000-0000DA8D0000}"/>
    <cellStyle name="Note 5 23 2 3" xfId="2633" xr:uid="{00000000-0005-0000-0000-0000DB8D0000}"/>
    <cellStyle name="Note 5 23 2 3 2" xfId="5144" xr:uid="{00000000-0005-0000-0000-0000DC8D0000}"/>
    <cellStyle name="Note 5 23 2 3 2 2" xfId="14484" xr:uid="{00000000-0005-0000-0000-0000DD8D0000}"/>
    <cellStyle name="Note 5 23 2 3 2 2 2" xfId="31919" xr:uid="{00000000-0005-0000-0000-0000DE8D0000}"/>
    <cellStyle name="Note 5 23 2 3 2 2 3" xfId="46372" xr:uid="{00000000-0005-0000-0000-0000DF8D0000}"/>
    <cellStyle name="Note 5 23 2 3 2 3" xfId="16945" xr:uid="{00000000-0005-0000-0000-0000E08D0000}"/>
    <cellStyle name="Note 5 23 2 3 2 3 2" xfId="34380" xr:uid="{00000000-0005-0000-0000-0000E18D0000}"/>
    <cellStyle name="Note 5 23 2 3 2 3 3" xfId="48833" xr:uid="{00000000-0005-0000-0000-0000E28D0000}"/>
    <cellStyle name="Note 5 23 2 3 2 4" xfId="22580" xr:uid="{00000000-0005-0000-0000-0000E38D0000}"/>
    <cellStyle name="Note 5 23 2 3 2 5" xfId="37033" xr:uid="{00000000-0005-0000-0000-0000E48D0000}"/>
    <cellStyle name="Note 5 23 2 3 3" xfId="7606" xr:uid="{00000000-0005-0000-0000-0000E58D0000}"/>
    <cellStyle name="Note 5 23 2 3 3 2" xfId="25041" xr:uid="{00000000-0005-0000-0000-0000E68D0000}"/>
    <cellStyle name="Note 5 23 2 3 3 3" xfId="39494" xr:uid="{00000000-0005-0000-0000-0000E78D0000}"/>
    <cellStyle name="Note 5 23 2 3 4" xfId="10047" xr:uid="{00000000-0005-0000-0000-0000E88D0000}"/>
    <cellStyle name="Note 5 23 2 3 4 2" xfId="27482" xr:uid="{00000000-0005-0000-0000-0000E98D0000}"/>
    <cellStyle name="Note 5 23 2 3 4 3" xfId="41935" xr:uid="{00000000-0005-0000-0000-0000EA8D0000}"/>
    <cellStyle name="Note 5 23 2 3 5" xfId="12467" xr:uid="{00000000-0005-0000-0000-0000EB8D0000}"/>
    <cellStyle name="Note 5 23 2 3 5 2" xfId="29902" xr:uid="{00000000-0005-0000-0000-0000EC8D0000}"/>
    <cellStyle name="Note 5 23 2 3 5 3" xfId="44355" xr:uid="{00000000-0005-0000-0000-0000ED8D0000}"/>
    <cellStyle name="Note 5 23 2 3 6" xfId="19474" xr:uid="{00000000-0005-0000-0000-0000EE8D0000}"/>
    <cellStyle name="Note 5 23 2 4" xfId="2634" xr:uid="{00000000-0005-0000-0000-0000EF8D0000}"/>
    <cellStyle name="Note 5 23 2 4 2" xfId="5145" xr:uid="{00000000-0005-0000-0000-0000F08D0000}"/>
    <cellStyle name="Note 5 23 2 4 2 2" xfId="22581" xr:uid="{00000000-0005-0000-0000-0000F18D0000}"/>
    <cellStyle name="Note 5 23 2 4 2 3" xfId="37034" xr:uid="{00000000-0005-0000-0000-0000F28D0000}"/>
    <cellStyle name="Note 5 23 2 4 3" xfId="7607" xr:uid="{00000000-0005-0000-0000-0000F38D0000}"/>
    <cellStyle name="Note 5 23 2 4 3 2" xfId="25042" xr:uid="{00000000-0005-0000-0000-0000F48D0000}"/>
    <cellStyle name="Note 5 23 2 4 3 3" xfId="39495" xr:uid="{00000000-0005-0000-0000-0000F58D0000}"/>
    <cellStyle name="Note 5 23 2 4 4" xfId="10048" xr:uid="{00000000-0005-0000-0000-0000F68D0000}"/>
    <cellStyle name="Note 5 23 2 4 4 2" xfId="27483" xr:uid="{00000000-0005-0000-0000-0000F78D0000}"/>
    <cellStyle name="Note 5 23 2 4 4 3" xfId="41936" xr:uid="{00000000-0005-0000-0000-0000F88D0000}"/>
    <cellStyle name="Note 5 23 2 4 5" xfId="12468" xr:uid="{00000000-0005-0000-0000-0000F98D0000}"/>
    <cellStyle name="Note 5 23 2 4 5 2" xfId="29903" xr:uid="{00000000-0005-0000-0000-0000FA8D0000}"/>
    <cellStyle name="Note 5 23 2 4 5 3" xfId="44356" xr:uid="{00000000-0005-0000-0000-0000FB8D0000}"/>
    <cellStyle name="Note 5 23 2 4 6" xfId="15428" xr:uid="{00000000-0005-0000-0000-0000FC8D0000}"/>
    <cellStyle name="Note 5 23 2 4 6 2" xfId="32863" xr:uid="{00000000-0005-0000-0000-0000FD8D0000}"/>
    <cellStyle name="Note 5 23 2 4 6 3" xfId="47316" xr:uid="{00000000-0005-0000-0000-0000FE8D0000}"/>
    <cellStyle name="Note 5 23 2 4 7" xfId="19475" xr:uid="{00000000-0005-0000-0000-0000FF8D0000}"/>
    <cellStyle name="Note 5 23 2 4 8" xfId="20590" xr:uid="{00000000-0005-0000-0000-0000008E0000}"/>
    <cellStyle name="Note 5 23 2 5" xfId="5142" xr:uid="{00000000-0005-0000-0000-0000018E0000}"/>
    <cellStyle name="Note 5 23 2 5 2" xfId="14482" xr:uid="{00000000-0005-0000-0000-0000028E0000}"/>
    <cellStyle name="Note 5 23 2 5 2 2" xfId="31917" xr:uid="{00000000-0005-0000-0000-0000038E0000}"/>
    <cellStyle name="Note 5 23 2 5 2 3" xfId="46370" xr:uid="{00000000-0005-0000-0000-0000048E0000}"/>
    <cellStyle name="Note 5 23 2 5 3" xfId="16943" xr:uid="{00000000-0005-0000-0000-0000058E0000}"/>
    <cellStyle name="Note 5 23 2 5 3 2" xfId="34378" xr:uid="{00000000-0005-0000-0000-0000068E0000}"/>
    <cellStyle name="Note 5 23 2 5 3 3" xfId="48831" xr:uid="{00000000-0005-0000-0000-0000078E0000}"/>
    <cellStyle name="Note 5 23 2 5 4" xfId="22578" xr:uid="{00000000-0005-0000-0000-0000088E0000}"/>
    <cellStyle name="Note 5 23 2 5 5" xfId="37031" xr:uid="{00000000-0005-0000-0000-0000098E0000}"/>
    <cellStyle name="Note 5 23 2 6" xfId="7604" xr:uid="{00000000-0005-0000-0000-00000A8E0000}"/>
    <cellStyle name="Note 5 23 2 6 2" xfId="25039" xr:uid="{00000000-0005-0000-0000-00000B8E0000}"/>
    <cellStyle name="Note 5 23 2 6 3" xfId="39492" xr:uid="{00000000-0005-0000-0000-00000C8E0000}"/>
    <cellStyle name="Note 5 23 2 7" xfId="10045" xr:uid="{00000000-0005-0000-0000-00000D8E0000}"/>
    <cellStyle name="Note 5 23 2 7 2" xfId="27480" xr:uid="{00000000-0005-0000-0000-00000E8E0000}"/>
    <cellStyle name="Note 5 23 2 7 3" xfId="41933" xr:uid="{00000000-0005-0000-0000-00000F8E0000}"/>
    <cellStyle name="Note 5 23 2 8" xfId="12465" xr:uid="{00000000-0005-0000-0000-0000108E0000}"/>
    <cellStyle name="Note 5 23 2 8 2" xfId="29900" xr:uid="{00000000-0005-0000-0000-0000118E0000}"/>
    <cellStyle name="Note 5 23 2 8 3" xfId="44353" xr:uid="{00000000-0005-0000-0000-0000128E0000}"/>
    <cellStyle name="Note 5 23 2 9" xfId="19472" xr:uid="{00000000-0005-0000-0000-0000138E0000}"/>
    <cellStyle name="Note 5 23 3" xfId="2635" xr:uid="{00000000-0005-0000-0000-0000148E0000}"/>
    <cellStyle name="Note 5 23 3 2" xfId="2636" xr:uid="{00000000-0005-0000-0000-0000158E0000}"/>
    <cellStyle name="Note 5 23 3 2 2" xfId="5147" xr:uid="{00000000-0005-0000-0000-0000168E0000}"/>
    <cellStyle name="Note 5 23 3 2 2 2" xfId="14486" xr:uid="{00000000-0005-0000-0000-0000178E0000}"/>
    <cellStyle name="Note 5 23 3 2 2 2 2" xfId="31921" xr:uid="{00000000-0005-0000-0000-0000188E0000}"/>
    <cellStyle name="Note 5 23 3 2 2 2 3" xfId="46374" xr:uid="{00000000-0005-0000-0000-0000198E0000}"/>
    <cellStyle name="Note 5 23 3 2 2 3" xfId="16947" xr:uid="{00000000-0005-0000-0000-00001A8E0000}"/>
    <cellStyle name="Note 5 23 3 2 2 3 2" xfId="34382" xr:uid="{00000000-0005-0000-0000-00001B8E0000}"/>
    <cellStyle name="Note 5 23 3 2 2 3 3" xfId="48835" xr:uid="{00000000-0005-0000-0000-00001C8E0000}"/>
    <cellStyle name="Note 5 23 3 2 2 4" xfId="22583" xr:uid="{00000000-0005-0000-0000-00001D8E0000}"/>
    <cellStyle name="Note 5 23 3 2 2 5" xfId="37036" xr:uid="{00000000-0005-0000-0000-00001E8E0000}"/>
    <cellStyle name="Note 5 23 3 2 3" xfId="7609" xr:uid="{00000000-0005-0000-0000-00001F8E0000}"/>
    <cellStyle name="Note 5 23 3 2 3 2" xfId="25044" xr:uid="{00000000-0005-0000-0000-0000208E0000}"/>
    <cellStyle name="Note 5 23 3 2 3 3" xfId="39497" xr:uid="{00000000-0005-0000-0000-0000218E0000}"/>
    <cellStyle name="Note 5 23 3 2 4" xfId="10050" xr:uid="{00000000-0005-0000-0000-0000228E0000}"/>
    <cellStyle name="Note 5 23 3 2 4 2" xfId="27485" xr:uid="{00000000-0005-0000-0000-0000238E0000}"/>
    <cellStyle name="Note 5 23 3 2 4 3" xfId="41938" xr:uid="{00000000-0005-0000-0000-0000248E0000}"/>
    <cellStyle name="Note 5 23 3 2 5" xfId="12470" xr:uid="{00000000-0005-0000-0000-0000258E0000}"/>
    <cellStyle name="Note 5 23 3 2 5 2" xfId="29905" xr:uid="{00000000-0005-0000-0000-0000268E0000}"/>
    <cellStyle name="Note 5 23 3 2 5 3" xfId="44358" xr:uid="{00000000-0005-0000-0000-0000278E0000}"/>
    <cellStyle name="Note 5 23 3 2 6" xfId="19477" xr:uid="{00000000-0005-0000-0000-0000288E0000}"/>
    <cellStyle name="Note 5 23 3 3" xfId="2637" xr:uid="{00000000-0005-0000-0000-0000298E0000}"/>
    <cellStyle name="Note 5 23 3 3 2" xfId="5148" xr:uid="{00000000-0005-0000-0000-00002A8E0000}"/>
    <cellStyle name="Note 5 23 3 3 2 2" xfId="14487" xr:uid="{00000000-0005-0000-0000-00002B8E0000}"/>
    <cellStyle name="Note 5 23 3 3 2 2 2" xfId="31922" xr:uid="{00000000-0005-0000-0000-00002C8E0000}"/>
    <cellStyle name="Note 5 23 3 3 2 2 3" xfId="46375" xr:uid="{00000000-0005-0000-0000-00002D8E0000}"/>
    <cellStyle name="Note 5 23 3 3 2 3" xfId="16948" xr:uid="{00000000-0005-0000-0000-00002E8E0000}"/>
    <cellStyle name="Note 5 23 3 3 2 3 2" xfId="34383" xr:uid="{00000000-0005-0000-0000-00002F8E0000}"/>
    <cellStyle name="Note 5 23 3 3 2 3 3" xfId="48836" xr:uid="{00000000-0005-0000-0000-0000308E0000}"/>
    <cellStyle name="Note 5 23 3 3 2 4" xfId="22584" xr:uid="{00000000-0005-0000-0000-0000318E0000}"/>
    <cellStyle name="Note 5 23 3 3 2 5" xfId="37037" xr:uid="{00000000-0005-0000-0000-0000328E0000}"/>
    <cellStyle name="Note 5 23 3 3 3" xfId="7610" xr:uid="{00000000-0005-0000-0000-0000338E0000}"/>
    <cellStyle name="Note 5 23 3 3 3 2" xfId="25045" xr:uid="{00000000-0005-0000-0000-0000348E0000}"/>
    <cellStyle name="Note 5 23 3 3 3 3" xfId="39498" xr:uid="{00000000-0005-0000-0000-0000358E0000}"/>
    <cellStyle name="Note 5 23 3 3 4" xfId="10051" xr:uid="{00000000-0005-0000-0000-0000368E0000}"/>
    <cellStyle name="Note 5 23 3 3 4 2" xfId="27486" xr:uid="{00000000-0005-0000-0000-0000378E0000}"/>
    <cellStyle name="Note 5 23 3 3 4 3" xfId="41939" xr:uid="{00000000-0005-0000-0000-0000388E0000}"/>
    <cellStyle name="Note 5 23 3 3 5" xfId="12471" xr:uid="{00000000-0005-0000-0000-0000398E0000}"/>
    <cellStyle name="Note 5 23 3 3 5 2" xfId="29906" xr:uid="{00000000-0005-0000-0000-00003A8E0000}"/>
    <cellStyle name="Note 5 23 3 3 5 3" xfId="44359" xr:uid="{00000000-0005-0000-0000-00003B8E0000}"/>
    <cellStyle name="Note 5 23 3 3 6" xfId="19478" xr:uid="{00000000-0005-0000-0000-00003C8E0000}"/>
    <cellStyle name="Note 5 23 3 4" xfId="2638" xr:uid="{00000000-0005-0000-0000-00003D8E0000}"/>
    <cellStyle name="Note 5 23 3 4 2" xfId="5149" xr:uid="{00000000-0005-0000-0000-00003E8E0000}"/>
    <cellStyle name="Note 5 23 3 4 2 2" xfId="22585" xr:uid="{00000000-0005-0000-0000-00003F8E0000}"/>
    <cellStyle name="Note 5 23 3 4 2 3" xfId="37038" xr:uid="{00000000-0005-0000-0000-0000408E0000}"/>
    <cellStyle name="Note 5 23 3 4 3" xfId="7611" xr:uid="{00000000-0005-0000-0000-0000418E0000}"/>
    <cellStyle name="Note 5 23 3 4 3 2" xfId="25046" xr:uid="{00000000-0005-0000-0000-0000428E0000}"/>
    <cellStyle name="Note 5 23 3 4 3 3" xfId="39499" xr:uid="{00000000-0005-0000-0000-0000438E0000}"/>
    <cellStyle name="Note 5 23 3 4 4" xfId="10052" xr:uid="{00000000-0005-0000-0000-0000448E0000}"/>
    <cellStyle name="Note 5 23 3 4 4 2" xfId="27487" xr:uid="{00000000-0005-0000-0000-0000458E0000}"/>
    <cellStyle name="Note 5 23 3 4 4 3" xfId="41940" xr:uid="{00000000-0005-0000-0000-0000468E0000}"/>
    <cellStyle name="Note 5 23 3 4 5" xfId="12472" xr:uid="{00000000-0005-0000-0000-0000478E0000}"/>
    <cellStyle name="Note 5 23 3 4 5 2" xfId="29907" xr:uid="{00000000-0005-0000-0000-0000488E0000}"/>
    <cellStyle name="Note 5 23 3 4 5 3" xfId="44360" xr:uid="{00000000-0005-0000-0000-0000498E0000}"/>
    <cellStyle name="Note 5 23 3 4 6" xfId="15429" xr:uid="{00000000-0005-0000-0000-00004A8E0000}"/>
    <cellStyle name="Note 5 23 3 4 6 2" xfId="32864" xr:uid="{00000000-0005-0000-0000-00004B8E0000}"/>
    <cellStyle name="Note 5 23 3 4 6 3" xfId="47317" xr:uid="{00000000-0005-0000-0000-00004C8E0000}"/>
    <cellStyle name="Note 5 23 3 4 7" xfId="19479" xr:uid="{00000000-0005-0000-0000-00004D8E0000}"/>
    <cellStyle name="Note 5 23 3 4 8" xfId="20591" xr:uid="{00000000-0005-0000-0000-00004E8E0000}"/>
    <cellStyle name="Note 5 23 3 5" xfId="5146" xr:uid="{00000000-0005-0000-0000-00004F8E0000}"/>
    <cellStyle name="Note 5 23 3 5 2" xfId="14485" xr:uid="{00000000-0005-0000-0000-0000508E0000}"/>
    <cellStyle name="Note 5 23 3 5 2 2" xfId="31920" xr:uid="{00000000-0005-0000-0000-0000518E0000}"/>
    <cellStyle name="Note 5 23 3 5 2 3" xfId="46373" xr:uid="{00000000-0005-0000-0000-0000528E0000}"/>
    <cellStyle name="Note 5 23 3 5 3" xfId="16946" xr:uid="{00000000-0005-0000-0000-0000538E0000}"/>
    <cellStyle name="Note 5 23 3 5 3 2" xfId="34381" xr:uid="{00000000-0005-0000-0000-0000548E0000}"/>
    <cellStyle name="Note 5 23 3 5 3 3" xfId="48834" xr:uid="{00000000-0005-0000-0000-0000558E0000}"/>
    <cellStyle name="Note 5 23 3 5 4" xfId="22582" xr:uid="{00000000-0005-0000-0000-0000568E0000}"/>
    <cellStyle name="Note 5 23 3 5 5" xfId="37035" xr:uid="{00000000-0005-0000-0000-0000578E0000}"/>
    <cellStyle name="Note 5 23 3 6" xfId="7608" xr:uid="{00000000-0005-0000-0000-0000588E0000}"/>
    <cellStyle name="Note 5 23 3 6 2" xfId="25043" xr:uid="{00000000-0005-0000-0000-0000598E0000}"/>
    <cellStyle name="Note 5 23 3 6 3" xfId="39496" xr:uid="{00000000-0005-0000-0000-00005A8E0000}"/>
    <cellStyle name="Note 5 23 3 7" xfId="10049" xr:uid="{00000000-0005-0000-0000-00005B8E0000}"/>
    <cellStyle name="Note 5 23 3 7 2" xfId="27484" xr:uid="{00000000-0005-0000-0000-00005C8E0000}"/>
    <cellStyle name="Note 5 23 3 7 3" xfId="41937" xr:uid="{00000000-0005-0000-0000-00005D8E0000}"/>
    <cellStyle name="Note 5 23 3 8" xfId="12469" xr:uid="{00000000-0005-0000-0000-00005E8E0000}"/>
    <cellStyle name="Note 5 23 3 8 2" xfId="29904" xr:uid="{00000000-0005-0000-0000-00005F8E0000}"/>
    <cellStyle name="Note 5 23 3 8 3" xfId="44357" xr:uid="{00000000-0005-0000-0000-0000608E0000}"/>
    <cellStyle name="Note 5 23 3 9" xfId="19476" xr:uid="{00000000-0005-0000-0000-0000618E0000}"/>
    <cellStyle name="Note 5 23 4" xfId="2639" xr:uid="{00000000-0005-0000-0000-0000628E0000}"/>
    <cellStyle name="Note 5 23 4 2" xfId="2640" xr:uid="{00000000-0005-0000-0000-0000638E0000}"/>
    <cellStyle name="Note 5 23 4 2 2" xfId="5151" xr:uid="{00000000-0005-0000-0000-0000648E0000}"/>
    <cellStyle name="Note 5 23 4 2 2 2" xfId="14489" xr:uid="{00000000-0005-0000-0000-0000658E0000}"/>
    <cellStyle name="Note 5 23 4 2 2 2 2" xfId="31924" xr:uid="{00000000-0005-0000-0000-0000668E0000}"/>
    <cellStyle name="Note 5 23 4 2 2 2 3" xfId="46377" xr:uid="{00000000-0005-0000-0000-0000678E0000}"/>
    <cellStyle name="Note 5 23 4 2 2 3" xfId="16950" xr:uid="{00000000-0005-0000-0000-0000688E0000}"/>
    <cellStyle name="Note 5 23 4 2 2 3 2" xfId="34385" xr:uid="{00000000-0005-0000-0000-0000698E0000}"/>
    <cellStyle name="Note 5 23 4 2 2 3 3" xfId="48838" xr:uid="{00000000-0005-0000-0000-00006A8E0000}"/>
    <cellStyle name="Note 5 23 4 2 2 4" xfId="22587" xr:uid="{00000000-0005-0000-0000-00006B8E0000}"/>
    <cellStyle name="Note 5 23 4 2 2 5" xfId="37040" xr:uid="{00000000-0005-0000-0000-00006C8E0000}"/>
    <cellStyle name="Note 5 23 4 2 3" xfId="7613" xr:uid="{00000000-0005-0000-0000-00006D8E0000}"/>
    <cellStyle name="Note 5 23 4 2 3 2" xfId="25048" xr:uid="{00000000-0005-0000-0000-00006E8E0000}"/>
    <cellStyle name="Note 5 23 4 2 3 3" xfId="39501" xr:uid="{00000000-0005-0000-0000-00006F8E0000}"/>
    <cellStyle name="Note 5 23 4 2 4" xfId="10054" xr:uid="{00000000-0005-0000-0000-0000708E0000}"/>
    <cellStyle name="Note 5 23 4 2 4 2" xfId="27489" xr:uid="{00000000-0005-0000-0000-0000718E0000}"/>
    <cellStyle name="Note 5 23 4 2 4 3" xfId="41942" xr:uid="{00000000-0005-0000-0000-0000728E0000}"/>
    <cellStyle name="Note 5 23 4 2 5" xfId="12474" xr:uid="{00000000-0005-0000-0000-0000738E0000}"/>
    <cellStyle name="Note 5 23 4 2 5 2" xfId="29909" xr:uid="{00000000-0005-0000-0000-0000748E0000}"/>
    <cellStyle name="Note 5 23 4 2 5 3" xfId="44362" xr:uid="{00000000-0005-0000-0000-0000758E0000}"/>
    <cellStyle name="Note 5 23 4 2 6" xfId="19481" xr:uid="{00000000-0005-0000-0000-0000768E0000}"/>
    <cellStyle name="Note 5 23 4 3" xfId="2641" xr:uid="{00000000-0005-0000-0000-0000778E0000}"/>
    <cellStyle name="Note 5 23 4 3 2" xfId="5152" xr:uid="{00000000-0005-0000-0000-0000788E0000}"/>
    <cellStyle name="Note 5 23 4 3 2 2" xfId="14490" xr:uid="{00000000-0005-0000-0000-0000798E0000}"/>
    <cellStyle name="Note 5 23 4 3 2 2 2" xfId="31925" xr:uid="{00000000-0005-0000-0000-00007A8E0000}"/>
    <cellStyle name="Note 5 23 4 3 2 2 3" xfId="46378" xr:uid="{00000000-0005-0000-0000-00007B8E0000}"/>
    <cellStyle name="Note 5 23 4 3 2 3" xfId="16951" xr:uid="{00000000-0005-0000-0000-00007C8E0000}"/>
    <cellStyle name="Note 5 23 4 3 2 3 2" xfId="34386" xr:uid="{00000000-0005-0000-0000-00007D8E0000}"/>
    <cellStyle name="Note 5 23 4 3 2 3 3" xfId="48839" xr:uid="{00000000-0005-0000-0000-00007E8E0000}"/>
    <cellStyle name="Note 5 23 4 3 2 4" xfId="22588" xr:uid="{00000000-0005-0000-0000-00007F8E0000}"/>
    <cellStyle name="Note 5 23 4 3 2 5" xfId="37041" xr:uid="{00000000-0005-0000-0000-0000808E0000}"/>
    <cellStyle name="Note 5 23 4 3 3" xfId="7614" xr:uid="{00000000-0005-0000-0000-0000818E0000}"/>
    <cellStyle name="Note 5 23 4 3 3 2" xfId="25049" xr:uid="{00000000-0005-0000-0000-0000828E0000}"/>
    <cellStyle name="Note 5 23 4 3 3 3" xfId="39502" xr:uid="{00000000-0005-0000-0000-0000838E0000}"/>
    <cellStyle name="Note 5 23 4 3 4" xfId="10055" xr:uid="{00000000-0005-0000-0000-0000848E0000}"/>
    <cellStyle name="Note 5 23 4 3 4 2" xfId="27490" xr:uid="{00000000-0005-0000-0000-0000858E0000}"/>
    <cellStyle name="Note 5 23 4 3 4 3" xfId="41943" xr:uid="{00000000-0005-0000-0000-0000868E0000}"/>
    <cellStyle name="Note 5 23 4 3 5" xfId="12475" xr:uid="{00000000-0005-0000-0000-0000878E0000}"/>
    <cellStyle name="Note 5 23 4 3 5 2" xfId="29910" xr:uid="{00000000-0005-0000-0000-0000888E0000}"/>
    <cellStyle name="Note 5 23 4 3 5 3" xfId="44363" xr:uid="{00000000-0005-0000-0000-0000898E0000}"/>
    <cellStyle name="Note 5 23 4 3 6" xfId="19482" xr:uid="{00000000-0005-0000-0000-00008A8E0000}"/>
    <cellStyle name="Note 5 23 4 4" xfId="2642" xr:uid="{00000000-0005-0000-0000-00008B8E0000}"/>
    <cellStyle name="Note 5 23 4 4 2" xfId="5153" xr:uid="{00000000-0005-0000-0000-00008C8E0000}"/>
    <cellStyle name="Note 5 23 4 4 2 2" xfId="22589" xr:uid="{00000000-0005-0000-0000-00008D8E0000}"/>
    <cellStyle name="Note 5 23 4 4 2 3" xfId="37042" xr:uid="{00000000-0005-0000-0000-00008E8E0000}"/>
    <cellStyle name="Note 5 23 4 4 3" xfId="7615" xr:uid="{00000000-0005-0000-0000-00008F8E0000}"/>
    <cellStyle name="Note 5 23 4 4 3 2" xfId="25050" xr:uid="{00000000-0005-0000-0000-0000908E0000}"/>
    <cellStyle name="Note 5 23 4 4 3 3" xfId="39503" xr:uid="{00000000-0005-0000-0000-0000918E0000}"/>
    <cellStyle name="Note 5 23 4 4 4" xfId="10056" xr:uid="{00000000-0005-0000-0000-0000928E0000}"/>
    <cellStyle name="Note 5 23 4 4 4 2" xfId="27491" xr:uid="{00000000-0005-0000-0000-0000938E0000}"/>
    <cellStyle name="Note 5 23 4 4 4 3" xfId="41944" xr:uid="{00000000-0005-0000-0000-0000948E0000}"/>
    <cellStyle name="Note 5 23 4 4 5" xfId="12476" xr:uid="{00000000-0005-0000-0000-0000958E0000}"/>
    <cellStyle name="Note 5 23 4 4 5 2" xfId="29911" xr:uid="{00000000-0005-0000-0000-0000968E0000}"/>
    <cellStyle name="Note 5 23 4 4 5 3" xfId="44364" xr:uid="{00000000-0005-0000-0000-0000978E0000}"/>
    <cellStyle name="Note 5 23 4 4 6" xfId="15430" xr:uid="{00000000-0005-0000-0000-0000988E0000}"/>
    <cellStyle name="Note 5 23 4 4 6 2" xfId="32865" xr:uid="{00000000-0005-0000-0000-0000998E0000}"/>
    <cellStyle name="Note 5 23 4 4 6 3" xfId="47318" xr:uid="{00000000-0005-0000-0000-00009A8E0000}"/>
    <cellStyle name="Note 5 23 4 4 7" xfId="19483" xr:uid="{00000000-0005-0000-0000-00009B8E0000}"/>
    <cellStyle name="Note 5 23 4 4 8" xfId="20592" xr:uid="{00000000-0005-0000-0000-00009C8E0000}"/>
    <cellStyle name="Note 5 23 4 5" xfId="5150" xr:uid="{00000000-0005-0000-0000-00009D8E0000}"/>
    <cellStyle name="Note 5 23 4 5 2" xfId="14488" xr:uid="{00000000-0005-0000-0000-00009E8E0000}"/>
    <cellStyle name="Note 5 23 4 5 2 2" xfId="31923" xr:uid="{00000000-0005-0000-0000-00009F8E0000}"/>
    <cellStyle name="Note 5 23 4 5 2 3" xfId="46376" xr:uid="{00000000-0005-0000-0000-0000A08E0000}"/>
    <cellStyle name="Note 5 23 4 5 3" xfId="16949" xr:uid="{00000000-0005-0000-0000-0000A18E0000}"/>
    <cellStyle name="Note 5 23 4 5 3 2" xfId="34384" xr:uid="{00000000-0005-0000-0000-0000A28E0000}"/>
    <cellStyle name="Note 5 23 4 5 3 3" xfId="48837" xr:uid="{00000000-0005-0000-0000-0000A38E0000}"/>
    <cellStyle name="Note 5 23 4 5 4" xfId="22586" xr:uid="{00000000-0005-0000-0000-0000A48E0000}"/>
    <cellStyle name="Note 5 23 4 5 5" xfId="37039" xr:uid="{00000000-0005-0000-0000-0000A58E0000}"/>
    <cellStyle name="Note 5 23 4 6" xfId="7612" xr:uid="{00000000-0005-0000-0000-0000A68E0000}"/>
    <cellStyle name="Note 5 23 4 6 2" xfId="25047" xr:uid="{00000000-0005-0000-0000-0000A78E0000}"/>
    <cellStyle name="Note 5 23 4 6 3" xfId="39500" xr:uid="{00000000-0005-0000-0000-0000A88E0000}"/>
    <cellStyle name="Note 5 23 4 7" xfId="10053" xr:uid="{00000000-0005-0000-0000-0000A98E0000}"/>
    <cellStyle name="Note 5 23 4 7 2" xfId="27488" xr:uid="{00000000-0005-0000-0000-0000AA8E0000}"/>
    <cellStyle name="Note 5 23 4 7 3" xfId="41941" xr:uid="{00000000-0005-0000-0000-0000AB8E0000}"/>
    <cellStyle name="Note 5 23 4 8" xfId="12473" xr:uid="{00000000-0005-0000-0000-0000AC8E0000}"/>
    <cellStyle name="Note 5 23 4 8 2" xfId="29908" xr:uid="{00000000-0005-0000-0000-0000AD8E0000}"/>
    <cellStyle name="Note 5 23 4 8 3" xfId="44361" xr:uid="{00000000-0005-0000-0000-0000AE8E0000}"/>
    <cellStyle name="Note 5 23 4 9" xfId="19480" xr:uid="{00000000-0005-0000-0000-0000AF8E0000}"/>
    <cellStyle name="Note 5 23 5" xfId="2643" xr:uid="{00000000-0005-0000-0000-0000B08E0000}"/>
    <cellStyle name="Note 5 23 5 2" xfId="5154" xr:uid="{00000000-0005-0000-0000-0000B18E0000}"/>
    <cellStyle name="Note 5 23 5 2 2" xfId="14491" xr:uid="{00000000-0005-0000-0000-0000B28E0000}"/>
    <cellStyle name="Note 5 23 5 2 2 2" xfId="31926" xr:uid="{00000000-0005-0000-0000-0000B38E0000}"/>
    <cellStyle name="Note 5 23 5 2 2 3" xfId="46379" xr:uid="{00000000-0005-0000-0000-0000B48E0000}"/>
    <cellStyle name="Note 5 23 5 2 3" xfId="16952" xr:uid="{00000000-0005-0000-0000-0000B58E0000}"/>
    <cellStyle name="Note 5 23 5 2 3 2" xfId="34387" xr:uid="{00000000-0005-0000-0000-0000B68E0000}"/>
    <cellStyle name="Note 5 23 5 2 3 3" xfId="48840" xr:uid="{00000000-0005-0000-0000-0000B78E0000}"/>
    <cellStyle name="Note 5 23 5 2 4" xfId="22590" xr:uid="{00000000-0005-0000-0000-0000B88E0000}"/>
    <cellStyle name="Note 5 23 5 2 5" xfId="37043" xr:uid="{00000000-0005-0000-0000-0000B98E0000}"/>
    <cellStyle name="Note 5 23 5 3" xfId="7616" xr:uid="{00000000-0005-0000-0000-0000BA8E0000}"/>
    <cellStyle name="Note 5 23 5 3 2" xfId="25051" xr:uid="{00000000-0005-0000-0000-0000BB8E0000}"/>
    <cellStyle name="Note 5 23 5 3 3" xfId="39504" xr:uid="{00000000-0005-0000-0000-0000BC8E0000}"/>
    <cellStyle name="Note 5 23 5 4" xfId="10057" xr:uid="{00000000-0005-0000-0000-0000BD8E0000}"/>
    <cellStyle name="Note 5 23 5 4 2" xfId="27492" xr:uid="{00000000-0005-0000-0000-0000BE8E0000}"/>
    <cellStyle name="Note 5 23 5 4 3" xfId="41945" xr:uid="{00000000-0005-0000-0000-0000BF8E0000}"/>
    <cellStyle name="Note 5 23 5 5" xfId="12477" xr:uid="{00000000-0005-0000-0000-0000C08E0000}"/>
    <cellStyle name="Note 5 23 5 5 2" xfId="29912" xr:uid="{00000000-0005-0000-0000-0000C18E0000}"/>
    <cellStyle name="Note 5 23 5 5 3" xfId="44365" xr:uid="{00000000-0005-0000-0000-0000C28E0000}"/>
    <cellStyle name="Note 5 23 5 6" xfId="19484" xr:uid="{00000000-0005-0000-0000-0000C38E0000}"/>
    <cellStyle name="Note 5 23 6" xfId="2644" xr:uid="{00000000-0005-0000-0000-0000C48E0000}"/>
    <cellStyle name="Note 5 23 6 2" xfId="5155" xr:uid="{00000000-0005-0000-0000-0000C58E0000}"/>
    <cellStyle name="Note 5 23 6 2 2" xfId="14492" xr:uid="{00000000-0005-0000-0000-0000C68E0000}"/>
    <cellStyle name="Note 5 23 6 2 2 2" xfId="31927" xr:uid="{00000000-0005-0000-0000-0000C78E0000}"/>
    <cellStyle name="Note 5 23 6 2 2 3" xfId="46380" xr:uid="{00000000-0005-0000-0000-0000C88E0000}"/>
    <cellStyle name="Note 5 23 6 2 3" xfId="16953" xr:uid="{00000000-0005-0000-0000-0000C98E0000}"/>
    <cellStyle name="Note 5 23 6 2 3 2" xfId="34388" xr:uid="{00000000-0005-0000-0000-0000CA8E0000}"/>
    <cellStyle name="Note 5 23 6 2 3 3" xfId="48841" xr:uid="{00000000-0005-0000-0000-0000CB8E0000}"/>
    <cellStyle name="Note 5 23 6 2 4" xfId="22591" xr:uid="{00000000-0005-0000-0000-0000CC8E0000}"/>
    <cellStyle name="Note 5 23 6 2 5" xfId="37044" xr:uid="{00000000-0005-0000-0000-0000CD8E0000}"/>
    <cellStyle name="Note 5 23 6 3" xfId="7617" xr:uid="{00000000-0005-0000-0000-0000CE8E0000}"/>
    <cellStyle name="Note 5 23 6 3 2" xfId="25052" xr:uid="{00000000-0005-0000-0000-0000CF8E0000}"/>
    <cellStyle name="Note 5 23 6 3 3" xfId="39505" xr:uid="{00000000-0005-0000-0000-0000D08E0000}"/>
    <cellStyle name="Note 5 23 6 4" xfId="10058" xr:uid="{00000000-0005-0000-0000-0000D18E0000}"/>
    <cellStyle name="Note 5 23 6 4 2" xfId="27493" xr:uid="{00000000-0005-0000-0000-0000D28E0000}"/>
    <cellStyle name="Note 5 23 6 4 3" xfId="41946" xr:uid="{00000000-0005-0000-0000-0000D38E0000}"/>
    <cellStyle name="Note 5 23 6 5" xfId="12478" xr:uid="{00000000-0005-0000-0000-0000D48E0000}"/>
    <cellStyle name="Note 5 23 6 5 2" xfId="29913" xr:uid="{00000000-0005-0000-0000-0000D58E0000}"/>
    <cellStyle name="Note 5 23 6 5 3" xfId="44366" xr:uid="{00000000-0005-0000-0000-0000D68E0000}"/>
    <cellStyle name="Note 5 23 6 6" xfId="19485" xr:uid="{00000000-0005-0000-0000-0000D78E0000}"/>
    <cellStyle name="Note 5 23 7" xfId="2645" xr:uid="{00000000-0005-0000-0000-0000D88E0000}"/>
    <cellStyle name="Note 5 23 7 2" xfId="5156" xr:uid="{00000000-0005-0000-0000-0000D98E0000}"/>
    <cellStyle name="Note 5 23 7 2 2" xfId="22592" xr:uid="{00000000-0005-0000-0000-0000DA8E0000}"/>
    <cellStyle name="Note 5 23 7 2 3" xfId="37045" xr:uid="{00000000-0005-0000-0000-0000DB8E0000}"/>
    <cellStyle name="Note 5 23 7 3" xfId="7618" xr:uid="{00000000-0005-0000-0000-0000DC8E0000}"/>
    <cellStyle name="Note 5 23 7 3 2" xfId="25053" xr:uid="{00000000-0005-0000-0000-0000DD8E0000}"/>
    <cellStyle name="Note 5 23 7 3 3" xfId="39506" xr:uid="{00000000-0005-0000-0000-0000DE8E0000}"/>
    <cellStyle name="Note 5 23 7 4" xfId="10059" xr:uid="{00000000-0005-0000-0000-0000DF8E0000}"/>
    <cellStyle name="Note 5 23 7 4 2" xfId="27494" xr:uid="{00000000-0005-0000-0000-0000E08E0000}"/>
    <cellStyle name="Note 5 23 7 4 3" xfId="41947" xr:uid="{00000000-0005-0000-0000-0000E18E0000}"/>
    <cellStyle name="Note 5 23 7 5" xfId="12479" xr:uid="{00000000-0005-0000-0000-0000E28E0000}"/>
    <cellStyle name="Note 5 23 7 5 2" xfId="29914" xr:uid="{00000000-0005-0000-0000-0000E38E0000}"/>
    <cellStyle name="Note 5 23 7 5 3" xfId="44367" xr:uid="{00000000-0005-0000-0000-0000E48E0000}"/>
    <cellStyle name="Note 5 23 7 6" xfId="15431" xr:uid="{00000000-0005-0000-0000-0000E58E0000}"/>
    <cellStyle name="Note 5 23 7 6 2" xfId="32866" xr:uid="{00000000-0005-0000-0000-0000E68E0000}"/>
    <cellStyle name="Note 5 23 7 6 3" xfId="47319" xr:uid="{00000000-0005-0000-0000-0000E78E0000}"/>
    <cellStyle name="Note 5 23 7 7" xfId="19486" xr:uid="{00000000-0005-0000-0000-0000E88E0000}"/>
    <cellStyle name="Note 5 23 7 8" xfId="20593" xr:uid="{00000000-0005-0000-0000-0000E98E0000}"/>
    <cellStyle name="Note 5 23 8" xfId="5141" xr:uid="{00000000-0005-0000-0000-0000EA8E0000}"/>
    <cellStyle name="Note 5 23 8 2" xfId="14481" xr:uid="{00000000-0005-0000-0000-0000EB8E0000}"/>
    <cellStyle name="Note 5 23 8 2 2" xfId="31916" xr:uid="{00000000-0005-0000-0000-0000EC8E0000}"/>
    <cellStyle name="Note 5 23 8 2 3" xfId="46369" xr:uid="{00000000-0005-0000-0000-0000ED8E0000}"/>
    <cellStyle name="Note 5 23 8 3" xfId="16942" xr:uid="{00000000-0005-0000-0000-0000EE8E0000}"/>
    <cellStyle name="Note 5 23 8 3 2" xfId="34377" xr:uid="{00000000-0005-0000-0000-0000EF8E0000}"/>
    <cellStyle name="Note 5 23 8 3 3" xfId="48830" xr:uid="{00000000-0005-0000-0000-0000F08E0000}"/>
    <cellStyle name="Note 5 23 8 4" xfId="22577" xr:uid="{00000000-0005-0000-0000-0000F18E0000}"/>
    <cellStyle name="Note 5 23 8 5" xfId="37030" xr:uid="{00000000-0005-0000-0000-0000F28E0000}"/>
    <cellStyle name="Note 5 23 9" xfId="7603" xr:uid="{00000000-0005-0000-0000-0000F38E0000}"/>
    <cellStyle name="Note 5 23 9 2" xfId="25038" xr:uid="{00000000-0005-0000-0000-0000F48E0000}"/>
    <cellStyle name="Note 5 23 9 3" xfId="39491" xr:uid="{00000000-0005-0000-0000-0000F58E0000}"/>
    <cellStyle name="Note 5 24" xfId="2646" xr:uid="{00000000-0005-0000-0000-0000F68E0000}"/>
    <cellStyle name="Note 5 24 10" xfId="10060" xr:uid="{00000000-0005-0000-0000-0000F78E0000}"/>
    <cellStyle name="Note 5 24 10 2" xfId="27495" xr:uid="{00000000-0005-0000-0000-0000F88E0000}"/>
    <cellStyle name="Note 5 24 10 3" xfId="41948" xr:uid="{00000000-0005-0000-0000-0000F98E0000}"/>
    <cellStyle name="Note 5 24 11" xfId="12480" xr:uid="{00000000-0005-0000-0000-0000FA8E0000}"/>
    <cellStyle name="Note 5 24 11 2" xfId="29915" xr:uid="{00000000-0005-0000-0000-0000FB8E0000}"/>
    <cellStyle name="Note 5 24 11 3" xfId="44368" xr:uid="{00000000-0005-0000-0000-0000FC8E0000}"/>
    <cellStyle name="Note 5 24 12" xfId="19487" xr:uid="{00000000-0005-0000-0000-0000FD8E0000}"/>
    <cellStyle name="Note 5 24 2" xfId="2647" xr:uid="{00000000-0005-0000-0000-0000FE8E0000}"/>
    <cellStyle name="Note 5 24 2 2" xfId="2648" xr:uid="{00000000-0005-0000-0000-0000FF8E0000}"/>
    <cellStyle name="Note 5 24 2 2 2" xfId="5159" xr:uid="{00000000-0005-0000-0000-0000008F0000}"/>
    <cellStyle name="Note 5 24 2 2 2 2" xfId="14495" xr:uid="{00000000-0005-0000-0000-0000018F0000}"/>
    <cellStyle name="Note 5 24 2 2 2 2 2" xfId="31930" xr:uid="{00000000-0005-0000-0000-0000028F0000}"/>
    <cellStyle name="Note 5 24 2 2 2 2 3" xfId="46383" xr:uid="{00000000-0005-0000-0000-0000038F0000}"/>
    <cellStyle name="Note 5 24 2 2 2 3" xfId="16956" xr:uid="{00000000-0005-0000-0000-0000048F0000}"/>
    <cellStyle name="Note 5 24 2 2 2 3 2" xfId="34391" xr:uid="{00000000-0005-0000-0000-0000058F0000}"/>
    <cellStyle name="Note 5 24 2 2 2 3 3" xfId="48844" xr:uid="{00000000-0005-0000-0000-0000068F0000}"/>
    <cellStyle name="Note 5 24 2 2 2 4" xfId="22595" xr:uid="{00000000-0005-0000-0000-0000078F0000}"/>
    <cellStyle name="Note 5 24 2 2 2 5" xfId="37048" xr:uid="{00000000-0005-0000-0000-0000088F0000}"/>
    <cellStyle name="Note 5 24 2 2 3" xfId="7621" xr:uid="{00000000-0005-0000-0000-0000098F0000}"/>
    <cellStyle name="Note 5 24 2 2 3 2" xfId="25056" xr:uid="{00000000-0005-0000-0000-00000A8F0000}"/>
    <cellStyle name="Note 5 24 2 2 3 3" xfId="39509" xr:uid="{00000000-0005-0000-0000-00000B8F0000}"/>
    <cellStyle name="Note 5 24 2 2 4" xfId="10062" xr:uid="{00000000-0005-0000-0000-00000C8F0000}"/>
    <cellStyle name="Note 5 24 2 2 4 2" xfId="27497" xr:uid="{00000000-0005-0000-0000-00000D8F0000}"/>
    <cellStyle name="Note 5 24 2 2 4 3" xfId="41950" xr:uid="{00000000-0005-0000-0000-00000E8F0000}"/>
    <cellStyle name="Note 5 24 2 2 5" xfId="12482" xr:uid="{00000000-0005-0000-0000-00000F8F0000}"/>
    <cellStyle name="Note 5 24 2 2 5 2" xfId="29917" xr:uid="{00000000-0005-0000-0000-0000108F0000}"/>
    <cellStyle name="Note 5 24 2 2 5 3" xfId="44370" xr:uid="{00000000-0005-0000-0000-0000118F0000}"/>
    <cellStyle name="Note 5 24 2 2 6" xfId="19489" xr:uid="{00000000-0005-0000-0000-0000128F0000}"/>
    <cellStyle name="Note 5 24 2 3" xfId="2649" xr:uid="{00000000-0005-0000-0000-0000138F0000}"/>
    <cellStyle name="Note 5 24 2 3 2" xfId="5160" xr:uid="{00000000-0005-0000-0000-0000148F0000}"/>
    <cellStyle name="Note 5 24 2 3 2 2" xfId="14496" xr:uid="{00000000-0005-0000-0000-0000158F0000}"/>
    <cellStyle name="Note 5 24 2 3 2 2 2" xfId="31931" xr:uid="{00000000-0005-0000-0000-0000168F0000}"/>
    <cellStyle name="Note 5 24 2 3 2 2 3" xfId="46384" xr:uid="{00000000-0005-0000-0000-0000178F0000}"/>
    <cellStyle name="Note 5 24 2 3 2 3" xfId="16957" xr:uid="{00000000-0005-0000-0000-0000188F0000}"/>
    <cellStyle name="Note 5 24 2 3 2 3 2" xfId="34392" xr:uid="{00000000-0005-0000-0000-0000198F0000}"/>
    <cellStyle name="Note 5 24 2 3 2 3 3" xfId="48845" xr:uid="{00000000-0005-0000-0000-00001A8F0000}"/>
    <cellStyle name="Note 5 24 2 3 2 4" xfId="22596" xr:uid="{00000000-0005-0000-0000-00001B8F0000}"/>
    <cellStyle name="Note 5 24 2 3 2 5" xfId="37049" xr:uid="{00000000-0005-0000-0000-00001C8F0000}"/>
    <cellStyle name="Note 5 24 2 3 3" xfId="7622" xr:uid="{00000000-0005-0000-0000-00001D8F0000}"/>
    <cellStyle name="Note 5 24 2 3 3 2" xfId="25057" xr:uid="{00000000-0005-0000-0000-00001E8F0000}"/>
    <cellStyle name="Note 5 24 2 3 3 3" xfId="39510" xr:uid="{00000000-0005-0000-0000-00001F8F0000}"/>
    <cellStyle name="Note 5 24 2 3 4" xfId="10063" xr:uid="{00000000-0005-0000-0000-0000208F0000}"/>
    <cellStyle name="Note 5 24 2 3 4 2" xfId="27498" xr:uid="{00000000-0005-0000-0000-0000218F0000}"/>
    <cellStyle name="Note 5 24 2 3 4 3" xfId="41951" xr:uid="{00000000-0005-0000-0000-0000228F0000}"/>
    <cellStyle name="Note 5 24 2 3 5" xfId="12483" xr:uid="{00000000-0005-0000-0000-0000238F0000}"/>
    <cellStyle name="Note 5 24 2 3 5 2" xfId="29918" xr:uid="{00000000-0005-0000-0000-0000248F0000}"/>
    <cellStyle name="Note 5 24 2 3 5 3" xfId="44371" xr:uid="{00000000-0005-0000-0000-0000258F0000}"/>
    <cellStyle name="Note 5 24 2 3 6" xfId="19490" xr:uid="{00000000-0005-0000-0000-0000268F0000}"/>
    <cellStyle name="Note 5 24 2 4" xfId="2650" xr:uid="{00000000-0005-0000-0000-0000278F0000}"/>
    <cellStyle name="Note 5 24 2 4 2" xfId="5161" xr:uid="{00000000-0005-0000-0000-0000288F0000}"/>
    <cellStyle name="Note 5 24 2 4 2 2" xfId="22597" xr:uid="{00000000-0005-0000-0000-0000298F0000}"/>
    <cellStyle name="Note 5 24 2 4 2 3" xfId="37050" xr:uid="{00000000-0005-0000-0000-00002A8F0000}"/>
    <cellStyle name="Note 5 24 2 4 3" xfId="7623" xr:uid="{00000000-0005-0000-0000-00002B8F0000}"/>
    <cellStyle name="Note 5 24 2 4 3 2" xfId="25058" xr:uid="{00000000-0005-0000-0000-00002C8F0000}"/>
    <cellStyle name="Note 5 24 2 4 3 3" xfId="39511" xr:uid="{00000000-0005-0000-0000-00002D8F0000}"/>
    <cellStyle name="Note 5 24 2 4 4" xfId="10064" xr:uid="{00000000-0005-0000-0000-00002E8F0000}"/>
    <cellStyle name="Note 5 24 2 4 4 2" xfId="27499" xr:uid="{00000000-0005-0000-0000-00002F8F0000}"/>
    <cellStyle name="Note 5 24 2 4 4 3" xfId="41952" xr:uid="{00000000-0005-0000-0000-0000308F0000}"/>
    <cellStyle name="Note 5 24 2 4 5" xfId="12484" xr:uid="{00000000-0005-0000-0000-0000318F0000}"/>
    <cellStyle name="Note 5 24 2 4 5 2" xfId="29919" xr:uid="{00000000-0005-0000-0000-0000328F0000}"/>
    <cellStyle name="Note 5 24 2 4 5 3" xfId="44372" xr:uid="{00000000-0005-0000-0000-0000338F0000}"/>
    <cellStyle name="Note 5 24 2 4 6" xfId="15432" xr:uid="{00000000-0005-0000-0000-0000348F0000}"/>
    <cellStyle name="Note 5 24 2 4 6 2" xfId="32867" xr:uid="{00000000-0005-0000-0000-0000358F0000}"/>
    <cellStyle name="Note 5 24 2 4 6 3" xfId="47320" xr:uid="{00000000-0005-0000-0000-0000368F0000}"/>
    <cellStyle name="Note 5 24 2 4 7" xfId="19491" xr:uid="{00000000-0005-0000-0000-0000378F0000}"/>
    <cellStyle name="Note 5 24 2 4 8" xfId="20594" xr:uid="{00000000-0005-0000-0000-0000388F0000}"/>
    <cellStyle name="Note 5 24 2 5" xfId="5158" xr:uid="{00000000-0005-0000-0000-0000398F0000}"/>
    <cellStyle name="Note 5 24 2 5 2" xfId="14494" xr:uid="{00000000-0005-0000-0000-00003A8F0000}"/>
    <cellStyle name="Note 5 24 2 5 2 2" xfId="31929" xr:uid="{00000000-0005-0000-0000-00003B8F0000}"/>
    <cellStyle name="Note 5 24 2 5 2 3" xfId="46382" xr:uid="{00000000-0005-0000-0000-00003C8F0000}"/>
    <cellStyle name="Note 5 24 2 5 3" xfId="16955" xr:uid="{00000000-0005-0000-0000-00003D8F0000}"/>
    <cellStyle name="Note 5 24 2 5 3 2" xfId="34390" xr:uid="{00000000-0005-0000-0000-00003E8F0000}"/>
    <cellStyle name="Note 5 24 2 5 3 3" xfId="48843" xr:uid="{00000000-0005-0000-0000-00003F8F0000}"/>
    <cellStyle name="Note 5 24 2 5 4" xfId="22594" xr:uid="{00000000-0005-0000-0000-0000408F0000}"/>
    <cellStyle name="Note 5 24 2 5 5" xfId="37047" xr:uid="{00000000-0005-0000-0000-0000418F0000}"/>
    <cellStyle name="Note 5 24 2 6" xfId="7620" xr:uid="{00000000-0005-0000-0000-0000428F0000}"/>
    <cellStyle name="Note 5 24 2 6 2" xfId="25055" xr:uid="{00000000-0005-0000-0000-0000438F0000}"/>
    <cellStyle name="Note 5 24 2 6 3" xfId="39508" xr:uid="{00000000-0005-0000-0000-0000448F0000}"/>
    <cellStyle name="Note 5 24 2 7" xfId="10061" xr:uid="{00000000-0005-0000-0000-0000458F0000}"/>
    <cellStyle name="Note 5 24 2 7 2" xfId="27496" xr:uid="{00000000-0005-0000-0000-0000468F0000}"/>
    <cellStyle name="Note 5 24 2 7 3" xfId="41949" xr:uid="{00000000-0005-0000-0000-0000478F0000}"/>
    <cellStyle name="Note 5 24 2 8" xfId="12481" xr:uid="{00000000-0005-0000-0000-0000488F0000}"/>
    <cellStyle name="Note 5 24 2 8 2" xfId="29916" xr:uid="{00000000-0005-0000-0000-0000498F0000}"/>
    <cellStyle name="Note 5 24 2 8 3" xfId="44369" xr:uid="{00000000-0005-0000-0000-00004A8F0000}"/>
    <cellStyle name="Note 5 24 2 9" xfId="19488" xr:uid="{00000000-0005-0000-0000-00004B8F0000}"/>
    <cellStyle name="Note 5 24 3" xfId="2651" xr:uid="{00000000-0005-0000-0000-00004C8F0000}"/>
    <cellStyle name="Note 5 24 3 2" xfId="2652" xr:uid="{00000000-0005-0000-0000-00004D8F0000}"/>
    <cellStyle name="Note 5 24 3 2 2" xfId="5163" xr:uid="{00000000-0005-0000-0000-00004E8F0000}"/>
    <cellStyle name="Note 5 24 3 2 2 2" xfId="14498" xr:uid="{00000000-0005-0000-0000-00004F8F0000}"/>
    <cellStyle name="Note 5 24 3 2 2 2 2" xfId="31933" xr:uid="{00000000-0005-0000-0000-0000508F0000}"/>
    <cellStyle name="Note 5 24 3 2 2 2 3" xfId="46386" xr:uid="{00000000-0005-0000-0000-0000518F0000}"/>
    <cellStyle name="Note 5 24 3 2 2 3" xfId="16959" xr:uid="{00000000-0005-0000-0000-0000528F0000}"/>
    <cellStyle name="Note 5 24 3 2 2 3 2" xfId="34394" xr:uid="{00000000-0005-0000-0000-0000538F0000}"/>
    <cellStyle name="Note 5 24 3 2 2 3 3" xfId="48847" xr:uid="{00000000-0005-0000-0000-0000548F0000}"/>
    <cellStyle name="Note 5 24 3 2 2 4" xfId="22599" xr:uid="{00000000-0005-0000-0000-0000558F0000}"/>
    <cellStyle name="Note 5 24 3 2 2 5" xfId="37052" xr:uid="{00000000-0005-0000-0000-0000568F0000}"/>
    <cellStyle name="Note 5 24 3 2 3" xfId="7625" xr:uid="{00000000-0005-0000-0000-0000578F0000}"/>
    <cellStyle name="Note 5 24 3 2 3 2" xfId="25060" xr:uid="{00000000-0005-0000-0000-0000588F0000}"/>
    <cellStyle name="Note 5 24 3 2 3 3" xfId="39513" xr:uid="{00000000-0005-0000-0000-0000598F0000}"/>
    <cellStyle name="Note 5 24 3 2 4" xfId="10066" xr:uid="{00000000-0005-0000-0000-00005A8F0000}"/>
    <cellStyle name="Note 5 24 3 2 4 2" xfId="27501" xr:uid="{00000000-0005-0000-0000-00005B8F0000}"/>
    <cellStyle name="Note 5 24 3 2 4 3" xfId="41954" xr:uid="{00000000-0005-0000-0000-00005C8F0000}"/>
    <cellStyle name="Note 5 24 3 2 5" xfId="12486" xr:uid="{00000000-0005-0000-0000-00005D8F0000}"/>
    <cellStyle name="Note 5 24 3 2 5 2" xfId="29921" xr:uid="{00000000-0005-0000-0000-00005E8F0000}"/>
    <cellStyle name="Note 5 24 3 2 5 3" xfId="44374" xr:uid="{00000000-0005-0000-0000-00005F8F0000}"/>
    <cellStyle name="Note 5 24 3 2 6" xfId="19493" xr:uid="{00000000-0005-0000-0000-0000608F0000}"/>
    <cellStyle name="Note 5 24 3 3" xfId="2653" xr:uid="{00000000-0005-0000-0000-0000618F0000}"/>
    <cellStyle name="Note 5 24 3 3 2" xfId="5164" xr:uid="{00000000-0005-0000-0000-0000628F0000}"/>
    <cellStyle name="Note 5 24 3 3 2 2" xfId="14499" xr:uid="{00000000-0005-0000-0000-0000638F0000}"/>
    <cellStyle name="Note 5 24 3 3 2 2 2" xfId="31934" xr:uid="{00000000-0005-0000-0000-0000648F0000}"/>
    <cellStyle name="Note 5 24 3 3 2 2 3" xfId="46387" xr:uid="{00000000-0005-0000-0000-0000658F0000}"/>
    <cellStyle name="Note 5 24 3 3 2 3" xfId="16960" xr:uid="{00000000-0005-0000-0000-0000668F0000}"/>
    <cellStyle name="Note 5 24 3 3 2 3 2" xfId="34395" xr:uid="{00000000-0005-0000-0000-0000678F0000}"/>
    <cellStyle name="Note 5 24 3 3 2 3 3" xfId="48848" xr:uid="{00000000-0005-0000-0000-0000688F0000}"/>
    <cellStyle name="Note 5 24 3 3 2 4" xfId="22600" xr:uid="{00000000-0005-0000-0000-0000698F0000}"/>
    <cellStyle name="Note 5 24 3 3 2 5" xfId="37053" xr:uid="{00000000-0005-0000-0000-00006A8F0000}"/>
    <cellStyle name="Note 5 24 3 3 3" xfId="7626" xr:uid="{00000000-0005-0000-0000-00006B8F0000}"/>
    <cellStyle name="Note 5 24 3 3 3 2" xfId="25061" xr:uid="{00000000-0005-0000-0000-00006C8F0000}"/>
    <cellStyle name="Note 5 24 3 3 3 3" xfId="39514" xr:uid="{00000000-0005-0000-0000-00006D8F0000}"/>
    <cellStyle name="Note 5 24 3 3 4" xfId="10067" xr:uid="{00000000-0005-0000-0000-00006E8F0000}"/>
    <cellStyle name="Note 5 24 3 3 4 2" xfId="27502" xr:uid="{00000000-0005-0000-0000-00006F8F0000}"/>
    <cellStyle name="Note 5 24 3 3 4 3" xfId="41955" xr:uid="{00000000-0005-0000-0000-0000708F0000}"/>
    <cellStyle name="Note 5 24 3 3 5" xfId="12487" xr:uid="{00000000-0005-0000-0000-0000718F0000}"/>
    <cellStyle name="Note 5 24 3 3 5 2" xfId="29922" xr:uid="{00000000-0005-0000-0000-0000728F0000}"/>
    <cellStyle name="Note 5 24 3 3 5 3" xfId="44375" xr:uid="{00000000-0005-0000-0000-0000738F0000}"/>
    <cellStyle name="Note 5 24 3 3 6" xfId="19494" xr:uid="{00000000-0005-0000-0000-0000748F0000}"/>
    <cellStyle name="Note 5 24 3 4" xfId="2654" xr:uid="{00000000-0005-0000-0000-0000758F0000}"/>
    <cellStyle name="Note 5 24 3 4 2" xfId="5165" xr:uid="{00000000-0005-0000-0000-0000768F0000}"/>
    <cellStyle name="Note 5 24 3 4 2 2" xfId="22601" xr:uid="{00000000-0005-0000-0000-0000778F0000}"/>
    <cellStyle name="Note 5 24 3 4 2 3" xfId="37054" xr:uid="{00000000-0005-0000-0000-0000788F0000}"/>
    <cellStyle name="Note 5 24 3 4 3" xfId="7627" xr:uid="{00000000-0005-0000-0000-0000798F0000}"/>
    <cellStyle name="Note 5 24 3 4 3 2" xfId="25062" xr:uid="{00000000-0005-0000-0000-00007A8F0000}"/>
    <cellStyle name="Note 5 24 3 4 3 3" xfId="39515" xr:uid="{00000000-0005-0000-0000-00007B8F0000}"/>
    <cellStyle name="Note 5 24 3 4 4" xfId="10068" xr:uid="{00000000-0005-0000-0000-00007C8F0000}"/>
    <cellStyle name="Note 5 24 3 4 4 2" xfId="27503" xr:uid="{00000000-0005-0000-0000-00007D8F0000}"/>
    <cellStyle name="Note 5 24 3 4 4 3" xfId="41956" xr:uid="{00000000-0005-0000-0000-00007E8F0000}"/>
    <cellStyle name="Note 5 24 3 4 5" xfId="12488" xr:uid="{00000000-0005-0000-0000-00007F8F0000}"/>
    <cellStyle name="Note 5 24 3 4 5 2" xfId="29923" xr:uid="{00000000-0005-0000-0000-0000808F0000}"/>
    <cellStyle name="Note 5 24 3 4 5 3" xfId="44376" xr:uid="{00000000-0005-0000-0000-0000818F0000}"/>
    <cellStyle name="Note 5 24 3 4 6" xfId="15433" xr:uid="{00000000-0005-0000-0000-0000828F0000}"/>
    <cellStyle name="Note 5 24 3 4 6 2" xfId="32868" xr:uid="{00000000-0005-0000-0000-0000838F0000}"/>
    <cellStyle name="Note 5 24 3 4 6 3" xfId="47321" xr:uid="{00000000-0005-0000-0000-0000848F0000}"/>
    <cellStyle name="Note 5 24 3 4 7" xfId="19495" xr:uid="{00000000-0005-0000-0000-0000858F0000}"/>
    <cellStyle name="Note 5 24 3 4 8" xfId="20595" xr:uid="{00000000-0005-0000-0000-0000868F0000}"/>
    <cellStyle name="Note 5 24 3 5" xfId="5162" xr:uid="{00000000-0005-0000-0000-0000878F0000}"/>
    <cellStyle name="Note 5 24 3 5 2" xfId="14497" xr:uid="{00000000-0005-0000-0000-0000888F0000}"/>
    <cellStyle name="Note 5 24 3 5 2 2" xfId="31932" xr:uid="{00000000-0005-0000-0000-0000898F0000}"/>
    <cellStyle name="Note 5 24 3 5 2 3" xfId="46385" xr:uid="{00000000-0005-0000-0000-00008A8F0000}"/>
    <cellStyle name="Note 5 24 3 5 3" xfId="16958" xr:uid="{00000000-0005-0000-0000-00008B8F0000}"/>
    <cellStyle name="Note 5 24 3 5 3 2" xfId="34393" xr:uid="{00000000-0005-0000-0000-00008C8F0000}"/>
    <cellStyle name="Note 5 24 3 5 3 3" xfId="48846" xr:uid="{00000000-0005-0000-0000-00008D8F0000}"/>
    <cellStyle name="Note 5 24 3 5 4" xfId="22598" xr:uid="{00000000-0005-0000-0000-00008E8F0000}"/>
    <cellStyle name="Note 5 24 3 5 5" xfId="37051" xr:uid="{00000000-0005-0000-0000-00008F8F0000}"/>
    <cellStyle name="Note 5 24 3 6" xfId="7624" xr:uid="{00000000-0005-0000-0000-0000908F0000}"/>
    <cellStyle name="Note 5 24 3 6 2" xfId="25059" xr:uid="{00000000-0005-0000-0000-0000918F0000}"/>
    <cellStyle name="Note 5 24 3 6 3" xfId="39512" xr:uid="{00000000-0005-0000-0000-0000928F0000}"/>
    <cellStyle name="Note 5 24 3 7" xfId="10065" xr:uid="{00000000-0005-0000-0000-0000938F0000}"/>
    <cellStyle name="Note 5 24 3 7 2" xfId="27500" xr:uid="{00000000-0005-0000-0000-0000948F0000}"/>
    <cellStyle name="Note 5 24 3 7 3" xfId="41953" xr:uid="{00000000-0005-0000-0000-0000958F0000}"/>
    <cellStyle name="Note 5 24 3 8" xfId="12485" xr:uid="{00000000-0005-0000-0000-0000968F0000}"/>
    <cellStyle name="Note 5 24 3 8 2" xfId="29920" xr:uid="{00000000-0005-0000-0000-0000978F0000}"/>
    <cellStyle name="Note 5 24 3 8 3" xfId="44373" xr:uid="{00000000-0005-0000-0000-0000988F0000}"/>
    <cellStyle name="Note 5 24 3 9" xfId="19492" xr:uid="{00000000-0005-0000-0000-0000998F0000}"/>
    <cellStyle name="Note 5 24 4" xfId="2655" xr:uid="{00000000-0005-0000-0000-00009A8F0000}"/>
    <cellStyle name="Note 5 24 4 2" xfId="2656" xr:uid="{00000000-0005-0000-0000-00009B8F0000}"/>
    <cellStyle name="Note 5 24 4 2 2" xfId="5167" xr:uid="{00000000-0005-0000-0000-00009C8F0000}"/>
    <cellStyle name="Note 5 24 4 2 2 2" xfId="14501" xr:uid="{00000000-0005-0000-0000-00009D8F0000}"/>
    <cellStyle name="Note 5 24 4 2 2 2 2" xfId="31936" xr:uid="{00000000-0005-0000-0000-00009E8F0000}"/>
    <cellStyle name="Note 5 24 4 2 2 2 3" xfId="46389" xr:uid="{00000000-0005-0000-0000-00009F8F0000}"/>
    <cellStyle name="Note 5 24 4 2 2 3" xfId="16962" xr:uid="{00000000-0005-0000-0000-0000A08F0000}"/>
    <cellStyle name="Note 5 24 4 2 2 3 2" xfId="34397" xr:uid="{00000000-0005-0000-0000-0000A18F0000}"/>
    <cellStyle name="Note 5 24 4 2 2 3 3" xfId="48850" xr:uid="{00000000-0005-0000-0000-0000A28F0000}"/>
    <cellStyle name="Note 5 24 4 2 2 4" xfId="22603" xr:uid="{00000000-0005-0000-0000-0000A38F0000}"/>
    <cellStyle name="Note 5 24 4 2 2 5" xfId="37056" xr:uid="{00000000-0005-0000-0000-0000A48F0000}"/>
    <cellStyle name="Note 5 24 4 2 3" xfId="7629" xr:uid="{00000000-0005-0000-0000-0000A58F0000}"/>
    <cellStyle name="Note 5 24 4 2 3 2" xfId="25064" xr:uid="{00000000-0005-0000-0000-0000A68F0000}"/>
    <cellStyle name="Note 5 24 4 2 3 3" xfId="39517" xr:uid="{00000000-0005-0000-0000-0000A78F0000}"/>
    <cellStyle name="Note 5 24 4 2 4" xfId="10070" xr:uid="{00000000-0005-0000-0000-0000A88F0000}"/>
    <cellStyle name="Note 5 24 4 2 4 2" xfId="27505" xr:uid="{00000000-0005-0000-0000-0000A98F0000}"/>
    <cellStyle name="Note 5 24 4 2 4 3" xfId="41958" xr:uid="{00000000-0005-0000-0000-0000AA8F0000}"/>
    <cellStyle name="Note 5 24 4 2 5" xfId="12490" xr:uid="{00000000-0005-0000-0000-0000AB8F0000}"/>
    <cellStyle name="Note 5 24 4 2 5 2" xfId="29925" xr:uid="{00000000-0005-0000-0000-0000AC8F0000}"/>
    <cellStyle name="Note 5 24 4 2 5 3" xfId="44378" xr:uid="{00000000-0005-0000-0000-0000AD8F0000}"/>
    <cellStyle name="Note 5 24 4 2 6" xfId="19497" xr:uid="{00000000-0005-0000-0000-0000AE8F0000}"/>
    <cellStyle name="Note 5 24 4 3" xfId="2657" xr:uid="{00000000-0005-0000-0000-0000AF8F0000}"/>
    <cellStyle name="Note 5 24 4 3 2" xfId="5168" xr:uid="{00000000-0005-0000-0000-0000B08F0000}"/>
    <cellStyle name="Note 5 24 4 3 2 2" xfId="14502" xr:uid="{00000000-0005-0000-0000-0000B18F0000}"/>
    <cellStyle name="Note 5 24 4 3 2 2 2" xfId="31937" xr:uid="{00000000-0005-0000-0000-0000B28F0000}"/>
    <cellStyle name="Note 5 24 4 3 2 2 3" xfId="46390" xr:uid="{00000000-0005-0000-0000-0000B38F0000}"/>
    <cellStyle name="Note 5 24 4 3 2 3" xfId="16963" xr:uid="{00000000-0005-0000-0000-0000B48F0000}"/>
    <cellStyle name="Note 5 24 4 3 2 3 2" xfId="34398" xr:uid="{00000000-0005-0000-0000-0000B58F0000}"/>
    <cellStyle name="Note 5 24 4 3 2 3 3" xfId="48851" xr:uid="{00000000-0005-0000-0000-0000B68F0000}"/>
    <cellStyle name="Note 5 24 4 3 2 4" xfId="22604" xr:uid="{00000000-0005-0000-0000-0000B78F0000}"/>
    <cellStyle name="Note 5 24 4 3 2 5" xfId="37057" xr:uid="{00000000-0005-0000-0000-0000B88F0000}"/>
    <cellStyle name="Note 5 24 4 3 3" xfId="7630" xr:uid="{00000000-0005-0000-0000-0000B98F0000}"/>
    <cellStyle name="Note 5 24 4 3 3 2" xfId="25065" xr:uid="{00000000-0005-0000-0000-0000BA8F0000}"/>
    <cellStyle name="Note 5 24 4 3 3 3" xfId="39518" xr:uid="{00000000-0005-0000-0000-0000BB8F0000}"/>
    <cellStyle name="Note 5 24 4 3 4" xfId="10071" xr:uid="{00000000-0005-0000-0000-0000BC8F0000}"/>
    <cellStyle name="Note 5 24 4 3 4 2" xfId="27506" xr:uid="{00000000-0005-0000-0000-0000BD8F0000}"/>
    <cellStyle name="Note 5 24 4 3 4 3" xfId="41959" xr:uid="{00000000-0005-0000-0000-0000BE8F0000}"/>
    <cellStyle name="Note 5 24 4 3 5" xfId="12491" xr:uid="{00000000-0005-0000-0000-0000BF8F0000}"/>
    <cellStyle name="Note 5 24 4 3 5 2" xfId="29926" xr:uid="{00000000-0005-0000-0000-0000C08F0000}"/>
    <cellStyle name="Note 5 24 4 3 5 3" xfId="44379" xr:uid="{00000000-0005-0000-0000-0000C18F0000}"/>
    <cellStyle name="Note 5 24 4 3 6" xfId="19498" xr:uid="{00000000-0005-0000-0000-0000C28F0000}"/>
    <cellStyle name="Note 5 24 4 4" xfId="2658" xr:uid="{00000000-0005-0000-0000-0000C38F0000}"/>
    <cellStyle name="Note 5 24 4 4 2" xfId="5169" xr:uid="{00000000-0005-0000-0000-0000C48F0000}"/>
    <cellStyle name="Note 5 24 4 4 2 2" xfId="22605" xr:uid="{00000000-0005-0000-0000-0000C58F0000}"/>
    <cellStyle name="Note 5 24 4 4 2 3" xfId="37058" xr:uid="{00000000-0005-0000-0000-0000C68F0000}"/>
    <cellStyle name="Note 5 24 4 4 3" xfId="7631" xr:uid="{00000000-0005-0000-0000-0000C78F0000}"/>
    <cellStyle name="Note 5 24 4 4 3 2" xfId="25066" xr:uid="{00000000-0005-0000-0000-0000C88F0000}"/>
    <cellStyle name="Note 5 24 4 4 3 3" xfId="39519" xr:uid="{00000000-0005-0000-0000-0000C98F0000}"/>
    <cellStyle name="Note 5 24 4 4 4" xfId="10072" xr:uid="{00000000-0005-0000-0000-0000CA8F0000}"/>
    <cellStyle name="Note 5 24 4 4 4 2" xfId="27507" xr:uid="{00000000-0005-0000-0000-0000CB8F0000}"/>
    <cellStyle name="Note 5 24 4 4 4 3" xfId="41960" xr:uid="{00000000-0005-0000-0000-0000CC8F0000}"/>
    <cellStyle name="Note 5 24 4 4 5" xfId="12492" xr:uid="{00000000-0005-0000-0000-0000CD8F0000}"/>
    <cellStyle name="Note 5 24 4 4 5 2" xfId="29927" xr:uid="{00000000-0005-0000-0000-0000CE8F0000}"/>
    <cellStyle name="Note 5 24 4 4 5 3" xfId="44380" xr:uid="{00000000-0005-0000-0000-0000CF8F0000}"/>
    <cellStyle name="Note 5 24 4 4 6" xfId="15434" xr:uid="{00000000-0005-0000-0000-0000D08F0000}"/>
    <cellStyle name="Note 5 24 4 4 6 2" xfId="32869" xr:uid="{00000000-0005-0000-0000-0000D18F0000}"/>
    <cellStyle name="Note 5 24 4 4 6 3" xfId="47322" xr:uid="{00000000-0005-0000-0000-0000D28F0000}"/>
    <cellStyle name="Note 5 24 4 4 7" xfId="19499" xr:uid="{00000000-0005-0000-0000-0000D38F0000}"/>
    <cellStyle name="Note 5 24 4 4 8" xfId="20596" xr:uid="{00000000-0005-0000-0000-0000D48F0000}"/>
    <cellStyle name="Note 5 24 4 5" xfId="5166" xr:uid="{00000000-0005-0000-0000-0000D58F0000}"/>
    <cellStyle name="Note 5 24 4 5 2" xfId="14500" xr:uid="{00000000-0005-0000-0000-0000D68F0000}"/>
    <cellStyle name="Note 5 24 4 5 2 2" xfId="31935" xr:uid="{00000000-0005-0000-0000-0000D78F0000}"/>
    <cellStyle name="Note 5 24 4 5 2 3" xfId="46388" xr:uid="{00000000-0005-0000-0000-0000D88F0000}"/>
    <cellStyle name="Note 5 24 4 5 3" xfId="16961" xr:uid="{00000000-0005-0000-0000-0000D98F0000}"/>
    <cellStyle name="Note 5 24 4 5 3 2" xfId="34396" xr:uid="{00000000-0005-0000-0000-0000DA8F0000}"/>
    <cellStyle name="Note 5 24 4 5 3 3" xfId="48849" xr:uid="{00000000-0005-0000-0000-0000DB8F0000}"/>
    <cellStyle name="Note 5 24 4 5 4" xfId="22602" xr:uid="{00000000-0005-0000-0000-0000DC8F0000}"/>
    <cellStyle name="Note 5 24 4 5 5" xfId="37055" xr:uid="{00000000-0005-0000-0000-0000DD8F0000}"/>
    <cellStyle name="Note 5 24 4 6" xfId="7628" xr:uid="{00000000-0005-0000-0000-0000DE8F0000}"/>
    <cellStyle name="Note 5 24 4 6 2" xfId="25063" xr:uid="{00000000-0005-0000-0000-0000DF8F0000}"/>
    <cellStyle name="Note 5 24 4 6 3" xfId="39516" xr:uid="{00000000-0005-0000-0000-0000E08F0000}"/>
    <cellStyle name="Note 5 24 4 7" xfId="10069" xr:uid="{00000000-0005-0000-0000-0000E18F0000}"/>
    <cellStyle name="Note 5 24 4 7 2" xfId="27504" xr:uid="{00000000-0005-0000-0000-0000E28F0000}"/>
    <cellStyle name="Note 5 24 4 7 3" xfId="41957" xr:uid="{00000000-0005-0000-0000-0000E38F0000}"/>
    <cellStyle name="Note 5 24 4 8" xfId="12489" xr:uid="{00000000-0005-0000-0000-0000E48F0000}"/>
    <cellStyle name="Note 5 24 4 8 2" xfId="29924" xr:uid="{00000000-0005-0000-0000-0000E58F0000}"/>
    <cellStyle name="Note 5 24 4 8 3" xfId="44377" xr:uid="{00000000-0005-0000-0000-0000E68F0000}"/>
    <cellStyle name="Note 5 24 4 9" xfId="19496" xr:uid="{00000000-0005-0000-0000-0000E78F0000}"/>
    <cellStyle name="Note 5 24 5" xfId="2659" xr:uid="{00000000-0005-0000-0000-0000E88F0000}"/>
    <cellStyle name="Note 5 24 5 2" xfId="5170" xr:uid="{00000000-0005-0000-0000-0000E98F0000}"/>
    <cellStyle name="Note 5 24 5 2 2" xfId="14503" xr:uid="{00000000-0005-0000-0000-0000EA8F0000}"/>
    <cellStyle name="Note 5 24 5 2 2 2" xfId="31938" xr:uid="{00000000-0005-0000-0000-0000EB8F0000}"/>
    <cellStyle name="Note 5 24 5 2 2 3" xfId="46391" xr:uid="{00000000-0005-0000-0000-0000EC8F0000}"/>
    <cellStyle name="Note 5 24 5 2 3" xfId="16964" xr:uid="{00000000-0005-0000-0000-0000ED8F0000}"/>
    <cellStyle name="Note 5 24 5 2 3 2" xfId="34399" xr:uid="{00000000-0005-0000-0000-0000EE8F0000}"/>
    <cellStyle name="Note 5 24 5 2 3 3" xfId="48852" xr:uid="{00000000-0005-0000-0000-0000EF8F0000}"/>
    <cellStyle name="Note 5 24 5 2 4" xfId="22606" xr:uid="{00000000-0005-0000-0000-0000F08F0000}"/>
    <cellStyle name="Note 5 24 5 2 5" xfId="37059" xr:uid="{00000000-0005-0000-0000-0000F18F0000}"/>
    <cellStyle name="Note 5 24 5 3" xfId="7632" xr:uid="{00000000-0005-0000-0000-0000F28F0000}"/>
    <cellStyle name="Note 5 24 5 3 2" xfId="25067" xr:uid="{00000000-0005-0000-0000-0000F38F0000}"/>
    <cellStyle name="Note 5 24 5 3 3" xfId="39520" xr:uid="{00000000-0005-0000-0000-0000F48F0000}"/>
    <cellStyle name="Note 5 24 5 4" xfId="10073" xr:uid="{00000000-0005-0000-0000-0000F58F0000}"/>
    <cellStyle name="Note 5 24 5 4 2" xfId="27508" xr:uid="{00000000-0005-0000-0000-0000F68F0000}"/>
    <cellStyle name="Note 5 24 5 4 3" xfId="41961" xr:uid="{00000000-0005-0000-0000-0000F78F0000}"/>
    <cellStyle name="Note 5 24 5 5" xfId="12493" xr:uid="{00000000-0005-0000-0000-0000F88F0000}"/>
    <cellStyle name="Note 5 24 5 5 2" xfId="29928" xr:uid="{00000000-0005-0000-0000-0000F98F0000}"/>
    <cellStyle name="Note 5 24 5 5 3" xfId="44381" xr:uid="{00000000-0005-0000-0000-0000FA8F0000}"/>
    <cellStyle name="Note 5 24 5 6" xfId="19500" xr:uid="{00000000-0005-0000-0000-0000FB8F0000}"/>
    <cellStyle name="Note 5 24 6" xfId="2660" xr:uid="{00000000-0005-0000-0000-0000FC8F0000}"/>
    <cellStyle name="Note 5 24 6 2" xfId="5171" xr:uid="{00000000-0005-0000-0000-0000FD8F0000}"/>
    <cellStyle name="Note 5 24 6 2 2" xfId="14504" xr:uid="{00000000-0005-0000-0000-0000FE8F0000}"/>
    <cellStyle name="Note 5 24 6 2 2 2" xfId="31939" xr:uid="{00000000-0005-0000-0000-0000FF8F0000}"/>
    <cellStyle name="Note 5 24 6 2 2 3" xfId="46392" xr:uid="{00000000-0005-0000-0000-000000900000}"/>
    <cellStyle name="Note 5 24 6 2 3" xfId="16965" xr:uid="{00000000-0005-0000-0000-000001900000}"/>
    <cellStyle name="Note 5 24 6 2 3 2" xfId="34400" xr:uid="{00000000-0005-0000-0000-000002900000}"/>
    <cellStyle name="Note 5 24 6 2 3 3" xfId="48853" xr:uid="{00000000-0005-0000-0000-000003900000}"/>
    <cellStyle name="Note 5 24 6 2 4" xfId="22607" xr:uid="{00000000-0005-0000-0000-000004900000}"/>
    <cellStyle name="Note 5 24 6 2 5" xfId="37060" xr:uid="{00000000-0005-0000-0000-000005900000}"/>
    <cellStyle name="Note 5 24 6 3" xfId="7633" xr:uid="{00000000-0005-0000-0000-000006900000}"/>
    <cellStyle name="Note 5 24 6 3 2" xfId="25068" xr:uid="{00000000-0005-0000-0000-000007900000}"/>
    <cellStyle name="Note 5 24 6 3 3" xfId="39521" xr:uid="{00000000-0005-0000-0000-000008900000}"/>
    <cellStyle name="Note 5 24 6 4" xfId="10074" xr:uid="{00000000-0005-0000-0000-000009900000}"/>
    <cellStyle name="Note 5 24 6 4 2" xfId="27509" xr:uid="{00000000-0005-0000-0000-00000A900000}"/>
    <cellStyle name="Note 5 24 6 4 3" xfId="41962" xr:uid="{00000000-0005-0000-0000-00000B900000}"/>
    <cellStyle name="Note 5 24 6 5" xfId="12494" xr:uid="{00000000-0005-0000-0000-00000C900000}"/>
    <cellStyle name="Note 5 24 6 5 2" xfId="29929" xr:uid="{00000000-0005-0000-0000-00000D900000}"/>
    <cellStyle name="Note 5 24 6 5 3" xfId="44382" xr:uid="{00000000-0005-0000-0000-00000E900000}"/>
    <cellStyle name="Note 5 24 6 6" xfId="19501" xr:uid="{00000000-0005-0000-0000-00000F900000}"/>
    <cellStyle name="Note 5 24 7" xfId="2661" xr:uid="{00000000-0005-0000-0000-000010900000}"/>
    <cellStyle name="Note 5 24 7 2" xfId="5172" xr:uid="{00000000-0005-0000-0000-000011900000}"/>
    <cellStyle name="Note 5 24 7 2 2" xfId="22608" xr:uid="{00000000-0005-0000-0000-000012900000}"/>
    <cellStyle name="Note 5 24 7 2 3" xfId="37061" xr:uid="{00000000-0005-0000-0000-000013900000}"/>
    <cellStyle name="Note 5 24 7 3" xfId="7634" xr:uid="{00000000-0005-0000-0000-000014900000}"/>
    <cellStyle name="Note 5 24 7 3 2" xfId="25069" xr:uid="{00000000-0005-0000-0000-000015900000}"/>
    <cellStyle name="Note 5 24 7 3 3" xfId="39522" xr:uid="{00000000-0005-0000-0000-000016900000}"/>
    <cellStyle name="Note 5 24 7 4" xfId="10075" xr:uid="{00000000-0005-0000-0000-000017900000}"/>
    <cellStyle name="Note 5 24 7 4 2" xfId="27510" xr:uid="{00000000-0005-0000-0000-000018900000}"/>
    <cellStyle name="Note 5 24 7 4 3" xfId="41963" xr:uid="{00000000-0005-0000-0000-000019900000}"/>
    <cellStyle name="Note 5 24 7 5" xfId="12495" xr:uid="{00000000-0005-0000-0000-00001A900000}"/>
    <cellStyle name="Note 5 24 7 5 2" xfId="29930" xr:uid="{00000000-0005-0000-0000-00001B900000}"/>
    <cellStyle name="Note 5 24 7 5 3" xfId="44383" xr:uid="{00000000-0005-0000-0000-00001C900000}"/>
    <cellStyle name="Note 5 24 7 6" xfId="15435" xr:uid="{00000000-0005-0000-0000-00001D900000}"/>
    <cellStyle name="Note 5 24 7 6 2" xfId="32870" xr:uid="{00000000-0005-0000-0000-00001E900000}"/>
    <cellStyle name="Note 5 24 7 6 3" xfId="47323" xr:uid="{00000000-0005-0000-0000-00001F900000}"/>
    <cellStyle name="Note 5 24 7 7" xfId="19502" xr:uid="{00000000-0005-0000-0000-000020900000}"/>
    <cellStyle name="Note 5 24 7 8" xfId="20597" xr:uid="{00000000-0005-0000-0000-000021900000}"/>
    <cellStyle name="Note 5 24 8" xfId="5157" xr:uid="{00000000-0005-0000-0000-000022900000}"/>
    <cellStyle name="Note 5 24 8 2" xfId="14493" xr:uid="{00000000-0005-0000-0000-000023900000}"/>
    <cellStyle name="Note 5 24 8 2 2" xfId="31928" xr:uid="{00000000-0005-0000-0000-000024900000}"/>
    <cellStyle name="Note 5 24 8 2 3" xfId="46381" xr:uid="{00000000-0005-0000-0000-000025900000}"/>
    <cellStyle name="Note 5 24 8 3" xfId="16954" xr:uid="{00000000-0005-0000-0000-000026900000}"/>
    <cellStyle name="Note 5 24 8 3 2" xfId="34389" xr:uid="{00000000-0005-0000-0000-000027900000}"/>
    <cellStyle name="Note 5 24 8 3 3" xfId="48842" xr:uid="{00000000-0005-0000-0000-000028900000}"/>
    <cellStyle name="Note 5 24 8 4" xfId="22593" xr:uid="{00000000-0005-0000-0000-000029900000}"/>
    <cellStyle name="Note 5 24 8 5" xfId="37046" xr:uid="{00000000-0005-0000-0000-00002A900000}"/>
    <cellStyle name="Note 5 24 9" xfId="7619" xr:uid="{00000000-0005-0000-0000-00002B900000}"/>
    <cellStyle name="Note 5 24 9 2" xfId="25054" xr:uid="{00000000-0005-0000-0000-00002C900000}"/>
    <cellStyle name="Note 5 24 9 3" xfId="39507" xr:uid="{00000000-0005-0000-0000-00002D900000}"/>
    <cellStyle name="Note 5 25" xfId="2662" xr:uid="{00000000-0005-0000-0000-00002E900000}"/>
    <cellStyle name="Note 5 25 2" xfId="2663" xr:uid="{00000000-0005-0000-0000-00002F900000}"/>
    <cellStyle name="Note 5 25 2 2" xfId="5174" xr:uid="{00000000-0005-0000-0000-000030900000}"/>
    <cellStyle name="Note 5 25 2 2 2" xfId="14506" xr:uid="{00000000-0005-0000-0000-000031900000}"/>
    <cellStyle name="Note 5 25 2 2 2 2" xfId="31941" xr:uid="{00000000-0005-0000-0000-000032900000}"/>
    <cellStyle name="Note 5 25 2 2 2 3" xfId="46394" xr:uid="{00000000-0005-0000-0000-000033900000}"/>
    <cellStyle name="Note 5 25 2 2 3" xfId="16967" xr:uid="{00000000-0005-0000-0000-000034900000}"/>
    <cellStyle name="Note 5 25 2 2 3 2" xfId="34402" xr:uid="{00000000-0005-0000-0000-000035900000}"/>
    <cellStyle name="Note 5 25 2 2 3 3" xfId="48855" xr:uid="{00000000-0005-0000-0000-000036900000}"/>
    <cellStyle name="Note 5 25 2 2 4" xfId="22610" xr:uid="{00000000-0005-0000-0000-000037900000}"/>
    <cellStyle name="Note 5 25 2 2 5" xfId="37063" xr:uid="{00000000-0005-0000-0000-000038900000}"/>
    <cellStyle name="Note 5 25 2 3" xfId="7636" xr:uid="{00000000-0005-0000-0000-000039900000}"/>
    <cellStyle name="Note 5 25 2 3 2" xfId="25071" xr:uid="{00000000-0005-0000-0000-00003A900000}"/>
    <cellStyle name="Note 5 25 2 3 3" xfId="39524" xr:uid="{00000000-0005-0000-0000-00003B900000}"/>
    <cellStyle name="Note 5 25 2 4" xfId="10077" xr:uid="{00000000-0005-0000-0000-00003C900000}"/>
    <cellStyle name="Note 5 25 2 4 2" xfId="27512" xr:uid="{00000000-0005-0000-0000-00003D900000}"/>
    <cellStyle name="Note 5 25 2 4 3" xfId="41965" xr:uid="{00000000-0005-0000-0000-00003E900000}"/>
    <cellStyle name="Note 5 25 2 5" xfId="12497" xr:uid="{00000000-0005-0000-0000-00003F900000}"/>
    <cellStyle name="Note 5 25 2 5 2" xfId="29932" xr:uid="{00000000-0005-0000-0000-000040900000}"/>
    <cellStyle name="Note 5 25 2 5 3" xfId="44385" xr:uid="{00000000-0005-0000-0000-000041900000}"/>
    <cellStyle name="Note 5 25 2 6" xfId="19504" xr:uid="{00000000-0005-0000-0000-000042900000}"/>
    <cellStyle name="Note 5 25 3" xfId="2664" xr:uid="{00000000-0005-0000-0000-000043900000}"/>
    <cellStyle name="Note 5 25 3 2" xfId="5175" xr:uid="{00000000-0005-0000-0000-000044900000}"/>
    <cellStyle name="Note 5 25 3 2 2" xfId="14507" xr:uid="{00000000-0005-0000-0000-000045900000}"/>
    <cellStyle name="Note 5 25 3 2 2 2" xfId="31942" xr:uid="{00000000-0005-0000-0000-000046900000}"/>
    <cellStyle name="Note 5 25 3 2 2 3" xfId="46395" xr:uid="{00000000-0005-0000-0000-000047900000}"/>
    <cellStyle name="Note 5 25 3 2 3" xfId="16968" xr:uid="{00000000-0005-0000-0000-000048900000}"/>
    <cellStyle name="Note 5 25 3 2 3 2" xfId="34403" xr:uid="{00000000-0005-0000-0000-000049900000}"/>
    <cellStyle name="Note 5 25 3 2 3 3" xfId="48856" xr:uid="{00000000-0005-0000-0000-00004A900000}"/>
    <cellStyle name="Note 5 25 3 2 4" xfId="22611" xr:uid="{00000000-0005-0000-0000-00004B900000}"/>
    <cellStyle name="Note 5 25 3 2 5" xfId="37064" xr:uid="{00000000-0005-0000-0000-00004C900000}"/>
    <cellStyle name="Note 5 25 3 3" xfId="7637" xr:uid="{00000000-0005-0000-0000-00004D900000}"/>
    <cellStyle name="Note 5 25 3 3 2" xfId="25072" xr:uid="{00000000-0005-0000-0000-00004E900000}"/>
    <cellStyle name="Note 5 25 3 3 3" xfId="39525" xr:uid="{00000000-0005-0000-0000-00004F900000}"/>
    <cellStyle name="Note 5 25 3 4" xfId="10078" xr:uid="{00000000-0005-0000-0000-000050900000}"/>
    <cellStyle name="Note 5 25 3 4 2" xfId="27513" xr:uid="{00000000-0005-0000-0000-000051900000}"/>
    <cellStyle name="Note 5 25 3 4 3" xfId="41966" xr:uid="{00000000-0005-0000-0000-000052900000}"/>
    <cellStyle name="Note 5 25 3 5" xfId="12498" xr:uid="{00000000-0005-0000-0000-000053900000}"/>
    <cellStyle name="Note 5 25 3 5 2" xfId="29933" xr:uid="{00000000-0005-0000-0000-000054900000}"/>
    <cellStyle name="Note 5 25 3 5 3" xfId="44386" xr:uid="{00000000-0005-0000-0000-000055900000}"/>
    <cellStyle name="Note 5 25 3 6" xfId="19505" xr:uid="{00000000-0005-0000-0000-000056900000}"/>
    <cellStyle name="Note 5 25 4" xfId="2665" xr:uid="{00000000-0005-0000-0000-000057900000}"/>
    <cellStyle name="Note 5 25 4 2" xfId="5176" xr:uid="{00000000-0005-0000-0000-000058900000}"/>
    <cellStyle name="Note 5 25 4 2 2" xfId="22612" xr:uid="{00000000-0005-0000-0000-000059900000}"/>
    <cellStyle name="Note 5 25 4 2 3" xfId="37065" xr:uid="{00000000-0005-0000-0000-00005A900000}"/>
    <cellStyle name="Note 5 25 4 3" xfId="7638" xr:uid="{00000000-0005-0000-0000-00005B900000}"/>
    <cellStyle name="Note 5 25 4 3 2" xfId="25073" xr:uid="{00000000-0005-0000-0000-00005C900000}"/>
    <cellStyle name="Note 5 25 4 3 3" xfId="39526" xr:uid="{00000000-0005-0000-0000-00005D900000}"/>
    <cellStyle name="Note 5 25 4 4" xfId="10079" xr:uid="{00000000-0005-0000-0000-00005E900000}"/>
    <cellStyle name="Note 5 25 4 4 2" xfId="27514" xr:uid="{00000000-0005-0000-0000-00005F900000}"/>
    <cellStyle name="Note 5 25 4 4 3" xfId="41967" xr:uid="{00000000-0005-0000-0000-000060900000}"/>
    <cellStyle name="Note 5 25 4 5" xfId="12499" xr:uid="{00000000-0005-0000-0000-000061900000}"/>
    <cellStyle name="Note 5 25 4 5 2" xfId="29934" xr:uid="{00000000-0005-0000-0000-000062900000}"/>
    <cellStyle name="Note 5 25 4 5 3" xfId="44387" xr:uid="{00000000-0005-0000-0000-000063900000}"/>
    <cellStyle name="Note 5 25 4 6" xfId="15436" xr:uid="{00000000-0005-0000-0000-000064900000}"/>
    <cellStyle name="Note 5 25 4 6 2" xfId="32871" xr:uid="{00000000-0005-0000-0000-000065900000}"/>
    <cellStyle name="Note 5 25 4 6 3" xfId="47324" xr:uid="{00000000-0005-0000-0000-000066900000}"/>
    <cellStyle name="Note 5 25 4 7" xfId="19506" xr:uid="{00000000-0005-0000-0000-000067900000}"/>
    <cellStyle name="Note 5 25 4 8" xfId="20598" xr:uid="{00000000-0005-0000-0000-000068900000}"/>
    <cellStyle name="Note 5 25 5" xfId="5173" xr:uid="{00000000-0005-0000-0000-000069900000}"/>
    <cellStyle name="Note 5 25 5 2" xfId="14505" xr:uid="{00000000-0005-0000-0000-00006A900000}"/>
    <cellStyle name="Note 5 25 5 2 2" xfId="31940" xr:uid="{00000000-0005-0000-0000-00006B900000}"/>
    <cellStyle name="Note 5 25 5 2 3" xfId="46393" xr:uid="{00000000-0005-0000-0000-00006C900000}"/>
    <cellStyle name="Note 5 25 5 3" xfId="16966" xr:uid="{00000000-0005-0000-0000-00006D900000}"/>
    <cellStyle name="Note 5 25 5 3 2" xfId="34401" xr:uid="{00000000-0005-0000-0000-00006E900000}"/>
    <cellStyle name="Note 5 25 5 3 3" xfId="48854" xr:uid="{00000000-0005-0000-0000-00006F900000}"/>
    <cellStyle name="Note 5 25 5 4" xfId="22609" xr:uid="{00000000-0005-0000-0000-000070900000}"/>
    <cellStyle name="Note 5 25 5 5" xfId="37062" xr:uid="{00000000-0005-0000-0000-000071900000}"/>
    <cellStyle name="Note 5 25 6" xfId="7635" xr:uid="{00000000-0005-0000-0000-000072900000}"/>
    <cellStyle name="Note 5 25 6 2" xfId="25070" xr:uid="{00000000-0005-0000-0000-000073900000}"/>
    <cellStyle name="Note 5 25 6 3" xfId="39523" xr:uid="{00000000-0005-0000-0000-000074900000}"/>
    <cellStyle name="Note 5 25 7" xfId="10076" xr:uid="{00000000-0005-0000-0000-000075900000}"/>
    <cellStyle name="Note 5 25 7 2" xfId="27511" xr:uid="{00000000-0005-0000-0000-000076900000}"/>
    <cellStyle name="Note 5 25 7 3" xfId="41964" xr:uid="{00000000-0005-0000-0000-000077900000}"/>
    <cellStyle name="Note 5 25 8" xfId="12496" xr:uid="{00000000-0005-0000-0000-000078900000}"/>
    <cellStyle name="Note 5 25 8 2" xfId="29931" xr:uid="{00000000-0005-0000-0000-000079900000}"/>
    <cellStyle name="Note 5 25 8 3" xfId="44384" xr:uid="{00000000-0005-0000-0000-00007A900000}"/>
    <cellStyle name="Note 5 25 9" xfId="19503" xr:uid="{00000000-0005-0000-0000-00007B900000}"/>
    <cellStyle name="Note 5 26" xfId="2666" xr:uid="{00000000-0005-0000-0000-00007C900000}"/>
    <cellStyle name="Note 5 26 2" xfId="2667" xr:uid="{00000000-0005-0000-0000-00007D900000}"/>
    <cellStyle name="Note 5 26 2 2" xfId="5178" xr:uid="{00000000-0005-0000-0000-00007E900000}"/>
    <cellStyle name="Note 5 26 2 2 2" xfId="14509" xr:uid="{00000000-0005-0000-0000-00007F900000}"/>
    <cellStyle name="Note 5 26 2 2 2 2" xfId="31944" xr:uid="{00000000-0005-0000-0000-000080900000}"/>
    <cellStyle name="Note 5 26 2 2 2 3" xfId="46397" xr:uid="{00000000-0005-0000-0000-000081900000}"/>
    <cellStyle name="Note 5 26 2 2 3" xfId="16970" xr:uid="{00000000-0005-0000-0000-000082900000}"/>
    <cellStyle name="Note 5 26 2 2 3 2" xfId="34405" xr:uid="{00000000-0005-0000-0000-000083900000}"/>
    <cellStyle name="Note 5 26 2 2 3 3" xfId="48858" xr:uid="{00000000-0005-0000-0000-000084900000}"/>
    <cellStyle name="Note 5 26 2 2 4" xfId="22614" xr:uid="{00000000-0005-0000-0000-000085900000}"/>
    <cellStyle name="Note 5 26 2 2 5" xfId="37067" xr:uid="{00000000-0005-0000-0000-000086900000}"/>
    <cellStyle name="Note 5 26 2 3" xfId="7640" xr:uid="{00000000-0005-0000-0000-000087900000}"/>
    <cellStyle name="Note 5 26 2 3 2" xfId="25075" xr:uid="{00000000-0005-0000-0000-000088900000}"/>
    <cellStyle name="Note 5 26 2 3 3" xfId="39528" xr:uid="{00000000-0005-0000-0000-000089900000}"/>
    <cellStyle name="Note 5 26 2 4" xfId="10081" xr:uid="{00000000-0005-0000-0000-00008A900000}"/>
    <cellStyle name="Note 5 26 2 4 2" xfId="27516" xr:uid="{00000000-0005-0000-0000-00008B900000}"/>
    <cellStyle name="Note 5 26 2 4 3" xfId="41969" xr:uid="{00000000-0005-0000-0000-00008C900000}"/>
    <cellStyle name="Note 5 26 2 5" xfId="12501" xr:uid="{00000000-0005-0000-0000-00008D900000}"/>
    <cellStyle name="Note 5 26 2 5 2" xfId="29936" xr:uid="{00000000-0005-0000-0000-00008E900000}"/>
    <cellStyle name="Note 5 26 2 5 3" xfId="44389" xr:uid="{00000000-0005-0000-0000-00008F900000}"/>
    <cellStyle name="Note 5 26 2 6" xfId="19508" xr:uid="{00000000-0005-0000-0000-000090900000}"/>
    <cellStyle name="Note 5 26 3" xfId="2668" xr:uid="{00000000-0005-0000-0000-000091900000}"/>
    <cellStyle name="Note 5 26 3 2" xfId="5179" xr:uid="{00000000-0005-0000-0000-000092900000}"/>
    <cellStyle name="Note 5 26 3 2 2" xfId="14510" xr:uid="{00000000-0005-0000-0000-000093900000}"/>
    <cellStyle name="Note 5 26 3 2 2 2" xfId="31945" xr:uid="{00000000-0005-0000-0000-000094900000}"/>
    <cellStyle name="Note 5 26 3 2 2 3" xfId="46398" xr:uid="{00000000-0005-0000-0000-000095900000}"/>
    <cellStyle name="Note 5 26 3 2 3" xfId="16971" xr:uid="{00000000-0005-0000-0000-000096900000}"/>
    <cellStyle name="Note 5 26 3 2 3 2" xfId="34406" xr:uid="{00000000-0005-0000-0000-000097900000}"/>
    <cellStyle name="Note 5 26 3 2 3 3" xfId="48859" xr:uid="{00000000-0005-0000-0000-000098900000}"/>
    <cellStyle name="Note 5 26 3 2 4" xfId="22615" xr:uid="{00000000-0005-0000-0000-000099900000}"/>
    <cellStyle name="Note 5 26 3 2 5" xfId="37068" xr:uid="{00000000-0005-0000-0000-00009A900000}"/>
    <cellStyle name="Note 5 26 3 3" xfId="7641" xr:uid="{00000000-0005-0000-0000-00009B900000}"/>
    <cellStyle name="Note 5 26 3 3 2" xfId="25076" xr:uid="{00000000-0005-0000-0000-00009C900000}"/>
    <cellStyle name="Note 5 26 3 3 3" xfId="39529" xr:uid="{00000000-0005-0000-0000-00009D900000}"/>
    <cellStyle name="Note 5 26 3 4" xfId="10082" xr:uid="{00000000-0005-0000-0000-00009E900000}"/>
    <cellStyle name="Note 5 26 3 4 2" xfId="27517" xr:uid="{00000000-0005-0000-0000-00009F900000}"/>
    <cellStyle name="Note 5 26 3 4 3" xfId="41970" xr:uid="{00000000-0005-0000-0000-0000A0900000}"/>
    <cellStyle name="Note 5 26 3 5" xfId="12502" xr:uid="{00000000-0005-0000-0000-0000A1900000}"/>
    <cellStyle name="Note 5 26 3 5 2" xfId="29937" xr:uid="{00000000-0005-0000-0000-0000A2900000}"/>
    <cellStyle name="Note 5 26 3 5 3" xfId="44390" xr:uid="{00000000-0005-0000-0000-0000A3900000}"/>
    <cellStyle name="Note 5 26 3 6" xfId="19509" xr:uid="{00000000-0005-0000-0000-0000A4900000}"/>
    <cellStyle name="Note 5 26 4" xfId="2669" xr:uid="{00000000-0005-0000-0000-0000A5900000}"/>
    <cellStyle name="Note 5 26 4 2" xfId="5180" xr:uid="{00000000-0005-0000-0000-0000A6900000}"/>
    <cellStyle name="Note 5 26 4 2 2" xfId="22616" xr:uid="{00000000-0005-0000-0000-0000A7900000}"/>
    <cellStyle name="Note 5 26 4 2 3" xfId="37069" xr:uid="{00000000-0005-0000-0000-0000A8900000}"/>
    <cellStyle name="Note 5 26 4 3" xfId="7642" xr:uid="{00000000-0005-0000-0000-0000A9900000}"/>
    <cellStyle name="Note 5 26 4 3 2" xfId="25077" xr:uid="{00000000-0005-0000-0000-0000AA900000}"/>
    <cellStyle name="Note 5 26 4 3 3" xfId="39530" xr:uid="{00000000-0005-0000-0000-0000AB900000}"/>
    <cellStyle name="Note 5 26 4 4" xfId="10083" xr:uid="{00000000-0005-0000-0000-0000AC900000}"/>
    <cellStyle name="Note 5 26 4 4 2" xfId="27518" xr:uid="{00000000-0005-0000-0000-0000AD900000}"/>
    <cellStyle name="Note 5 26 4 4 3" xfId="41971" xr:uid="{00000000-0005-0000-0000-0000AE900000}"/>
    <cellStyle name="Note 5 26 4 5" xfId="12503" xr:uid="{00000000-0005-0000-0000-0000AF900000}"/>
    <cellStyle name="Note 5 26 4 5 2" xfId="29938" xr:uid="{00000000-0005-0000-0000-0000B0900000}"/>
    <cellStyle name="Note 5 26 4 5 3" xfId="44391" xr:uid="{00000000-0005-0000-0000-0000B1900000}"/>
    <cellStyle name="Note 5 26 4 6" xfId="15437" xr:uid="{00000000-0005-0000-0000-0000B2900000}"/>
    <cellStyle name="Note 5 26 4 6 2" xfId="32872" xr:uid="{00000000-0005-0000-0000-0000B3900000}"/>
    <cellStyle name="Note 5 26 4 6 3" xfId="47325" xr:uid="{00000000-0005-0000-0000-0000B4900000}"/>
    <cellStyle name="Note 5 26 4 7" xfId="19510" xr:uid="{00000000-0005-0000-0000-0000B5900000}"/>
    <cellStyle name="Note 5 26 4 8" xfId="20599" xr:uid="{00000000-0005-0000-0000-0000B6900000}"/>
    <cellStyle name="Note 5 26 5" xfId="5177" xr:uid="{00000000-0005-0000-0000-0000B7900000}"/>
    <cellStyle name="Note 5 26 5 2" xfId="14508" xr:uid="{00000000-0005-0000-0000-0000B8900000}"/>
    <cellStyle name="Note 5 26 5 2 2" xfId="31943" xr:uid="{00000000-0005-0000-0000-0000B9900000}"/>
    <cellStyle name="Note 5 26 5 2 3" xfId="46396" xr:uid="{00000000-0005-0000-0000-0000BA900000}"/>
    <cellStyle name="Note 5 26 5 3" xfId="16969" xr:uid="{00000000-0005-0000-0000-0000BB900000}"/>
    <cellStyle name="Note 5 26 5 3 2" xfId="34404" xr:uid="{00000000-0005-0000-0000-0000BC900000}"/>
    <cellStyle name="Note 5 26 5 3 3" xfId="48857" xr:uid="{00000000-0005-0000-0000-0000BD900000}"/>
    <cellStyle name="Note 5 26 5 4" xfId="22613" xr:uid="{00000000-0005-0000-0000-0000BE900000}"/>
    <cellStyle name="Note 5 26 5 5" xfId="37066" xr:uid="{00000000-0005-0000-0000-0000BF900000}"/>
    <cellStyle name="Note 5 26 6" xfId="7639" xr:uid="{00000000-0005-0000-0000-0000C0900000}"/>
    <cellStyle name="Note 5 26 6 2" xfId="25074" xr:uid="{00000000-0005-0000-0000-0000C1900000}"/>
    <cellStyle name="Note 5 26 6 3" xfId="39527" xr:uid="{00000000-0005-0000-0000-0000C2900000}"/>
    <cellStyle name="Note 5 26 7" xfId="10080" xr:uid="{00000000-0005-0000-0000-0000C3900000}"/>
    <cellStyle name="Note 5 26 7 2" xfId="27515" xr:uid="{00000000-0005-0000-0000-0000C4900000}"/>
    <cellStyle name="Note 5 26 7 3" xfId="41968" xr:uid="{00000000-0005-0000-0000-0000C5900000}"/>
    <cellStyle name="Note 5 26 8" xfId="12500" xr:uid="{00000000-0005-0000-0000-0000C6900000}"/>
    <cellStyle name="Note 5 26 8 2" xfId="29935" xr:uid="{00000000-0005-0000-0000-0000C7900000}"/>
    <cellStyle name="Note 5 26 8 3" xfId="44388" xr:uid="{00000000-0005-0000-0000-0000C8900000}"/>
    <cellStyle name="Note 5 26 9" xfId="19507" xr:uid="{00000000-0005-0000-0000-0000C9900000}"/>
    <cellStyle name="Note 5 27" xfId="2670" xr:uid="{00000000-0005-0000-0000-0000CA900000}"/>
    <cellStyle name="Note 5 27 2" xfId="2671" xr:uid="{00000000-0005-0000-0000-0000CB900000}"/>
    <cellStyle name="Note 5 27 2 2" xfId="5182" xr:uid="{00000000-0005-0000-0000-0000CC900000}"/>
    <cellStyle name="Note 5 27 2 2 2" xfId="14512" xr:uid="{00000000-0005-0000-0000-0000CD900000}"/>
    <cellStyle name="Note 5 27 2 2 2 2" xfId="31947" xr:uid="{00000000-0005-0000-0000-0000CE900000}"/>
    <cellStyle name="Note 5 27 2 2 2 3" xfId="46400" xr:uid="{00000000-0005-0000-0000-0000CF900000}"/>
    <cellStyle name="Note 5 27 2 2 3" xfId="16973" xr:uid="{00000000-0005-0000-0000-0000D0900000}"/>
    <cellStyle name="Note 5 27 2 2 3 2" xfId="34408" xr:uid="{00000000-0005-0000-0000-0000D1900000}"/>
    <cellStyle name="Note 5 27 2 2 3 3" xfId="48861" xr:uid="{00000000-0005-0000-0000-0000D2900000}"/>
    <cellStyle name="Note 5 27 2 2 4" xfId="22618" xr:uid="{00000000-0005-0000-0000-0000D3900000}"/>
    <cellStyle name="Note 5 27 2 2 5" xfId="37071" xr:uid="{00000000-0005-0000-0000-0000D4900000}"/>
    <cellStyle name="Note 5 27 2 3" xfId="7644" xr:uid="{00000000-0005-0000-0000-0000D5900000}"/>
    <cellStyle name="Note 5 27 2 3 2" xfId="25079" xr:uid="{00000000-0005-0000-0000-0000D6900000}"/>
    <cellStyle name="Note 5 27 2 3 3" xfId="39532" xr:uid="{00000000-0005-0000-0000-0000D7900000}"/>
    <cellStyle name="Note 5 27 2 4" xfId="10085" xr:uid="{00000000-0005-0000-0000-0000D8900000}"/>
    <cellStyle name="Note 5 27 2 4 2" xfId="27520" xr:uid="{00000000-0005-0000-0000-0000D9900000}"/>
    <cellStyle name="Note 5 27 2 4 3" xfId="41973" xr:uid="{00000000-0005-0000-0000-0000DA900000}"/>
    <cellStyle name="Note 5 27 2 5" xfId="12505" xr:uid="{00000000-0005-0000-0000-0000DB900000}"/>
    <cellStyle name="Note 5 27 2 5 2" xfId="29940" xr:uid="{00000000-0005-0000-0000-0000DC900000}"/>
    <cellStyle name="Note 5 27 2 5 3" xfId="44393" xr:uid="{00000000-0005-0000-0000-0000DD900000}"/>
    <cellStyle name="Note 5 27 2 6" xfId="19512" xr:uid="{00000000-0005-0000-0000-0000DE900000}"/>
    <cellStyle name="Note 5 27 3" xfId="2672" xr:uid="{00000000-0005-0000-0000-0000DF900000}"/>
    <cellStyle name="Note 5 27 3 2" xfId="5183" xr:uid="{00000000-0005-0000-0000-0000E0900000}"/>
    <cellStyle name="Note 5 27 3 2 2" xfId="14513" xr:uid="{00000000-0005-0000-0000-0000E1900000}"/>
    <cellStyle name="Note 5 27 3 2 2 2" xfId="31948" xr:uid="{00000000-0005-0000-0000-0000E2900000}"/>
    <cellStyle name="Note 5 27 3 2 2 3" xfId="46401" xr:uid="{00000000-0005-0000-0000-0000E3900000}"/>
    <cellStyle name="Note 5 27 3 2 3" xfId="16974" xr:uid="{00000000-0005-0000-0000-0000E4900000}"/>
    <cellStyle name="Note 5 27 3 2 3 2" xfId="34409" xr:uid="{00000000-0005-0000-0000-0000E5900000}"/>
    <cellStyle name="Note 5 27 3 2 3 3" xfId="48862" xr:uid="{00000000-0005-0000-0000-0000E6900000}"/>
    <cellStyle name="Note 5 27 3 2 4" xfId="22619" xr:uid="{00000000-0005-0000-0000-0000E7900000}"/>
    <cellStyle name="Note 5 27 3 2 5" xfId="37072" xr:uid="{00000000-0005-0000-0000-0000E8900000}"/>
    <cellStyle name="Note 5 27 3 3" xfId="7645" xr:uid="{00000000-0005-0000-0000-0000E9900000}"/>
    <cellStyle name="Note 5 27 3 3 2" xfId="25080" xr:uid="{00000000-0005-0000-0000-0000EA900000}"/>
    <cellStyle name="Note 5 27 3 3 3" xfId="39533" xr:uid="{00000000-0005-0000-0000-0000EB900000}"/>
    <cellStyle name="Note 5 27 3 4" xfId="10086" xr:uid="{00000000-0005-0000-0000-0000EC900000}"/>
    <cellStyle name="Note 5 27 3 4 2" xfId="27521" xr:uid="{00000000-0005-0000-0000-0000ED900000}"/>
    <cellStyle name="Note 5 27 3 4 3" xfId="41974" xr:uid="{00000000-0005-0000-0000-0000EE900000}"/>
    <cellStyle name="Note 5 27 3 5" xfId="12506" xr:uid="{00000000-0005-0000-0000-0000EF900000}"/>
    <cellStyle name="Note 5 27 3 5 2" xfId="29941" xr:uid="{00000000-0005-0000-0000-0000F0900000}"/>
    <cellStyle name="Note 5 27 3 5 3" xfId="44394" xr:uid="{00000000-0005-0000-0000-0000F1900000}"/>
    <cellStyle name="Note 5 27 3 6" xfId="19513" xr:uid="{00000000-0005-0000-0000-0000F2900000}"/>
    <cellStyle name="Note 5 27 4" xfId="2673" xr:uid="{00000000-0005-0000-0000-0000F3900000}"/>
    <cellStyle name="Note 5 27 4 2" xfId="5184" xr:uid="{00000000-0005-0000-0000-0000F4900000}"/>
    <cellStyle name="Note 5 27 4 2 2" xfId="22620" xr:uid="{00000000-0005-0000-0000-0000F5900000}"/>
    <cellStyle name="Note 5 27 4 2 3" xfId="37073" xr:uid="{00000000-0005-0000-0000-0000F6900000}"/>
    <cellStyle name="Note 5 27 4 3" xfId="7646" xr:uid="{00000000-0005-0000-0000-0000F7900000}"/>
    <cellStyle name="Note 5 27 4 3 2" xfId="25081" xr:uid="{00000000-0005-0000-0000-0000F8900000}"/>
    <cellStyle name="Note 5 27 4 3 3" xfId="39534" xr:uid="{00000000-0005-0000-0000-0000F9900000}"/>
    <cellStyle name="Note 5 27 4 4" xfId="10087" xr:uid="{00000000-0005-0000-0000-0000FA900000}"/>
    <cellStyle name="Note 5 27 4 4 2" xfId="27522" xr:uid="{00000000-0005-0000-0000-0000FB900000}"/>
    <cellStyle name="Note 5 27 4 4 3" xfId="41975" xr:uid="{00000000-0005-0000-0000-0000FC900000}"/>
    <cellStyle name="Note 5 27 4 5" xfId="12507" xr:uid="{00000000-0005-0000-0000-0000FD900000}"/>
    <cellStyle name="Note 5 27 4 5 2" xfId="29942" xr:uid="{00000000-0005-0000-0000-0000FE900000}"/>
    <cellStyle name="Note 5 27 4 5 3" xfId="44395" xr:uid="{00000000-0005-0000-0000-0000FF900000}"/>
    <cellStyle name="Note 5 27 4 6" xfId="15438" xr:uid="{00000000-0005-0000-0000-000000910000}"/>
    <cellStyle name="Note 5 27 4 6 2" xfId="32873" xr:uid="{00000000-0005-0000-0000-000001910000}"/>
    <cellStyle name="Note 5 27 4 6 3" xfId="47326" xr:uid="{00000000-0005-0000-0000-000002910000}"/>
    <cellStyle name="Note 5 27 4 7" xfId="19514" xr:uid="{00000000-0005-0000-0000-000003910000}"/>
    <cellStyle name="Note 5 27 4 8" xfId="20600" xr:uid="{00000000-0005-0000-0000-000004910000}"/>
    <cellStyle name="Note 5 27 5" xfId="5181" xr:uid="{00000000-0005-0000-0000-000005910000}"/>
    <cellStyle name="Note 5 27 5 2" xfId="14511" xr:uid="{00000000-0005-0000-0000-000006910000}"/>
    <cellStyle name="Note 5 27 5 2 2" xfId="31946" xr:uid="{00000000-0005-0000-0000-000007910000}"/>
    <cellStyle name="Note 5 27 5 2 3" xfId="46399" xr:uid="{00000000-0005-0000-0000-000008910000}"/>
    <cellStyle name="Note 5 27 5 3" xfId="16972" xr:uid="{00000000-0005-0000-0000-000009910000}"/>
    <cellStyle name="Note 5 27 5 3 2" xfId="34407" xr:uid="{00000000-0005-0000-0000-00000A910000}"/>
    <cellStyle name="Note 5 27 5 3 3" xfId="48860" xr:uid="{00000000-0005-0000-0000-00000B910000}"/>
    <cellStyle name="Note 5 27 5 4" xfId="22617" xr:uid="{00000000-0005-0000-0000-00000C910000}"/>
    <cellStyle name="Note 5 27 5 5" xfId="37070" xr:uid="{00000000-0005-0000-0000-00000D910000}"/>
    <cellStyle name="Note 5 27 6" xfId="7643" xr:uid="{00000000-0005-0000-0000-00000E910000}"/>
    <cellStyle name="Note 5 27 6 2" xfId="25078" xr:uid="{00000000-0005-0000-0000-00000F910000}"/>
    <cellStyle name="Note 5 27 6 3" xfId="39531" xr:uid="{00000000-0005-0000-0000-000010910000}"/>
    <cellStyle name="Note 5 27 7" xfId="10084" xr:uid="{00000000-0005-0000-0000-000011910000}"/>
    <cellStyle name="Note 5 27 7 2" xfId="27519" xr:uid="{00000000-0005-0000-0000-000012910000}"/>
    <cellStyle name="Note 5 27 7 3" xfId="41972" xr:uid="{00000000-0005-0000-0000-000013910000}"/>
    <cellStyle name="Note 5 27 8" xfId="12504" xr:uid="{00000000-0005-0000-0000-000014910000}"/>
    <cellStyle name="Note 5 27 8 2" xfId="29939" xr:uid="{00000000-0005-0000-0000-000015910000}"/>
    <cellStyle name="Note 5 27 8 3" xfId="44392" xr:uid="{00000000-0005-0000-0000-000016910000}"/>
    <cellStyle name="Note 5 27 9" xfId="19511" xr:uid="{00000000-0005-0000-0000-000017910000}"/>
    <cellStyle name="Note 5 28" xfId="2674" xr:uid="{00000000-0005-0000-0000-000018910000}"/>
    <cellStyle name="Note 5 28 2" xfId="5185" xr:uid="{00000000-0005-0000-0000-000019910000}"/>
    <cellStyle name="Note 5 28 2 2" xfId="14514" xr:uid="{00000000-0005-0000-0000-00001A910000}"/>
    <cellStyle name="Note 5 28 2 2 2" xfId="31949" xr:uid="{00000000-0005-0000-0000-00001B910000}"/>
    <cellStyle name="Note 5 28 2 2 3" xfId="46402" xr:uid="{00000000-0005-0000-0000-00001C910000}"/>
    <cellStyle name="Note 5 28 2 3" xfId="16975" xr:uid="{00000000-0005-0000-0000-00001D910000}"/>
    <cellStyle name="Note 5 28 2 3 2" xfId="34410" xr:uid="{00000000-0005-0000-0000-00001E910000}"/>
    <cellStyle name="Note 5 28 2 3 3" xfId="48863" xr:uid="{00000000-0005-0000-0000-00001F910000}"/>
    <cellStyle name="Note 5 28 2 4" xfId="22621" xr:uid="{00000000-0005-0000-0000-000020910000}"/>
    <cellStyle name="Note 5 28 2 5" xfId="37074" xr:uid="{00000000-0005-0000-0000-000021910000}"/>
    <cellStyle name="Note 5 28 3" xfId="7647" xr:uid="{00000000-0005-0000-0000-000022910000}"/>
    <cellStyle name="Note 5 28 3 2" xfId="25082" xr:uid="{00000000-0005-0000-0000-000023910000}"/>
    <cellStyle name="Note 5 28 3 3" xfId="39535" xr:uid="{00000000-0005-0000-0000-000024910000}"/>
    <cellStyle name="Note 5 28 4" xfId="10088" xr:uid="{00000000-0005-0000-0000-000025910000}"/>
    <cellStyle name="Note 5 28 4 2" xfId="27523" xr:uid="{00000000-0005-0000-0000-000026910000}"/>
    <cellStyle name="Note 5 28 4 3" xfId="41976" xr:uid="{00000000-0005-0000-0000-000027910000}"/>
    <cellStyle name="Note 5 28 5" xfId="12508" xr:uid="{00000000-0005-0000-0000-000028910000}"/>
    <cellStyle name="Note 5 28 5 2" xfId="29943" xr:uid="{00000000-0005-0000-0000-000029910000}"/>
    <cellStyle name="Note 5 28 5 3" xfId="44396" xr:uid="{00000000-0005-0000-0000-00002A910000}"/>
    <cellStyle name="Note 5 28 6" xfId="19515" xr:uid="{00000000-0005-0000-0000-00002B910000}"/>
    <cellStyle name="Note 5 29" xfId="2675" xr:uid="{00000000-0005-0000-0000-00002C910000}"/>
    <cellStyle name="Note 5 29 2" xfId="5186" xr:uid="{00000000-0005-0000-0000-00002D910000}"/>
    <cellStyle name="Note 5 29 2 2" xfId="14515" xr:uid="{00000000-0005-0000-0000-00002E910000}"/>
    <cellStyle name="Note 5 29 2 2 2" xfId="31950" xr:uid="{00000000-0005-0000-0000-00002F910000}"/>
    <cellStyle name="Note 5 29 2 2 3" xfId="46403" xr:uid="{00000000-0005-0000-0000-000030910000}"/>
    <cellStyle name="Note 5 29 2 3" xfId="16976" xr:uid="{00000000-0005-0000-0000-000031910000}"/>
    <cellStyle name="Note 5 29 2 3 2" xfId="34411" xr:uid="{00000000-0005-0000-0000-000032910000}"/>
    <cellStyle name="Note 5 29 2 3 3" xfId="48864" xr:uid="{00000000-0005-0000-0000-000033910000}"/>
    <cellStyle name="Note 5 29 2 4" xfId="22622" xr:uid="{00000000-0005-0000-0000-000034910000}"/>
    <cellStyle name="Note 5 29 2 5" xfId="37075" xr:uid="{00000000-0005-0000-0000-000035910000}"/>
    <cellStyle name="Note 5 29 3" xfId="7648" xr:uid="{00000000-0005-0000-0000-000036910000}"/>
    <cellStyle name="Note 5 29 3 2" xfId="25083" xr:uid="{00000000-0005-0000-0000-000037910000}"/>
    <cellStyle name="Note 5 29 3 3" xfId="39536" xr:uid="{00000000-0005-0000-0000-000038910000}"/>
    <cellStyle name="Note 5 29 4" xfId="10089" xr:uid="{00000000-0005-0000-0000-000039910000}"/>
    <cellStyle name="Note 5 29 4 2" xfId="27524" xr:uid="{00000000-0005-0000-0000-00003A910000}"/>
    <cellStyle name="Note 5 29 4 3" xfId="41977" xr:uid="{00000000-0005-0000-0000-00003B910000}"/>
    <cellStyle name="Note 5 29 5" xfId="12509" xr:uid="{00000000-0005-0000-0000-00003C910000}"/>
    <cellStyle name="Note 5 29 5 2" xfId="29944" xr:uid="{00000000-0005-0000-0000-00003D910000}"/>
    <cellStyle name="Note 5 29 5 3" xfId="44397" xr:uid="{00000000-0005-0000-0000-00003E910000}"/>
    <cellStyle name="Note 5 29 6" xfId="19516" xr:uid="{00000000-0005-0000-0000-00003F910000}"/>
    <cellStyle name="Note 5 3" xfId="2676" xr:uid="{00000000-0005-0000-0000-000040910000}"/>
    <cellStyle name="Note 5 3 10" xfId="7649" xr:uid="{00000000-0005-0000-0000-000041910000}"/>
    <cellStyle name="Note 5 3 10 2" xfId="25084" xr:uid="{00000000-0005-0000-0000-000042910000}"/>
    <cellStyle name="Note 5 3 10 3" xfId="39537" xr:uid="{00000000-0005-0000-0000-000043910000}"/>
    <cellStyle name="Note 5 3 11" xfId="10090" xr:uid="{00000000-0005-0000-0000-000044910000}"/>
    <cellStyle name="Note 5 3 11 2" xfId="27525" xr:uid="{00000000-0005-0000-0000-000045910000}"/>
    <cellStyle name="Note 5 3 11 3" xfId="41978" xr:uid="{00000000-0005-0000-0000-000046910000}"/>
    <cellStyle name="Note 5 3 12" xfId="12510" xr:uid="{00000000-0005-0000-0000-000047910000}"/>
    <cellStyle name="Note 5 3 12 2" xfId="29945" xr:uid="{00000000-0005-0000-0000-000048910000}"/>
    <cellStyle name="Note 5 3 12 3" xfId="44398" xr:uid="{00000000-0005-0000-0000-000049910000}"/>
    <cellStyle name="Note 5 3 13" xfId="19517" xr:uid="{00000000-0005-0000-0000-00004A910000}"/>
    <cellStyle name="Note 5 3 2" xfId="2677" xr:uid="{00000000-0005-0000-0000-00004B910000}"/>
    <cellStyle name="Note 5 3 2 2" xfId="2678" xr:uid="{00000000-0005-0000-0000-00004C910000}"/>
    <cellStyle name="Note 5 3 2 2 2" xfId="5189" xr:uid="{00000000-0005-0000-0000-00004D910000}"/>
    <cellStyle name="Note 5 3 2 2 2 2" xfId="14518" xr:uid="{00000000-0005-0000-0000-00004E910000}"/>
    <cellStyle name="Note 5 3 2 2 2 2 2" xfId="31953" xr:uid="{00000000-0005-0000-0000-00004F910000}"/>
    <cellStyle name="Note 5 3 2 2 2 2 3" xfId="46406" xr:uid="{00000000-0005-0000-0000-000050910000}"/>
    <cellStyle name="Note 5 3 2 2 2 3" xfId="16979" xr:uid="{00000000-0005-0000-0000-000051910000}"/>
    <cellStyle name="Note 5 3 2 2 2 3 2" xfId="34414" xr:uid="{00000000-0005-0000-0000-000052910000}"/>
    <cellStyle name="Note 5 3 2 2 2 3 3" xfId="48867" xr:uid="{00000000-0005-0000-0000-000053910000}"/>
    <cellStyle name="Note 5 3 2 2 2 4" xfId="22625" xr:uid="{00000000-0005-0000-0000-000054910000}"/>
    <cellStyle name="Note 5 3 2 2 2 5" xfId="37078" xr:uid="{00000000-0005-0000-0000-000055910000}"/>
    <cellStyle name="Note 5 3 2 2 3" xfId="7651" xr:uid="{00000000-0005-0000-0000-000056910000}"/>
    <cellStyle name="Note 5 3 2 2 3 2" xfId="25086" xr:uid="{00000000-0005-0000-0000-000057910000}"/>
    <cellStyle name="Note 5 3 2 2 3 3" xfId="39539" xr:uid="{00000000-0005-0000-0000-000058910000}"/>
    <cellStyle name="Note 5 3 2 2 4" xfId="10092" xr:uid="{00000000-0005-0000-0000-000059910000}"/>
    <cellStyle name="Note 5 3 2 2 4 2" xfId="27527" xr:uid="{00000000-0005-0000-0000-00005A910000}"/>
    <cellStyle name="Note 5 3 2 2 4 3" xfId="41980" xr:uid="{00000000-0005-0000-0000-00005B910000}"/>
    <cellStyle name="Note 5 3 2 2 5" xfId="12512" xr:uid="{00000000-0005-0000-0000-00005C910000}"/>
    <cellStyle name="Note 5 3 2 2 5 2" xfId="29947" xr:uid="{00000000-0005-0000-0000-00005D910000}"/>
    <cellStyle name="Note 5 3 2 2 5 3" xfId="44400" xr:uid="{00000000-0005-0000-0000-00005E910000}"/>
    <cellStyle name="Note 5 3 2 2 6" xfId="19519" xr:uid="{00000000-0005-0000-0000-00005F910000}"/>
    <cellStyle name="Note 5 3 2 3" xfId="2679" xr:uid="{00000000-0005-0000-0000-000060910000}"/>
    <cellStyle name="Note 5 3 2 3 2" xfId="5190" xr:uid="{00000000-0005-0000-0000-000061910000}"/>
    <cellStyle name="Note 5 3 2 3 2 2" xfId="14519" xr:uid="{00000000-0005-0000-0000-000062910000}"/>
    <cellStyle name="Note 5 3 2 3 2 2 2" xfId="31954" xr:uid="{00000000-0005-0000-0000-000063910000}"/>
    <cellStyle name="Note 5 3 2 3 2 2 3" xfId="46407" xr:uid="{00000000-0005-0000-0000-000064910000}"/>
    <cellStyle name="Note 5 3 2 3 2 3" xfId="16980" xr:uid="{00000000-0005-0000-0000-000065910000}"/>
    <cellStyle name="Note 5 3 2 3 2 3 2" xfId="34415" xr:uid="{00000000-0005-0000-0000-000066910000}"/>
    <cellStyle name="Note 5 3 2 3 2 3 3" xfId="48868" xr:uid="{00000000-0005-0000-0000-000067910000}"/>
    <cellStyle name="Note 5 3 2 3 2 4" xfId="22626" xr:uid="{00000000-0005-0000-0000-000068910000}"/>
    <cellStyle name="Note 5 3 2 3 2 5" xfId="37079" xr:uid="{00000000-0005-0000-0000-000069910000}"/>
    <cellStyle name="Note 5 3 2 3 3" xfId="7652" xr:uid="{00000000-0005-0000-0000-00006A910000}"/>
    <cellStyle name="Note 5 3 2 3 3 2" xfId="25087" xr:uid="{00000000-0005-0000-0000-00006B910000}"/>
    <cellStyle name="Note 5 3 2 3 3 3" xfId="39540" xr:uid="{00000000-0005-0000-0000-00006C910000}"/>
    <cellStyle name="Note 5 3 2 3 4" xfId="10093" xr:uid="{00000000-0005-0000-0000-00006D910000}"/>
    <cellStyle name="Note 5 3 2 3 4 2" xfId="27528" xr:uid="{00000000-0005-0000-0000-00006E910000}"/>
    <cellStyle name="Note 5 3 2 3 4 3" xfId="41981" xr:uid="{00000000-0005-0000-0000-00006F910000}"/>
    <cellStyle name="Note 5 3 2 3 5" xfId="12513" xr:uid="{00000000-0005-0000-0000-000070910000}"/>
    <cellStyle name="Note 5 3 2 3 5 2" xfId="29948" xr:uid="{00000000-0005-0000-0000-000071910000}"/>
    <cellStyle name="Note 5 3 2 3 5 3" xfId="44401" xr:uid="{00000000-0005-0000-0000-000072910000}"/>
    <cellStyle name="Note 5 3 2 3 6" xfId="19520" xr:uid="{00000000-0005-0000-0000-000073910000}"/>
    <cellStyle name="Note 5 3 2 4" xfId="2680" xr:uid="{00000000-0005-0000-0000-000074910000}"/>
    <cellStyle name="Note 5 3 2 4 2" xfId="5191" xr:uid="{00000000-0005-0000-0000-000075910000}"/>
    <cellStyle name="Note 5 3 2 4 2 2" xfId="22627" xr:uid="{00000000-0005-0000-0000-000076910000}"/>
    <cellStyle name="Note 5 3 2 4 2 3" xfId="37080" xr:uid="{00000000-0005-0000-0000-000077910000}"/>
    <cellStyle name="Note 5 3 2 4 3" xfId="7653" xr:uid="{00000000-0005-0000-0000-000078910000}"/>
    <cellStyle name="Note 5 3 2 4 3 2" xfId="25088" xr:uid="{00000000-0005-0000-0000-000079910000}"/>
    <cellStyle name="Note 5 3 2 4 3 3" xfId="39541" xr:uid="{00000000-0005-0000-0000-00007A910000}"/>
    <cellStyle name="Note 5 3 2 4 4" xfId="10094" xr:uid="{00000000-0005-0000-0000-00007B910000}"/>
    <cellStyle name="Note 5 3 2 4 4 2" xfId="27529" xr:uid="{00000000-0005-0000-0000-00007C910000}"/>
    <cellStyle name="Note 5 3 2 4 4 3" xfId="41982" xr:uid="{00000000-0005-0000-0000-00007D910000}"/>
    <cellStyle name="Note 5 3 2 4 5" xfId="12514" xr:uid="{00000000-0005-0000-0000-00007E910000}"/>
    <cellStyle name="Note 5 3 2 4 5 2" xfId="29949" xr:uid="{00000000-0005-0000-0000-00007F910000}"/>
    <cellStyle name="Note 5 3 2 4 5 3" xfId="44402" xr:uid="{00000000-0005-0000-0000-000080910000}"/>
    <cellStyle name="Note 5 3 2 4 6" xfId="15439" xr:uid="{00000000-0005-0000-0000-000081910000}"/>
    <cellStyle name="Note 5 3 2 4 6 2" xfId="32874" xr:uid="{00000000-0005-0000-0000-000082910000}"/>
    <cellStyle name="Note 5 3 2 4 6 3" xfId="47327" xr:uid="{00000000-0005-0000-0000-000083910000}"/>
    <cellStyle name="Note 5 3 2 4 7" xfId="19521" xr:uid="{00000000-0005-0000-0000-000084910000}"/>
    <cellStyle name="Note 5 3 2 4 8" xfId="20601" xr:uid="{00000000-0005-0000-0000-000085910000}"/>
    <cellStyle name="Note 5 3 2 5" xfId="5188" xr:uid="{00000000-0005-0000-0000-000086910000}"/>
    <cellStyle name="Note 5 3 2 5 2" xfId="14517" xr:uid="{00000000-0005-0000-0000-000087910000}"/>
    <cellStyle name="Note 5 3 2 5 2 2" xfId="31952" xr:uid="{00000000-0005-0000-0000-000088910000}"/>
    <cellStyle name="Note 5 3 2 5 2 3" xfId="46405" xr:uid="{00000000-0005-0000-0000-000089910000}"/>
    <cellStyle name="Note 5 3 2 5 3" xfId="16978" xr:uid="{00000000-0005-0000-0000-00008A910000}"/>
    <cellStyle name="Note 5 3 2 5 3 2" xfId="34413" xr:uid="{00000000-0005-0000-0000-00008B910000}"/>
    <cellStyle name="Note 5 3 2 5 3 3" xfId="48866" xr:uid="{00000000-0005-0000-0000-00008C910000}"/>
    <cellStyle name="Note 5 3 2 5 4" xfId="22624" xr:uid="{00000000-0005-0000-0000-00008D910000}"/>
    <cellStyle name="Note 5 3 2 5 5" xfId="37077" xr:uid="{00000000-0005-0000-0000-00008E910000}"/>
    <cellStyle name="Note 5 3 2 6" xfId="7650" xr:uid="{00000000-0005-0000-0000-00008F910000}"/>
    <cellStyle name="Note 5 3 2 6 2" xfId="25085" xr:uid="{00000000-0005-0000-0000-000090910000}"/>
    <cellStyle name="Note 5 3 2 6 3" xfId="39538" xr:uid="{00000000-0005-0000-0000-000091910000}"/>
    <cellStyle name="Note 5 3 2 7" xfId="10091" xr:uid="{00000000-0005-0000-0000-000092910000}"/>
    <cellStyle name="Note 5 3 2 7 2" xfId="27526" xr:uid="{00000000-0005-0000-0000-000093910000}"/>
    <cellStyle name="Note 5 3 2 7 3" xfId="41979" xr:uid="{00000000-0005-0000-0000-000094910000}"/>
    <cellStyle name="Note 5 3 2 8" xfId="12511" xr:uid="{00000000-0005-0000-0000-000095910000}"/>
    <cellStyle name="Note 5 3 2 8 2" xfId="29946" xr:uid="{00000000-0005-0000-0000-000096910000}"/>
    <cellStyle name="Note 5 3 2 8 3" xfId="44399" xr:uid="{00000000-0005-0000-0000-000097910000}"/>
    <cellStyle name="Note 5 3 2 9" xfId="19518" xr:uid="{00000000-0005-0000-0000-000098910000}"/>
    <cellStyle name="Note 5 3 3" xfId="2681" xr:uid="{00000000-0005-0000-0000-000099910000}"/>
    <cellStyle name="Note 5 3 3 2" xfId="2682" xr:uid="{00000000-0005-0000-0000-00009A910000}"/>
    <cellStyle name="Note 5 3 3 2 2" xfId="5193" xr:uid="{00000000-0005-0000-0000-00009B910000}"/>
    <cellStyle name="Note 5 3 3 2 2 2" xfId="14521" xr:uid="{00000000-0005-0000-0000-00009C910000}"/>
    <cellStyle name="Note 5 3 3 2 2 2 2" xfId="31956" xr:uid="{00000000-0005-0000-0000-00009D910000}"/>
    <cellStyle name="Note 5 3 3 2 2 2 3" xfId="46409" xr:uid="{00000000-0005-0000-0000-00009E910000}"/>
    <cellStyle name="Note 5 3 3 2 2 3" xfId="16982" xr:uid="{00000000-0005-0000-0000-00009F910000}"/>
    <cellStyle name="Note 5 3 3 2 2 3 2" xfId="34417" xr:uid="{00000000-0005-0000-0000-0000A0910000}"/>
    <cellStyle name="Note 5 3 3 2 2 3 3" xfId="48870" xr:uid="{00000000-0005-0000-0000-0000A1910000}"/>
    <cellStyle name="Note 5 3 3 2 2 4" xfId="22629" xr:uid="{00000000-0005-0000-0000-0000A2910000}"/>
    <cellStyle name="Note 5 3 3 2 2 5" xfId="37082" xr:uid="{00000000-0005-0000-0000-0000A3910000}"/>
    <cellStyle name="Note 5 3 3 2 3" xfId="7655" xr:uid="{00000000-0005-0000-0000-0000A4910000}"/>
    <cellStyle name="Note 5 3 3 2 3 2" xfId="25090" xr:uid="{00000000-0005-0000-0000-0000A5910000}"/>
    <cellStyle name="Note 5 3 3 2 3 3" xfId="39543" xr:uid="{00000000-0005-0000-0000-0000A6910000}"/>
    <cellStyle name="Note 5 3 3 2 4" xfId="10096" xr:uid="{00000000-0005-0000-0000-0000A7910000}"/>
    <cellStyle name="Note 5 3 3 2 4 2" xfId="27531" xr:uid="{00000000-0005-0000-0000-0000A8910000}"/>
    <cellStyle name="Note 5 3 3 2 4 3" xfId="41984" xr:uid="{00000000-0005-0000-0000-0000A9910000}"/>
    <cellStyle name="Note 5 3 3 2 5" xfId="12516" xr:uid="{00000000-0005-0000-0000-0000AA910000}"/>
    <cellStyle name="Note 5 3 3 2 5 2" xfId="29951" xr:uid="{00000000-0005-0000-0000-0000AB910000}"/>
    <cellStyle name="Note 5 3 3 2 5 3" xfId="44404" xr:uid="{00000000-0005-0000-0000-0000AC910000}"/>
    <cellStyle name="Note 5 3 3 2 6" xfId="19523" xr:uid="{00000000-0005-0000-0000-0000AD910000}"/>
    <cellStyle name="Note 5 3 3 3" xfId="2683" xr:uid="{00000000-0005-0000-0000-0000AE910000}"/>
    <cellStyle name="Note 5 3 3 3 2" xfId="5194" xr:uid="{00000000-0005-0000-0000-0000AF910000}"/>
    <cellStyle name="Note 5 3 3 3 2 2" xfId="14522" xr:uid="{00000000-0005-0000-0000-0000B0910000}"/>
    <cellStyle name="Note 5 3 3 3 2 2 2" xfId="31957" xr:uid="{00000000-0005-0000-0000-0000B1910000}"/>
    <cellStyle name="Note 5 3 3 3 2 2 3" xfId="46410" xr:uid="{00000000-0005-0000-0000-0000B2910000}"/>
    <cellStyle name="Note 5 3 3 3 2 3" xfId="16983" xr:uid="{00000000-0005-0000-0000-0000B3910000}"/>
    <cellStyle name="Note 5 3 3 3 2 3 2" xfId="34418" xr:uid="{00000000-0005-0000-0000-0000B4910000}"/>
    <cellStyle name="Note 5 3 3 3 2 3 3" xfId="48871" xr:uid="{00000000-0005-0000-0000-0000B5910000}"/>
    <cellStyle name="Note 5 3 3 3 2 4" xfId="22630" xr:uid="{00000000-0005-0000-0000-0000B6910000}"/>
    <cellStyle name="Note 5 3 3 3 2 5" xfId="37083" xr:uid="{00000000-0005-0000-0000-0000B7910000}"/>
    <cellStyle name="Note 5 3 3 3 3" xfId="7656" xr:uid="{00000000-0005-0000-0000-0000B8910000}"/>
    <cellStyle name="Note 5 3 3 3 3 2" xfId="25091" xr:uid="{00000000-0005-0000-0000-0000B9910000}"/>
    <cellStyle name="Note 5 3 3 3 3 3" xfId="39544" xr:uid="{00000000-0005-0000-0000-0000BA910000}"/>
    <cellStyle name="Note 5 3 3 3 4" xfId="10097" xr:uid="{00000000-0005-0000-0000-0000BB910000}"/>
    <cellStyle name="Note 5 3 3 3 4 2" xfId="27532" xr:uid="{00000000-0005-0000-0000-0000BC910000}"/>
    <cellStyle name="Note 5 3 3 3 4 3" xfId="41985" xr:uid="{00000000-0005-0000-0000-0000BD910000}"/>
    <cellStyle name="Note 5 3 3 3 5" xfId="12517" xr:uid="{00000000-0005-0000-0000-0000BE910000}"/>
    <cellStyle name="Note 5 3 3 3 5 2" xfId="29952" xr:uid="{00000000-0005-0000-0000-0000BF910000}"/>
    <cellStyle name="Note 5 3 3 3 5 3" xfId="44405" xr:uid="{00000000-0005-0000-0000-0000C0910000}"/>
    <cellStyle name="Note 5 3 3 3 6" xfId="19524" xr:uid="{00000000-0005-0000-0000-0000C1910000}"/>
    <cellStyle name="Note 5 3 3 4" xfId="2684" xr:uid="{00000000-0005-0000-0000-0000C2910000}"/>
    <cellStyle name="Note 5 3 3 4 2" xfId="5195" xr:uid="{00000000-0005-0000-0000-0000C3910000}"/>
    <cellStyle name="Note 5 3 3 4 2 2" xfId="22631" xr:uid="{00000000-0005-0000-0000-0000C4910000}"/>
    <cellStyle name="Note 5 3 3 4 2 3" xfId="37084" xr:uid="{00000000-0005-0000-0000-0000C5910000}"/>
    <cellStyle name="Note 5 3 3 4 3" xfId="7657" xr:uid="{00000000-0005-0000-0000-0000C6910000}"/>
    <cellStyle name="Note 5 3 3 4 3 2" xfId="25092" xr:uid="{00000000-0005-0000-0000-0000C7910000}"/>
    <cellStyle name="Note 5 3 3 4 3 3" xfId="39545" xr:uid="{00000000-0005-0000-0000-0000C8910000}"/>
    <cellStyle name="Note 5 3 3 4 4" xfId="10098" xr:uid="{00000000-0005-0000-0000-0000C9910000}"/>
    <cellStyle name="Note 5 3 3 4 4 2" xfId="27533" xr:uid="{00000000-0005-0000-0000-0000CA910000}"/>
    <cellStyle name="Note 5 3 3 4 4 3" xfId="41986" xr:uid="{00000000-0005-0000-0000-0000CB910000}"/>
    <cellStyle name="Note 5 3 3 4 5" xfId="12518" xr:uid="{00000000-0005-0000-0000-0000CC910000}"/>
    <cellStyle name="Note 5 3 3 4 5 2" xfId="29953" xr:uid="{00000000-0005-0000-0000-0000CD910000}"/>
    <cellStyle name="Note 5 3 3 4 5 3" xfId="44406" xr:uid="{00000000-0005-0000-0000-0000CE910000}"/>
    <cellStyle name="Note 5 3 3 4 6" xfId="15440" xr:uid="{00000000-0005-0000-0000-0000CF910000}"/>
    <cellStyle name="Note 5 3 3 4 6 2" xfId="32875" xr:uid="{00000000-0005-0000-0000-0000D0910000}"/>
    <cellStyle name="Note 5 3 3 4 6 3" xfId="47328" xr:uid="{00000000-0005-0000-0000-0000D1910000}"/>
    <cellStyle name="Note 5 3 3 4 7" xfId="19525" xr:uid="{00000000-0005-0000-0000-0000D2910000}"/>
    <cellStyle name="Note 5 3 3 4 8" xfId="20602" xr:uid="{00000000-0005-0000-0000-0000D3910000}"/>
    <cellStyle name="Note 5 3 3 5" xfId="5192" xr:uid="{00000000-0005-0000-0000-0000D4910000}"/>
    <cellStyle name="Note 5 3 3 5 2" xfId="14520" xr:uid="{00000000-0005-0000-0000-0000D5910000}"/>
    <cellStyle name="Note 5 3 3 5 2 2" xfId="31955" xr:uid="{00000000-0005-0000-0000-0000D6910000}"/>
    <cellStyle name="Note 5 3 3 5 2 3" xfId="46408" xr:uid="{00000000-0005-0000-0000-0000D7910000}"/>
    <cellStyle name="Note 5 3 3 5 3" xfId="16981" xr:uid="{00000000-0005-0000-0000-0000D8910000}"/>
    <cellStyle name="Note 5 3 3 5 3 2" xfId="34416" xr:uid="{00000000-0005-0000-0000-0000D9910000}"/>
    <cellStyle name="Note 5 3 3 5 3 3" xfId="48869" xr:uid="{00000000-0005-0000-0000-0000DA910000}"/>
    <cellStyle name="Note 5 3 3 5 4" xfId="22628" xr:uid="{00000000-0005-0000-0000-0000DB910000}"/>
    <cellStyle name="Note 5 3 3 5 5" xfId="37081" xr:uid="{00000000-0005-0000-0000-0000DC910000}"/>
    <cellStyle name="Note 5 3 3 6" xfId="7654" xr:uid="{00000000-0005-0000-0000-0000DD910000}"/>
    <cellStyle name="Note 5 3 3 6 2" xfId="25089" xr:uid="{00000000-0005-0000-0000-0000DE910000}"/>
    <cellStyle name="Note 5 3 3 6 3" xfId="39542" xr:uid="{00000000-0005-0000-0000-0000DF910000}"/>
    <cellStyle name="Note 5 3 3 7" xfId="10095" xr:uid="{00000000-0005-0000-0000-0000E0910000}"/>
    <cellStyle name="Note 5 3 3 7 2" xfId="27530" xr:uid="{00000000-0005-0000-0000-0000E1910000}"/>
    <cellStyle name="Note 5 3 3 7 3" xfId="41983" xr:uid="{00000000-0005-0000-0000-0000E2910000}"/>
    <cellStyle name="Note 5 3 3 8" xfId="12515" xr:uid="{00000000-0005-0000-0000-0000E3910000}"/>
    <cellStyle name="Note 5 3 3 8 2" xfId="29950" xr:uid="{00000000-0005-0000-0000-0000E4910000}"/>
    <cellStyle name="Note 5 3 3 8 3" xfId="44403" xr:uid="{00000000-0005-0000-0000-0000E5910000}"/>
    <cellStyle name="Note 5 3 3 9" xfId="19522" xr:uid="{00000000-0005-0000-0000-0000E6910000}"/>
    <cellStyle name="Note 5 3 4" xfId="2685" xr:uid="{00000000-0005-0000-0000-0000E7910000}"/>
    <cellStyle name="Note 5 3 4 2" xfId="2686" xr:uid="{00000000-0005-0000-0000-0000E8910000}"/>
    <cellStyle name="Note 5 3 4 2 2" xfId="5197" xr:uid="{00000000-0005-0000-0000-0000E9910000}"/>
    <cellStyle name="Note 5 3 4 2 2 2" xfId="14524" xr:uid="{00000000-0005-0000-0000-0000EA910000}"/>
    <cellStyle name="Note 5 3 4 2 2 2 2" xfId="31959" xr:uid="{00000000-0005-0000-0000-0000EB910000}"/>
    <cellStyle name="Note 5 3 4 2 2 2 3" xfId="46412" xr:uid="{00000000-0005-0000-0000-0000EC910000}"/>
    <cellStyle name="Note 5 3 4 2 2 3" xfId="16985" xr:uid="{00000000-0005-0000-0000-0000ED910000}"/>
    <cellStyle name="Note 5 3 4 2 2 3 2" xfId="34420" xr:uid="{00000000-0005-0000-0000-0000EE910000}"/>
    <cellStyle name="Note 5 3 4 2 2 3 3" xfId="48873" xr:uid="{00000000-0005-0000-0000-0000EF910000}"/>
    <cellStyle name="Note 5 3 4 2 2 4" xfId="22633" xr:uid="{00000000-0005-0000-0000-0000F0910000}"/>
    <cellStyle name="Note 5 3 4 2 2 5" xfId="37086" xr:uid="{00000000-0005-0000-0000-0000F1910000}"/>
    <cellStyle name="Note 5 3 4 2 3" xfId="7659" xr:uid="{00000000-0005-0000-0000-0000F2910000}"/>
    <cellStyle name="Note 5 3 4 2 3 2" xfId="25094" xr:uid="{00000000-0005-0000-0000-0000F3910000}"/>
    <cellStyle name="Note 5 3 4 2 3 3" xfId="39547" xr:uid="{00000000-0005-0000-0000-0000F4910000}"/>
    <cellStyle name="Note 5 3 4 2 4" xfId="10100" xr:uid="{00000000-0005-0000-0000-0000F5910000}"/>
    <cellStyle name="Note 5 3 4 2 4 2" xfId="27535" xr:uid="{00000000-0005-0000-0000-0000F6910000}"/>
    <cellStyle name="Note 5 3 4 2 4 3" xfId="41988" xr:uid="{00000000-0005-0000-0000-0000F7910000}"/>
    <cellStyle name="Note 5 3 4 2 5" xfId="12520" xr:uid="{00000000-0005-0000-0000-0000F8910000}"/>
    <cellStyle name="Note 5 3 4 2 5 2" xfId="29955" xr:uid="{00000000-0005-0000-0000-0000F9910000}"/>
    <cellStyle name="Note 5 3 4 2 5 3" xfId="44408" xr:uid="{00000000-0005-0000-0000-0000FA910000}"/>
    <cellStyle name="Note 5 3 4 2 6" xfId="19527" xr:uid="{00000000-0005-0000-0000-0000FB910000}"/>
    <cellStyle name="Note 5 3 4 3" xfId="2687" xr:uid="{00000000-0005-0000-0000-0000FC910000}"/>
    <cellStyle name="Note 5 3 4 3 2" xfId="5198" xr:uid="{00000000-0005-0000-0000-0000FD910000}"/>
    <cellStyle name="Note 5 3 4 3 2 2" xfId="14525" xr:uid="{00000000-0005-0000-0000-0000FE910000}"/>
    <cellStyle name="Note 5 3 4 3 2 2 2" xfId="31960" xr:uid="{00000000-0005-0000-0000-0000FF910000}"/>
    <cellStyle name="Note 5 3 4 3 2 2 3" xfId="46413" xr:uid="{00000000-0005-0000-0000-000000920000}"/>
    <cellStyle name="Note 5 3 4 3 2 3" xfId="16986" xr:uid="{00000000-0005-0000-0000-000001920000}"/>
    <cellStyle name="Note 5 3 4 3 2 3 2" xfId="34421" xr:uid="{00000000-0005-0000-0000-000002920000}"/>
    <cellStyle name="Note 5 3 4 3 2 3 3" xfId="48874" xr:uid="{00000000-0005-0000-0000-000003920000}"/>
    <cellStyle name="Note 5 3 4 3 2 4" xfId="22634" xr:uid="{00000000-0005-0000-0000-000004920000}"/>
    <cellStyle name="Note 5 3 4 3 2 5" xfId="37087" xr:uid="{00000000-0005-0000-0000-000005920000}"/>
    <cellStyle name="Note 5 3 4 3 3" xfId="7660" xr:uid="{00000000-0005-0000-0000-000006920000}"/>
    <cellStyle name="Note 5 3 4 3 3 2" xfId="25095" xr:uid="{00000000-0005-0000-0000-000007920000}"/>
    <cellStyle name="Note 5 3 4 3 3 3" xfId="39548" xr:uid="{00000000-0005-0000-0000-000008920000}"/>
    <cellStyle name="Note 5 3 4 3 4" xfId="10101" xr:uid="{00000000-0005-0000-0000-000009920000}"/>
    <cellStyle name="Note 5 3 4 3 4 2" xfId="27536" xr:uid="{00000000-0005-0000-0000-00000A920000}"/>
    <cellStyle name="Note 5 3 4 3 4 3" xfId="41989" xr:uid="{00000000-0005-0000-0000-00000B920000}"/>
    <cellStyle name="Note 5 3 4 3 5" xfId="12521" xr:uid="{00000000-0005-0000-0000-00000C920000}"/>
    <cellStyle name="Note 5 3 4 3 5 2" xfId="29956" xr:uid="{00000000-0005-0000-0000-00000D920000}"/>
    <cellStyle name="Note 5 3 4 3 5 3" xfId="44409" xr:uid="{00000000-0005-0000-0000-00000E920000}"/>
    <cellStyle name="Note 5 3 4 3 6" xfId="19528" xr:uid="{00000000-0005-0000-0000-00000F920000}"/>
    <cellStyle name="Note 5 3 4 4" xfId="2688" xr:uid="{00000000-0005-0000-0000-000010920000}"/>
    <cellStyle name="Note 5 3 4 4 2" xfId="5199" xr:uid="{00000000-0005-0000-0000-000011920000}"/>
    <cellStyle name="Note 5 3 4 4 2 2" xfId="22635" xr:uid="{00000000-0005-0000-0000-000012920000}"/>
    <cellStyle name="Note 5 3 4 4 2 3" xfId="37088" xr:uid="{00000000-0005-0000-0000-000013920000}"/>
    <cellStyle name="Note 5 3 4 4 3" xfId="7661" xr:uid="{00000000-0005-0000-0000-000014920000}"/>
    <cellStyle name="Note 5 3 4 4 3 2" xfId="25096" xr:uid="{00000000-0005-0000-0000-000015920000}"/>
    <cellStyle name="Note 5 3 4 4 3 3" xfId="39549" xr:uid="{00000000-0005-0000-0000-000016920000}"/>
    <cellStyle name="Note 5 3 4 4 4" xfId="10102" xr:uid="{00000000-0005-0000-0000-000017920000}"/>
    <cellStyle name="Note 5 3 4 4 4 2" xfId="27537" xr:uid="{00000000-0005-0000-0000-000018920000}"/>
    <cellStyle name="Note 5 3 4 4 4 3" xfId="41990" xr:uid="{00000000-0005-0000-0000-000019920000}"/>
    <cellStyle name="Note 5 3 4 4 5" xfId="12522" xr:uid="{00000000-0005-0000-0000-00001A920000}"/>
    <cellStyle name="Note 5 3 4 4 5 2" xfId="29957" xr:uid="{00000000-0005-0000-0000-00001B920000}"/>
    <cellStyle name="Note 5 3 4 4 5 3" xfId="44410" xr:uid="{00000000-0005-0000-0000-00001C920000}"/>
    <cellStyle name="Note 5 3 4 4 6" xfId="15441" xr:uid="{00000000-0005-0000-0000-00001D920000}"/>
    <cellStyle name="Note 5 3 4 4 6 2" xfId="32876" xr:uid="{00000000-0005-0000-0000-00001E920000}"/>
    <cellStyle name="Note 5 3 4 4 6 3" xfId="47329" xr:uid="{00000000-0005-0000-0000-00001F920000}"/>
    <cellStyle name="Note 5 3 4 4 7" xfId="19529" xr:uid="{00000000-0005-0000-0000-000020920000}"/>
    <cellStyle name="Note 5 3 4 4 8" xfId="20603" xr:uid="{00000000-0005-0000-0000-000021920000}"/>
    <cellStyle name="Note 5 3 4 5" xfId="5196" xr:uid="{00000000-0005-0000-0000-000022920000}"/>
    <cellStyle name="Note 5 3 4 5 2" xfId="14523" xr:uid="{00000000-0005-0000-0000-000023920000}"/>
    <cellStyle name="Note 5 3 4 5 2 2" xfId="31958" xr:uid="{00000000-0005-0000-0000-000024920000}"/>
    <cellStyle name="Note 5 3 4 5 2 3" xfId="46411" xr:uid="{00000000-0005-0000-0000-000025920000}"/>
    <cellStyle name="Note 5 3 4 5 3" xfId="16984" xr:uid="{00000000-0005-0000-0000-000026920000}"/>
    <cellStyle name="Note 5 3 4 5 3 2" xfId="34419" xr:uid="{00000000-0005-0000-0000-000027920000}"/>
    <cellStyle name="Note 5 3 4 5 3 3" xfId="48872" xr:uid="{00000000-0005-0000-0000-000028920000}"/>
    <cellStyle name="Note 5 3 4 5 4" xfId="22632" xr:uid="{00000000-0005-0000-0000-000029920000}"/>
    <cellStyle name="Note 5 3 4 5 5" xfId="37085" xr:uid="{00000000-0005-0000-0000-00002A920000}"/>
    <cellStyle name="Note 5 3 4 6" xfId="7658" xr:uid="{00000000-0005-0000-0000-00002B920000}"/>
    <cellStyle name="Note 5 3 4 6 2" xfId="25093" xr:uid="{00000000-0005-0000-0000-00002C920000}"/>
    <cellStyle name="Note 5 3 4 6 3" xfId="39546" xr:uid="{00000000-0005-0000-0000-00002D920000}"/>
    <cellStyle name="Note 5 3 4 7" xfId="10099" xr:uid="{00000000-0005-0000-0000-00002E920000}"/>
    <cellStyle name="Note 5 3 4 7 2" xfId="27534" xr:uid="{00000000-0005-0000-0000-00002F920000}"/>
    <cellStyle name="Note 5 3 4 7 3" xfId="41987" xr:uid="{00000000-0005-0000-0000-000030920000}"/>
    <cellStyle name="Note 5 3 4 8" xfId="12519" xr:uid="{00000000-0005-0000-0000-000031920000}"/>
    <cellStyle name="Note 5 3 4 8 2" xfId="29954" xr:uid="{00000000-0005-0000-0000-000032920000}"/>
    <cellStyle name="Note 5 3 4 8 3" xfId="44407" xr:uid="{00000000-0005-0000-0000-000033920000}"/>
    <cellStyle name="Note 5 3 4 9" xfId="19526" xr:uid="{00000000-0005-0000-0000-000034920000}"/>
    <cellStyle name="Note 5 3 5" xfId="2689" xr:uid="{00000000-0005-0000-0000-000035920000}"/>
    <cellStyle name="Note 5 3 5 2" xfId="2690" xr:uid="{00000000-0005-0000-0000-000036920000}"/>
    <cellStyle name="Note 5 3 5 2 2" xfId="5201" xr:uid="{00000000-0005-0000-0000-000037920000}"/>
    <cellStyle name="Note 5 3 5 2 2 2" xfId="14527" xr:uid="{00000000-0005-0000-0000-000038920000}"/>
    <cellStyle name="Note 5 3 5 2 2 2 2" xfId="31962" xr:uid="{00000000-0005-0000-0000-000039920000}"/>
    <cellStyle name="Note 5 3 5 2 2 2 3" xfId="46415" xr:uid="{00000000-0005-0000-0000-00003A920000}"/>
    <cellStyle name="Note 5 3 5 2 2 3" xfId="16988" xr:uid="{00000000-0005-0000-0000-00003B920000}"/>
    <cellStyle name="Note 5 3 5 2 2 3 2" xfId="34423" xr:uid="{00000000-0005-0000-0000-00003C920000}"/>
    <cellStyle name="Note 5 3 5 2 2 3 3" xfId="48876" xr:uid="{00000000-0005-0000-0000-00003D920000}"/>
    <cellStyle name="Note 5 3 5 2 2 4" xfId="22637" xr:uid="{00000000-0005-0000-0000-00003E920000}"/>
    <cellStyle name="Note 5 3 5 2 2 5" xfId="37090" xr:uid="{00000000-0005-0000-0000-00003F920000}"/>
    <cellStyle name="Note 5 3 5 2 3" xfId="7663" xr:uid="{00000000-0005-0000-0000-000040920000}"/>
    <cellStyle name="Note 5 3 5 2 3 2" xfId="25098" xr:uid="{00000000-0005-0000-0000-000041920000}"/>
    <cellStyle name="Note 5 3 5 2 3 3" xfId="39551" xr:uid="{00000000-0005-0000-0000-000042920000}"/>
    <cellStyle name="Note 5 3 5 2 4" xfId="10104" xr:uid="{00000000-0005-0000-0000-000043920000}"/>
    <cellStyle name="Note 5 3 5 2 4 2" xfId="27539" xr:uid="{00000000-0005-0000-0000-000044920000}"/>
    <cellStyle name="Note 5 3 5 2 4 3" xfId="41992" xr:uid="{00000000-0005-0000-0000-000045920000}"/>
    <cellStyle name="Note 5 3 5 2 5" xfId="12524" xr:uid="{00000000-0005-0000-0000-000046920000}"/>
    <cellStyle name="Note 5 3 5 2 5 2" xfId="29959" xr:uid="{00000000-0005-0000-0000-000047920000}"/>
    <cellStyle name="Note 5 3 5 2 5 3" xfId="44412" xr:uid="{00000000-0005-0000-0000-000048920000}"/>
    <cellStyle name="Note 5 3 5 2 6" xfId="19531" xr:uid="{00000000-0005-0000-0000-000049920000}"/>
    <cellStyle name="Note 5 3 5 3" xfId="2691" xr:uid="{00000000-0005-0000-0000-00004A920000}"/>
    <cellStyle name="Note 5 3 5 3 2" xfId="5202" xr:uid="{00000000-0005-0000-0000-00004B920000}"/>
    <cellStyle name="Note 5 3 5 3 2 2" xfId="14528" xr:uid="{00000000-0005-0000-0000-00004C920000}"/>
    <cellStyle name="Note 5 3 5 3 2 2 2" xfId="31963" xr:uid="{00000000-0005-0000-0000-00004D920000}"/>
    <cellStyle name="Note 5 3 5 3 2 2 3" xfId="46416" xr:uid="{00000000-0005-0000-0000-00004E920000}"/>
    <cellStyle name="Note 5 3 5 3 2 3" xfId="16989" xr:uid="{00000000-0005-0000-0000-00004F920000}"/>
    <cellStyle name="Note 5 3 5 3 2 3 2" xfId="34424" xr:uid="{00000000-0005-0000-0000-000050920000}"/>
    <cellStyle name="Note 5 3 5 3 2 3 3" xfId="48877" xr:uid="{00000000-0005-0000-0000-000051920000}"/>
    <cellStyle name="Note 5 3 5 3 2 4" xfId="22638" xr:uid="{00000000-0005-0000-0000-000052920000}"/>
    <cellStyle name="Note 5 3 5 3 2 5" xfId="37091" xr:uid="{00000000-0005-0000-0000-000053920000}"/>
    <cellStyle name="Note 5 3 5 3 3" xfId="7664" xr:uid="{00000000-0005-0000-0000-000054920000}"/>
    <cellStyle name="Note 5 3 5 3 3 2" xfId="25099" xr:uid="{00000000-0005-0000-0000-000055920000}"/>
    <cellStyle name="Note 5 3 5 3 3 3" xfId="39552" xr:uid="{00000000-0005-0000-0000-000056920000}"/>
    <cellStyle name="Note 5 3 5 3 4" xfId="10105" xr:uid="{00000000-0005-0000-0000-000057920000}"/>
    <cellStyle name="Note 5 3 5 3 4 2" xfId="27540" xr:uid="{00000000-0005-0000-0000-000058920000}"/>
    <cellStyle name="Note 5 3 5 3 4 3" xfId="41993" xr:uid="{00000000-0005-0000-0000-000059920000}"/>
    <cellStyle name="Note 5 3 5 3 5" xfId="12525" xr:uid="{00000000-0005-0000-0000-00005A920000}"/>
    <cellStyle name="Note 5 3 5 3 5 2" xfId="29960" xr:uid="{00000000-0005-0000-0000-00005B920000}"/>
    <cellStyle name="Note 5 3 5 3 5 3" xfId="44413" xr:uid="{00000000-0005-0000-0000-00005C920000}"/>
    <cellStyle name="Note 5 3 5 3 6" xfId="19532" xr:uid="{00000000-0005-0000-0000-00005D920000}"/>
    <cellStyle name="Note 5 3 5 4" xfId="2692" xr:uid="{00000000-0005-0000-0000-00005E920000}"/>
    <cellStyle name="Note 5 3 5 4 2" xfId="5203" xr:uid="{00000000-0005-0000-0000-00005F920000}"/>
    <cellStyle name="Note 5 3 5 4 2 2" xfId="22639" xr:uid="{00000000-0005-0000-0000-000060920000}"/>
    <cellStyle name="Note 5 3 5 4 2 3" xfId="37092" xr:uid="{00000000-0005-0000-0000-000061920000}"/>
    <cellStyle name="Note 5 3 5 4 3" xfId="7665" xr:uid="{00000000-0005-0000-0000-000062920000}"/>
    <cellStyle name="Note 5 3 5 4 3 2" xfId="25100" xr:uid="{00000000-0005-0000-0000-000063920000}"/>
    <cellStyle name="Note 5 3 5 4 3 3" xfId="39553" xr:uid="{00000000-0005-0000-0000-000064920000}"/>
    <cellStyle name="Note 5 3 5 4 4" xfId="10106" xr:uid="{00000000-0005-0000-0000-000065920000}"/>
    <cellStyle name="Note 5 3 5 4 4 2" xfId="27541" xr:uid="{00000000-0005-0000-0000-000066920000}"/>
    <cellStyle name="Note 5 3 5 4 4 3" xfId="41994" xr:uid="{00000000-0005-0000-0000-000067920000}"/>
    <cellStyle name="Note 5 3 5 4 5" xfId="12526" xr:uid="{00000000-0005-0000-0000-000068920000}"/>
    <cellStyle name="Note 5 3 5 4 5 2" xfId="29961" xr:uid="{00000000-0005-0000-0000-000069920000}"/>
    <cellStyle name="Note 5 3 5 4 5 3" xfId="44414" xr:uid="{00000000-0005-0000-0000-00006A920000}"/>
    <cellStyle name="Note 5 3 5 4 6" xfId="15442" xr:uid="{00000000-0005-0000-0000-00006B920000}"/>
    <cellStyle name="Note 5 3 5 4 6 2" xfId="32877" xr:uid="{00000000-0005-0000-0000-00006C920000}"/>
    <cellStyle name="Note 5 3 5 4 6 3" xfId="47330" xr:uid="{00000000-0005-0000-0000-00006D920000}"/>
    <cellStyle name="Note 5 3 5 4 7" xfId="19533" xr:uid="{00000000-0005-0000-0000-00006E920000}"/>
    <cellStyle name="Note 5 3 5 4 8" xfId="20604" xr:uid="{00000000-0005-0000-0000-00006F920000}"/>
    <cellStyle name="Note 5 3 5 5" xfId="5200" xr:uid="{00000000-0005-0000-0000-000070920000}"/>
    <cellStyle name="Note 5 3 5 5 2" xfId="14526" xr:uid="{00000000-0005-0000-0000-000071920000}"/>
    <cellStyle name="Note 5 3 5 5 2 2" xfId="31961" xr:uid="{00000000-0005-0000-0000-000072920000}"/>
    <cellStyle name="Note 5 3 5 5 2 3" xfId="46414" xr:uid="{00000000-0005-0000-0000-000073920000}"/>
    <cellStyle name="Note 5 3 5 5 3" xfId="16987" xr:uid="{00000000-0005-0000-0000-000074920000}"/>
    <cellStyle name="Note 5 3 5 5 3 2" xfId="34422" xr:uid="{00000000-0005-0000-0000-000075920000}"/>
    <cellStyle name="Note 5 3 5 5 3 3" xfId="48875" xr:uid="{00000000-0005-0000-0000-000076920000}"/>
    <cellStyle name="Note 5 3 5 5 4" xfId="22636" xr:uid="{00000000-0005-0000-0000-000077920000}"/>
    <cellStyle name="Note 5 3 5 5 5" xfId="37089" xr:uid="{00000000-0005-0000-0000-000078920000}"/>
    <cellStyle name="Note 5 3 5 6" xfId="7662" xr:uid="{00000000-0005-0000-0000-000079920000}"/>
    <cellStyle name="Note 5 3 5 6 2" xfId="25097" xr:uid="{00000000-0005-0000-0000-00007A920000}"/>
    <cellStyle name="Note 5 3 5 6 3" xfId="39550" xr:uid="{00000000-0005-0000-0000-00007B920000}"/>
    <cellStyle name="Note 5 3 5 7" xfId="10103" xr:uid="{00000000-0005-0000-0000-00007C920000}"/>
    <cellStyle name="Note 5 3 5 7 2" xfId="27538" xr:uid="{00000000-0005-0000-0000-00007D920000}"/>
    <cellStyle name="Note 5 3 5 7 3" xfId="41991" xr:uid="{00000000-0005-0000-0000-00007E920000}"/>
    <cellStyle name="Note 5 3 5 8" xfId="12523" xr:uid="{00000000-0005-0000-0000-00007F920000}"/>
    <cellStyle name="Note 5 3 5 8 2" xfId="29958" xr:uid="{00000000-0005-0000-0000-000080920000}"/>
    <cellStyle name="Note 5 3 5 8 3" xfId="44411" xr:uid="{00000000-0005-0000-0000-000081920000}"/>
    <cellStyle name="Note 5 3 5 9" xfId="19530" xr:uid="{00000000-0005-0000-0000-000082920000}"/>
    <cellStyle name="Note 5 3 6" xfId="2693" xr:uid="{00000000-0005-0000-0000-000083920000}"/>
    <cellStyle name="Note 5 3 6 2" xfId="5204" xr:uid="{00000000-0005-0000-0000-000084920000}"/>
    <cellStyle name="Note 5 3 6 2 2" xfId="14529" xr:uid="{00000000-0005-0000-0000-000085920000}"/>
    <cellStyle name="Note 5 3 6 2 2 2" xfId="31964" xr:uid="{00000000-0005-0000-0000-000086920000}"/>
    <cellStyle name="Note 5 3 6 2 2 3" xfId="46417" xr:uid="{00000000-0005-0000-0000-000087920000}"/>
    <cellStyle name="Note 5 3 6 2 3" xfId="16990" xr:uid="{00000000-0005-0000-0000-000088920000}"/>
    <cellStyle name="Note 5 3 6 2 3 2" xfId="34425" xr:uid="{00000000-0005-0000-0000-000089920000}"/>
    <cellStyle name="Note 5 3 6 2 3 3" xfId="48878" xr:uid="{00000000-0005-0000-0000-00008A920000}"/>
    <cellStyle name="Note 5 3 6 2 4" xfId="22640" xr:uid="{00000000-0005-0000-0000-00008B920000}"/>
    <cellStyle name="Note 5 3 6 2 5" xfId="37093" xr:uid="{00000000-0005-0000-0000-00008C920000}"/>
    <cellStyle name="Note 5 3 6 3" xfId="7666" xr:uid="{00000000-0005-0000-0000-00008D920000}"/>
    <cellStyle name="Note 5 3 6 3 2" xfId="25101" xr:uid="{00000000-0005-0000-0000-00008E920000}"/>
    <cellStyle name="Note 5 3 6 3 3" xfId="39554" xr:uid="{00000000-0005-0000-0000-00008F920000}"/>
    <cellStyle name="Note 5 3 6 4" xfId="10107" xr:uid="{00000000-0005-0000-0000-000090920000}"/>
    <cellStyle name="Note 5 3 6 4 2" xfId="27542" xr:uid="{00000000-0005-0000-0000-000091920000}"/>
    <cellStyle name="Note 5 3 6 4 3" xfId="41995" xr:uid="{00000000-0005-0000-0000-000092920000}"/>
    <cellStyle name="Note 5 3 6 5" xfId="12527" xr:uid="{00000000-0005-0000-0000-000093920000}"/>
    <cellStyle name="Note 5 3 6 5 2" xfId="29962" xr:uid="{00000000-0005-0000-0000-000094920000}"/>
    <cellStyle name="Note 5 3 6 5 3" xfId="44415" xr:uid="{00000000-0005-0000-0000-000095920000}"/>
    <cellStyle name="Note 5 3 6 6" xfId="19534" xr:uid="{00000000-0005-0000-0000-000096920000}"/>
    <cellStyle name="Note 5 3 7" xfId="2694" xr:uid="{00000000-0005-0000-0000-000097920000}"/>
    <cellStyle name="Note 5 3 7 2" xfId="5205" xr:uid="{00000000-0005-0000-0000-000098920000}"/>
    <cellStyle name="Note 5 3 7 2 2" xfId="14530" xr:uid="{00000000-0005-0000-0000-000099920000}"/>
    <cellStyle name="Note 5 3 7 2 2 2" xfId="31965" xr:uid="{00000000-0005-0000-0000-00009A920000}"/>
    <cellStyle name="Note 5 3 7 2 2 3" xfId="46418" xr:uid="{00000000-0005-0000-0000-00009B920000}"/>
    <cellStyle name="Note 5 3 7 2 3" xfId="16991" xr:uid="{00000000-0005-0000-0000-00009C920000}"/>
    <cellStyle name="Note 5 3 7 2 3 2" xfId="34426" xr:uid="{00000000-0005-0000-0000-00009D920000}"/>
    <cellStyle name="Note 5 3 7 2 3 3" xfId="48879" xr:uid="{00000000-0005-0000-0000-00009E920000}"/>
    <cellStyle name="Note 5 3 7 2 4" xfId="22641" xr:uid="{00000000-0005-0000-0000-00009F920000}"/>
    <cellStyle name="Note 5 3 7 2 5" xfId="37094" xr:uid="{00000000-0005-0000-0000-0000A0920000}"/>
    <cellStyle name="Note 5 3 7 3" xfId="7667" xr:uid="{00000000-0005-0000-0000-0000A1920000}"/>
    <cellStyle name="Note 5 3 7 3 2" xfId="25102" xr:uid="{00000000-0005-0000-0000-0000A2920000}"/>
    <cellStyle name="Note 5 3 7 3 3" xfId="39555" xr:uid="{00000000-0005-0000-0000-0000A3920000}"/>
    <cellStyle name="Note 5 3 7 4" xfId="10108" xr:uid="{00000000-0005-0000-0000-0000A4920000}"/>
    <cellStyle name="Note 5 3 7 4 2" xfId="27543" xr:uid="{00000000-0005-0000-0000-0000A5920000}"/>
    <cellStyle name="Note 5 3 7 4 3" xfId="41996" xr:uid="{00000000-0005-0000-0000-0000A6920000}"/>
    <cellStyle name="Note 5 3 7 5" xfId="12528" xr:uid="{00000000-0005-0000-0000-0000A7920000}"/>
    <cellStyle name="Note 5 3 7 5 2" xfId="29963" xr:uid="{00000000-0005-0000-0000-0000A8920000}"/>
    <cellStyle name="Note 5 3 7 5 3" xfId="44416" xr:uid="{00000000-0005-0000-0000-0000A9920000}"/>
    <cellStyle name="Note 5 3 7 6" xfId="19535" xr:uid="{00000000-0005-0000-0000-0000AA920000}"/>
    <cellStyle name="Note 5 3 8" xfId="2695" xr:uid="{00000000-0005-0000-0000-0000AB920000}"/>
    <cellStyle name="Note 5 3 8 2" xfId="5206" xr:uid="{00000000-0005-0000-0000-0000AC920000}"/>
    <cellStyle name="Note 5 3 8 2 2" xfId="22642" xr:uid="{00000000-0005-0000-0000-0000AD920000}"/>
    <cellStyle name="Note 5 3 8 2 3" xfId="37095" xr:uid="{00000000-0005-0000-0000-0000AE920000}"/>
    <cellStyle name="Note 5 3 8 3" xfId="7668" xr:uid="{00000000-0005-0000-0000-0000AF920000}"/>
    <cellStyle name="Note 5 3 8 3 2" xfId="25103" xr:uid="{00000000-0005-0000-0000-0000B0920000}"/>
    <cellStyle name="Note 5 3 8 3 3" xfId="39556" xr:uid="{00000000-0005-0000-0000-0000B1920000}"/>
    <cellStyle name="Note 5 3 8 4" xfId="10109" xr:uid="{00000000-0005-0000-0000-0000B2920000}"/>
    <cellStyle name="Note 5 3 8 4 2" xfId="27544" xr:uid="{00000000-0005-0000-0000-0000B3920000}"/>
    <cellStyle name="Note 5 3 8 4 3" xfId="41997" xr:uid="{00000000-0005-0000-0000-0000B4920000}"/>
    <cellStyle name="Note 5 3 8 5" xfId="12529" xr:uid="{00000000-0005-0000-0000-0000B5920000}"/>
    <cellStyle name="Note 5 3 8 5 2" xfId="29964" xr:uid="{00000000-0005-0000-0000-0000B6920000}"/>
    <cellStyle name="Note 5 3 8 5 3" xfId="44417" xr:uid="{00000000-0005-0000-0000-0000B7920000}"/>
    <cellStyle name="Note 5 3 8 6" xfId="15443" xr:uid="{00000000-0005-0000-0000-0000B8920000}"/>
    <cellStyle name="Note 5 3 8 6 2" xfId="32878" xr:uid="{00000000-0005-0000-0000-0000B9920000}"/>
    <cellStyle name="Note 5 3 8 6 3" xfId="47331" xr:uid="{00000000-0005-0000-0000-0000BA920000}"/>
    <cellStyle name="Note 5 3 8 7" xfId="19536" xr:uid="{00000000-0005-0000-0000-0000BB920000}"/>
    <cellStyle name="Note 5 3 8 8" xfId="20605" xr:uid="{00000000-0005-0000-0000-0000BC920000}"/>
    <cellStyle name="Note 5 3 9" xfId="5187" xr:uid="{00000000-0005-0000-0000-0000BD920000}"/>
    <cellStyle name="Note 5 3 9 2" xfId="14516" xr:uid="{00000000-0005-0000-0000-0000BE920000}"/>
    <cellStyle name="Note 5 3 9 2 2" xfId="31951" xr:uid="{00000000-0005-0000-0000-0000BF920000}"/>
    <cellStyle name="Note 5 3 9 2 3" xfId="46404" xr:uid="{00000000-0005-0000-0000-0000C0920000}"/>
    <cellStyle name="Note 5 3 9 3" xfId="16977" xr:uid="{00000000-0005-0000-0000-0000C1920000}"/>
    <cellStyle name="Note 5 3 9 3 2" xfId="34412" xr:uid="{00000000-0005-0000-0000-0000C2920000}"/>
    <cellStyle name="Note 5 3 9 3 3" xfId="48865" xr:uid="{00000000-0005-0000-0000-0000C3920000}"/>
    <cellStyle name="Note 5 3 9 4" xfId="22623" xr:uid="{00000000-0005-0000-0000-0000C4920000}"/>
    <cellStyle name="Note 5 3 9 5" xfId="37076" xr:uid="{00000000-0005-0000-0000-0000C5920000}"/>
    <cellStyle name="Note 5 30" xfId="2696" xr:uid="{00000000-0005-0000-0000-0000C6920000}"/>
    <cellStyle name="Note 5 30 2" xfId="5207" xr:uid="{00000000-0005-0000-0000-0000C7920000}"/>
    <cellStyle name="Note 5 30 2 2" xfId="22643" xr:uid="{00000000-0005-0000-0000-0000C8920000}"/>
    <cellStyle name="Note 5 30 2 3" xfId="37096" xr:uid="{00000000-0005-0000-0000-0000C9920000}"/>
    <cellStyle name="Note 5 30 3" xfId="7669" xr:uid="{00000000-0005-0000-0000-0000CA920000}"/>
    <cellStyle name="Note 5 30 3 2" xfId="25104" xr:uid="{00000000-0005-0000-0000-0000CB920000}"/>
    <cellStyle name="Note 5 30 3 3" xfId="39557" xr:uid="{00000000-0005-0000-0000-0000CC920000}"/>
    <cellStyle name="Note 5 30 4" xfId="10110" xr:uid="{00000000-0005-0000-0000-0000CD920000}"/>
    <cellStyle name="Note 5 30 4 2" xfId="27545" xr:uid="{00000000-0005-0000-0000-0000CE920000}"/>
    <cellStyle name="Note 5 30 4 3" xfId="41998" xr:uid="{00000000-0005-0000-0000-0000CF920000}"/>
    <cellStyle name="Note 5 30 5" xfId="12530" xr:uid="{00000000-0005-0000-0000-0000D0920000}"/>
    <cellStyle name="Note 5 30 5 2" xfId="29965" xr:uid="{00000000-0005-0000-0000-0000D1920000}"/>
    <cellStyle name="Note 5 30 5 3" xfId="44418" xr:uid="{00000000-0005-0000-0000-0000D2920000}"/>
    <cellStyle name="Note 5 30 6" xfId="15444" xr:uid="{00000000-0005-0000-0000-0000D3920000}"/>
    <cellStyle name="Note 5 30 6 2" xfId="32879" xr:uid="{00000000-0005-0000-0000-0000D4920000}"/>
    <cellStyle name="Note 5 30 6 3" xfId="47332" xr:uid="{00000000-0005-0000-0000-0000D5920000}"/>
    <cellStyle name="Note 5 30 7" xfId="19537" xr:uid="{00000000-0005-0000-0000-0000D6920000}"/>
    <cellStyle name="Note 5 30 8" xfId="20606" xr:uid="{00000000-0005-0000-0000-0000D7920000}"/>
    <cellStyle name="Note 5 31" xfId="4868" xr:uid="{00000000-0005-0000-0000-0000D8920000}"/>
    <cellStyle name="Note 5 31 2" xfId="14276" xr:uid="{00000000-0005-0000-0000-0000D9920000}"/>
    <cellStyle name="Note 5 31 2 2" xfId="31711" xr:uid="{00000000-0005-0000-0000-0000DA920000}"/>
    <cellStyle name="Note 5 31 2 3" xfId="46164" xr:uid="{00000000-0005-0000-0000-0000DB920000}"/>
    <cellStyle name="Note 5 31 3" xfId="16737" xr:uid="{00000000-0005-0000-0000-0000DC920000}"/>
    <cellStyle name="Note 5 31 3 2" xfId="34172" xr:uid="{00000000-0005-0000-0000-0000DD920000}"/>
    <cellStyle name="Note 5 31 3 3" xfId="48625" xr:uid="{00000000-0005-0000-0000-0000DE920000}"/>
    <cellStyle name="Note 5 31 4" xfId="22304" xr:uid="{00000000-0005-0000-0000-0000DF920000}"/>
    <cellStyle name="Note 5 31 5" xfId="36757" xr:uid="{00000000-0005-0000-0000-0000E0920000}"/>
    <cellStyle name="Note 5 32" xfId="7330" xr:uid="{00000000-0005-0000-0000-0000E1920000}"/>
    <cellStyle name="Note 5 32 2" xfId="24765" xr:uid="{00000000-0005-0000-0000-0000E2920000}"/>
    <cellStyle name="Note 5 32 3" xfId="39218" xr:uid="{00000000-0005-0000-0000-0000E3920000}"/>
    <cellStyle name="Note 5 33" xfId="9771" xr:uid="{00000000-0005-0000-0000-0000E4920000}"/>
    <cellStyle name="Note 5 33 2" xfId="27206" xr:uid="{00000000-0005-0000-0000-0000E5920000}"/>
    <cellStyle name="Note 5 33 3" xfId="41659" xr:uid="{00000000-0005-0000-0000-0000E6920000}"/>
    <cellStyle name="Note 5 34" xfId="12191" xr:uid="{00000000-0005-0000-0000-0000E7920000}"/>
    <cellStyle name="Note 5 34 2" xfId="29626" xr:uid="{00000000-0005-0000-0000-0000E8920000}"/>
    <cellStyle name="Note 5 34 3" xfId="44079" xr:uid="{00000000-0005-0000-0000-0000E9920000}"/>
    <cellStyle name="Note 5 35" xfId="19198" xr:uid="{00000000-0005-0000-0000-0000EA920000}"/>
    <cellStyle name="Note 5 4" xfId="2697" xr:uid="{00000000-0005-0000-0000-0000EB920000}"/>
    <cellStyle name="Note 5 4 10" xfId="7670" xr:uid="{00000000-0005-0000-0000-0000EC920000}"/>
    <cellStyle name="Note 5 4 10 2" xfId="25105" xr:uid="{00000000-0005-0000-0000-0000ED920000}"/>
    <cellStyle name="Note 5 4 10 3" xfId="39558" xr:uid="{00000000-0005-0000-0000-0000EE920000}"/>
    <cellStyle name="Note 5 4 11" xfId="10111" xr:uid="{00000000-0005-0000-0000-0000EF920000}"/>
    <cellStyle name="Note 5 4 11 2" xfId="27546" xr:uid="{00000000-0005-0000-0000-0000F0920000}"/>
    <cellStyle name="Note 5 4 11 3" xfId="41999" xr:uid="{00000000-0005-0000-0000-0000F1920000}"/>
    <cellStyle name="Note 5 4 12" xfId="12531" xr:uid="{00000000-0005-0000-0000-0000F2920000}"/>
    <cellStyle name="Note 5 4 12 2" xfId="29966" xr:uid="{00000000-0005-0000-0000-0000F3920000}"/>
    <cellStyle name="Note 5 4 12 3" xfId="44419" xr:uid="{00000000-0005-0000-0000-0000F4920000}"/>
    <cellStyle name="Note 5 4 13" xfId="19538" xr:uid="{00000000-0005-0000-0000-0000F5920000}"/>
    <cellStyle name="Note 5 4 2" xfId="2698" xr:uid="{00000000-0005-0000-0000-0000F6920000}"/>
    <cellStyle name="Note 5 4 2 2" xfId="2699" xr:uid="{00000000-0005-0000-0000-0000F7920000}"/>
    <cellStyle name="Note 5 4 2 2 2" xfId="5210" xr:uid="{00000000-0005-0000-0000-0000F8920000}"/>
    <cellStyle name="Note 5 4 2 2 2 2" xfId="14533" xr:uid="{00000000-0005-0000-0000-0000F9920000}"/>
    <cellStyle name="Note 5 4 2 2 2 2 2" xfId="31968" xr:uid="{00000000-0005-0000-0000-0000FA920000}"/>
    <cellStyle name="Note 5 4 2 2 2 2 3" xfId="46421" xr:uid="{00000000-0005-0000-0000-0000FB920000}"/>
    <cellStyle name="Note 5 4 2 2 2 3" xfId="16994" xr:uid="{00000000-0005-0000-0000-0000FC920000}"/>
    <cellStyle name="Note 5 4 2 2 2 3 2" xfId="34429" xr:uid="{00000000-0005-0000-0000-0000FD920000}"/>
    <cellStyle name="Note 5 4 2 2 2 3 3" xfId="48882" xr:uid="{00000000-0005-0000-0000-0000FE920000}"/>
    <cellStyle name="Note 5 4 2 2 2 4" xfId="22646" xr:uid="{00000000-0005-0000-0000-0000FF920000}"/>
    <cellStyle name="Note 5 4 2 2 2 5" xfId="37099" xr:uid="{00000000-0005-0000-0000-000000930000}"/>
    <cellStyle name="Note 5 4 2 2 3" xfId="7672" xr:uid="{00000000-0005-0000-0000-000001930000}"/>
    <cellStyle name="Note 5 4 2 2 3 2" xfId="25107" xr:uid="{00000000-0005-0000-0000-000002930000}"/>
    <cellStyle name="Note 5 4 2 2 3 3" xfId="39560" xr:uid="{00000000-0005-0000-0000-000003930000}"/>
    <cellStyle name="Note 5 4 2 2 4" xfId="10113" xr:uid="{00000000-0005-0000-0000-000004930000}"/>
    <cellStyle name="Note 5 4 2 2 4 2" xfId="27548" xr:uid="{00000000-0005-0000-0000-000005930000}"/>
    <cellStyle name="Note 5 4 2 2 4 3" xfId="42001" xr:uid="{00000000-0005-0000-0000-000006930000}"/>
    <cellStyle name="Note 5 4 2 2 5" xfId="12533" xr:uid="{00000000-0005-0000-0000-000007930000}"/>
    <cellStyle name="Note 5 4 2 2 5 2" xfId="29968" xr:uid="{00000000-0005-0000-0000-000008930000}"/>
    <cellStyle name="Note 5 4 2 2 5 3" xfId="44421" xr:uid="{00000000-0005-0000-0000-000009930000}"/>
    <cellStyle name="Note 5 4 2 2 6" xfId="19540" xr:uid="{00000000-0005-0000-0000-00000A930000}"/>
    <cellStyle name="Note 5 4 2 3" xfId="2700" xr:uid="{00000000-0005-0000-0000-00000B930000}"/>
    <cellStyle name="Note 5 4 2 3 2" xfId="5211" xr:uid="{00000000-0005-0000-0000-00000C930000}"/>
    <cellStyle name="Note 5 4 2 3 2 2" xfId="14534" xr:uid="{00000000-0005-0000-0000-00000D930000}"/>
    <cellStyle name="Note 5 4 2 3 2 2 2" xfId="31969" xr:uid="{00000000-0005-0000-0000-00000E930000}"/>
    <cellStyle name="Note 5 4 2 3 2 2 3" xfId="46422" xr:uid="{00000000-0005-0000-0000-00000F930000}"/>
    <cellStyle name="Note 5 4 2 3 2 3" xfId="16995" xr:uid="{00000000-0005-0000-0000-000010930000}"/>
    <cellStyle name="Note 5 4 2 3 2 3 2" xfId="34430" xr:uid="{00000000-0005-0000-0000-000011930000}"/>
    <cellStyle name="Note 5 4 2 3 2 3 3" xfId="48883" xr:uid="{00000000-0005-0000-0000-000012930000}"/>
    <cellStyle name="Note 5 4 2 3 2 4" xfId="22647" xr:uid="{00000000-0005-0000-0000-000013930000}"/>
    <cellStyle name="Note 5 4 2 3 2 5" xfId="37100" xr:uid="{00000000-0005-0000-0000-000014930000}"/>
    <cellStyle name="Note 5 4 2 3 3" xfId="7673" xr:uid="{00000000-0005-0000-0000-000015930000}"/>
    <cellStyle name="Note 5 4 2 3 3 2" xfId="25108" xr:uid="{00000000-0005-0000-0000-000016930000}"/>
    <cellStyle name="Note 5 4 2 3 3 3" xfId="39561" xr:uid="{00000000-0005-0000-0000-000017930000}"/>
    <cellStyle name="Note 5 4 2 3 4" xfId="10114" xr:uid="{00000000-0005-0000-0000-000018930000}"/>
    <cellStyle name="Note 5 4 2 3 4 2" xfId="27549" xr:uid="{00000000-0005-0000-0000-000019930000}"/>
    <cellStyle name="Note 5 4 2 3 4 3" xfId="42002" xr:uid="{00000000-0005-0000-0000-00001A930000}"/>
    <cellStyle name="Note 5 4 2 3 5" xfId="12534" xr:uid="{00000000-0005-0000-0000-00001B930000}"/>
    <cellStyle name="Note 5 4 2 3 5 2" xfId="29969" xr:uid="{00000000-0005-0000-0000-00001C930000}"/>
    <cellStyle name="Note 5 4 2 3 5 3" xfId="44422" xr:uid="{00000000-0005-0000-0000-00001D930000}"/>
    <cellStyle name="Note 5 4 2 3 6" xfId="19541" xr:uid="{00000000-0005-0000-0000-00001E930000}"/>
    <cellStyle name="Note 5 4 2 4" xfId="2701" xr:uid="{00000000-0005-0000-0000-00001F930000}"/>
    <cellStyle name="Note 5 4 2 4 2" xfId="5212" xr:uid="{00000000-0005-0000-0000-000020930000}"/>
    <cellStyle name="Note 5 4 2 4 2 2" xfId="22648" xr:uid="{00000000-0005-0000-0000-000021930000}"/>
    <cellStyle name="Note 5 4 2 4 2 3" xfId="37101" xr:uid="{00000000-0005-0000-0000-000022930000}"/>
    <cellStyle name="Note 5 4 2 4 3" xfId="7674" xr:uid="{00000000-0005-0000-0000-000023930000}"/>
    <cellStyle name="Note 5 4 2 4 3 2" xfId="25109" xr:uid="{00000000-0005-0000-0000-000024930000}"/>
    <cellStyle name="Note 5 4 2 4 3 3" xfId="39562" xr:uid="{00000000-0005-0000-0000-000025930000}"/>
    <cellStyle name="Note 5 4 2 4 4" xfId="10115" xr:uid="{00000000-0005-0000-0000-000026930000}"/>
    <cellStyle name="Note 5 4 2 4 4 2" xfId="27550" xr:uid="{00000000-0005-0000-0000-000027930000}"/>
    <cellStyle name="Note 5 4 2 4 4 3" xfId="42003" xr:uid="{00000000-0005-0000-0000-000028930000}"/>
    <cellStyle name="Note 5 4 2 4 5" xfId="12535" xr:uid="{00000000-0005-0000-0000-000029930000}"/>
    <cellStyle name="Note 5 4 2 4 5 2" xfId="29970" xr:uid="{00000000-0005-0000-0000-00002A930000}"/>
    <cellStyle name="Note 5 4 2 4 5 3" xfId="44423" xr:uid="{00000000-0005-0000-0000-00002B930000}"/>
    <cellStyle name="Note 5 4 2 4 6" xfId="15445" xr:uid="{00000000-0005-0000-0000-00002C930000}"/>
    <cellStyle name="Note 5 4 2 4 6 2" xfId="32880" xr:uid="{00000000-0005-0000-0000-00002D930000}"/>
    <cellStyle name="Note 5 4 2 4 6 3" xfId="47333" xr:uid="{00000000-0005-0000-0000-00002E930000}"/>
    <cellStyle name="Note 5 4 2 4 7" xfId="19542" xr:uid="{00000000-0005-0000-0000-00002F930000}"/>
    <cellStyle name="Note 5 4 2 4 8" xfId="20607" xr:uid="{00000000-0005-0000-0000-000030930000}"/>
    <cellStyle name="Note 5 4 2 5" xfId="5209" xr:uid="{00000000-0005-0000-0000-000031930000}"/>
    <cellStyle name="Note 5 4 2 5 2" xfId="14532" xr:uid="{00000000-0005-0000-0000-000032930000}"/>
    <cellStyle name="Note 5 4 2 5 2 2" xfId="31967" xr:uid="{00000000-0005-0000-0000-000033930000}"/>
    <cellStyle name="Note 5 4 2 5 2 3" xfId="46420" xr:uid="{00000000-0005-0000-0000-000034930000}"/>
    <cellStyle name="Note 5 4 2 5 3" xfId="16993" xr:uid="{00000000-0005-0000-0000-000035930000}"/>
    <cellStyle name="Note 5 4 2 5 3 2" xfId="34428" xr:uid="{00000000-0005-0000-0000-000036930000}"/>
    <cellStyle name="Note 5 4 2 5 3 3" xfId="48881" xr:uid="{00000000-0005-0000-0000-000037930000}"/>
    <cellStyle name="Note 5 4 2 5 4" xfId="22645" xr:uid="{00000000-0005-0000-0000-000038930000}"/>
    <cellStyle name="Note 5 4 2 5 5" xfId="37098" xr:uid="{00000000-0005-0000-0000-000039930000}"/>
    <cellStyle name="Note 5 4 2 6" xfId="7671" xr:uid="{00000000-0005-0000-0000-00003A930000}"/>
    <cellStyle name="Note 5 4 2 6 2" xfId="25106" xr:uid="{00000000-0005-0000-0000-00003B930000}"/>
    <cellStyle name="Note 5 4 2 6 3" xfId="39559" xr:uid="{00000000-0005-0000-0000-00003C930000}"/>
    <cellStyle name="Note 5 4 2 7" xfId="10112" xr:uid="{00000000-0005-0000-0000-00003D930000}"/>
    <cellStyle name="Note 5 4 2 7 2" xfId="27547" xr:uid="{00000000-0005-0000-0000-00003E930000}"/>
    <cellStyle name="Note 5 4 2 7 3" xfId="42000" xr:uid="{00000000-0005-0000-0000-00003F930000}"/>
    <cellStyle name="Note 5 4 2 8" xfId="12532" xr:uid="{00000000-0005-0000-0000-000040930000}"/>
    <cellStyle name="Note 5 4 2 8 2" xfId="29967" xr:uid="{00000000-0005-0000-0000-000041930000}"/>
    <cellStyle name="Note 5 4 2 8 3" xfId="44420" xr:uid="{00000000-0005-0000-0000-000042930000}"/>
    <cellStyle name="Note 5 4 2 9" xfId="19539" xr:uid="{00000000-0005-0000-0000-000043930000}"/>
    <cellStyle name="Note 5 4 3" xfId="2702" xr:uid="{00000000-0005-0000-0000-000044930000}"/>
    <cellStyle name="Note 5 4 3 2" xfId="2703" xr:uid="{00000000-0005-0000-0000-000045930000}"/>
    <cellStyle name="Note 5 4 3 2 2" xfId="5214" xr:uid="{00000000-0005-0000-0000-000046930000}"/>
    <cellStyle name="Note 5 4 3 2 2 2" xfId="14536" xr:uid="{00000000-0005-0000-0000-000047930000}"/>
    <cellStyle name="Note 5 4 3 2 2 2 2" xfId="31971" xr:uid="{00000000-0005-0000-0000-000048930000}"/>
    <cellStyle name="Note 5 4 3 2 2 2 3" xfId="46424" xr:uid="{00000000-0005-0000-0000-000049930000}"/>
    <cellStyle name="Note 5 4 3 2 2 3" xfId="16997" xr:uid="{00000000-0005-0000-0000-00004A930000}"/>
    <cellStyle name="Note 5 4 3 2 2 3 2" xfId="34432" xr:uid="{00000000-0005-0000-0000-00004B930000}"/>
    <cellStyle name="Note 5 4 3 2 2 3 3" xfId="48885" xr:uid="{00000000-0005-0000-0000-00004C930000}"/>
    <cellStyle name="Note 5 4 3 2 2 4" xfId="22650" xr:uid="{00000000-0005-0000-0000-00004D930000}"/>
    <cellStyle name="Note 5 4 3 2 2 5" xfId="37103" xr:uid="{00000000-0005-0000-0000-00004E930000}"/>
    <cellStyle name="Note 5 4 3 2 3" xfId="7676" xr:uid="{00000000-0005-0000-0000-00004F930000}"/>
    <cellStyle name="Note 5 4 3 2 3 2" xfId="25111" xr:uid="{00000000-0005-0000-0000-000050930000}"/>
    <cellStyle name="Note 5 4 3 2 3 3" xfId="39564" xr:uid="{00000000-0005-0000-0000-000051930000}"/>
    <cellStyle name="Note 5 4 3 2 4" xfId="10117" xr:uid="{00000000-0005-0000-0000-000052930000}"/>
    <cellStyle name="Note 5 4 3 2 4 2" xfId="27552" xr:uid="{00000000-0005-0000-0000-000053930000}"/>
    <cellStyle name="Note 5 4 3 2 4 3" xfId="42005" xr:uid="{00000000-0005-0000-0000-000054930000}"/>
    <cellStyle name="Note 5 4 3 2 5" xfId="12537" xr:uid="{00000000-0005-0000-0000-000055930000}"/>
    <cellStyle name="Note 5 4 3 2 5 2" xfId="29972" xr:uid="{00000000-0005-0000-0000-000056930000}"/>
    <cellStyle name="Note 5 4 3 2 5 3" xfId="44425" xr:uid="{00000000-0005-0000-0000-000057930000}"/>
    <cellStyle name="Note 5 4 3 2 6" xfId="19544" xr:uid="{00000000-0005-0000-0000-000058930000}"/>
    <cellStyle name="Note 5 4 3 3" xfId="2704" xr:uid="{00000000-0005-0000-0000-000059930000}"/>
    <cellStyle name="Note 5 4 3 3 2" xfId="5215" xr:uid="{00000000-0005-0000-0000-00005A930000}"/>
    <cellStyle name="Note 5 4 3 3 2 2" xfId="14537" xr:uid="{00000000-0005-0000-0000-00005B930000}"/>
    <cellStyle name="Note 5 4 3 3 2 2 2" xfId="31972" xr:uid="{00000000-0005-0000-0000-00005C930000}"/>
    <cellStyle name="Note 5 4 3 3 2 2 3" xfId="46425" xr:uid="{00000000-0005-0000-0000-00005D930000}"/>
    <cellStyle name="Note 5 4 3 3 2 3" xfId="16998" xr:uid="{00000000-0005-0000-0000-00005E930000}"/>
    <cellStyle name="Note 5 4 3 3 2 3 2" xfId="34433" xr:uid="{00000000-0005-0000-0000-00005F930000}"/>
    <cellStyle name="Note 5 4 3 3 2 3 3" xfId="48886" xr:uid="{00000000-0005-0000-0000-000060930000}"/>
    <cellStyle name="Note 5 4 3 3 2 4" xfId="22651" xr:uid="{00000000-0005-0000-0000-000061930000}"/>
    <cellStyle name="Note 5 4 3 3 2 5" xfId="37104" xr:uid="{00000000-0005-0000-0000-000062930000}"/>
    <cellStyle name="Note 5 4 3 3 3" xfId="7677" xr:uid="{00000000-0005-0000-0000-000063930000}"/>
    <cellStyle name="Note 5 4 3 3 3 2" xfId="25112" xr:uid="{00000000-0005-0000-0000-000064930000}"/>
    <cellStyle name="Note 5 4 3 3 3 3" xfId="39565" xr:uid="{00000000-0005-0000-0000-000065930000}"/>
    <cellStyle name="Note 5 4 3 3 4" xfId="10118" xr:uid="{00000000-0005-0000-0000-000066930000}"/>
    <cellStyle name="Note 5 4 3 3 4 2" xfId="27553" xr:uid="{00000000-0005-0000-0000-000067930000}"/>
    <cellStyle name="Note 5 4 3 3 4 3" xfId="42006" xr:uid="{00000000-0005-0000-0000-000068930000}"/>
    <cellStyle name="Note 5 4 3 3 5" xfId="12538" xr:uid="{00000000-0005-0000-0000-000069930000}"/>
    <cellStyle name="Note 5 4 3 3 5 2" xfId="29973" xr:uid="{00000000-0005-0000-0000-00006A930000}"/>
    <cellStyle name="Note 5 4 3 3 5 3" xfId="44426" xr:uid="{00000000-0005-0000-0000-00006B930000}"/>
    <cellStyle name="Note 5 4 3 3 6" xfId="19545" xr:uid="{00000000-0005-0000-0000-00006C930000}"/>
    <cellStyle name="Note 5 4 3 4" xfId="2705" xr:uid="{00000000-0005-0000-0000-00006D930000}"/>
    <cellStyle name="Note 5 4 3 4 2" xfId="5216" xr:uid="{00000000-0005-0000-0000-00006E930000}"/>
    <cellStyle name="Note 5 4 3 4 2 2" xfId="22652" xr:uid="{00000000-0005-0000-0000-00006F930000}"/>
    <cellStyle name="Note 5 4 3 4 2 3" xfId="37105" xr:uid="{00000000-0005-0000-0000-000070930000}"/>
    <cellStyle name="Note 5 4 3 4 3" xfId="7678" xr:uid="{00000000-0005-0000-0000-000071930000}"/>
    <cellStyle name="Note 5 4 3 4 3 2" xfId="25113" xr:uid="{00000000-0005-0000-0000-000072930000}"/>
    <cellStyle name="Note 5 4 3 4 3 3" xfId="39566" xr:uid="{00000000-0005-0000-0000-000073930000}"/>
    <cellStyle name="Note 5 4 3 4 4" xfId="10119" xr:uid="{00000000-0005-0000-0000-000074930000}"/>
    <cellStyle name="Note 5 4 3 4 4 2" xfId="27554" xr:uid="{00000000-0005-0000-0000-000075930000}"/>
    <cellStyle name="Note 5 4 3 4 4 3" xfId="42007" xr:uid="{00000000-0005-0000-0000-000076930000}"/>
    <cellStyle name="Note 5 4 3 4 5" xfId="12539" xr:uid="{00000000-0005-0000-0000-000077930000}"/>
    <cellStyle name="Note 5 4 3 4 5 2" xfId="29974" xr:uid="{00000000-0005-0000-0000-000078930000}"/>
    <cellStyle name="Note 5 4 3 4 5 3" xfId="44427" xr:uid="{00000000-0005-0000-0000-000079930000}"/>
    <cellStyle name="Note 5 4 3 4 6" xfId="15446" xr:uid="{00000000-0005-0000-0000-00007A930000}"/>
    <cellStyle name="Note 5 4 3 4 6 2" xfId="32881" xr:uid="{00000000-0005-0000-0000-00007B930000}"/>
    <cellStyle name="Note 5 4 3 4 6 3" xfId="47334" xr:uid="{00000000-0005-0000-0000-00007C930000}"/>
    <cellStyle name="Note 5 4 3 4 7" xfId="19546" xr:uid="{00000000-0005-0000-0000-00007D930000}"/>
    <cellStyle name="Note 5 4 3 4 8" xfId="20608" xr:uid="{00000000-0005-0000-0000-00007E930000}"/>
    <cellStyle name="Note 5 4 3 5" xfId="5213" xr:uid="{00000000-0005-0000-0000-00007F930000}"/>
    <cellStyle name="Note 5 4 3 5 2" xfId="14535" xr:uid="{00000000-0005-0000-0000-000080930000}"/>
    <cellStyle name="Note 5 4 3 5 2 2" xfId="31970" xr:uid="{00000000-0005-0000-0000-000081930000}"/>
    <cellStyle name="Note 5 4 3 5 2 3" xfId="46423" xr:uid="{00000000-0005-0000-0000-000082930000}"/>
    <cellStyle name="Note 5 4 3 5 3" xfId="16996" xr:uid="{00000000-0005-0000-0000-000083930000}"/>
    <cellStyle name="Note 5 4 3 5 3 2" xfId="34431" xr:uid="{00000000-0005-0000-0000-000084930000}"/>
    <cellStyle name="Note 5 4 3 5 3 3" xfId="48884" xr:uid="{00000000-0005-0000-0000-000085930000}"/>
    <cellStyle name="Note 5 4 3 5 4" xfId="22649" xr:uid="{00000000-0005-0000-0000-000086930000}"/>
    <cellStyle name="Note 5 4 3 5 5" xfId="37102" xr:uid="{00000000-0005-0000-0000-000087930000}"/>
    <cellStyle name="Note 5 4 3 6" xfId="7675" xr:uid="{00000000-0005-0000-0000-000088930000}"/>
    <cellStyle name="Note 5 4 3 6 2" xfId="25110" xr:uid="{00000000-0005-0000-0000-000089930000}"/>
    <cellStyle name="Note 5 4 3 6 3" xfId="39563" xr:uid="{00000000-0005-0000-0000-00008A930000}"/>
    <cellStyle name="Note 5 4 3 7" xfId="10116" xr:uid="{00000000-0005-0000-0000-00008B930000}"/>
    <cellStyle name="Note 5 4 3 7 2" xfId="27551" xr:uid="{00000000-0005-0000-0000-00008C930000}"/>
    <cellStyle name="Note 5 4 3 7 3" xfId="42004" xr:uid="{00000000-0005-0000-0000-00008D930000}"/>
    <cellStyle name="Note 5 4 3 8" xfId="12536" xr:uid="{00000000-0005-0000-0000-00008E930000}"/>
    <cellStyle name="Note 5 4 3 8 2" xfId="29971" xr:uid="{00000000-0005-0000-0000-00008F930000}"/>
    <cellStyle name="Note 5 4 3 8 3" xfId="44424" xr:uid="{00000000-0005-0000-0000-000090930000}"/>
    <cellStyle name="Note 5 4 3 9" xfId="19543" xr:uid="{00000000-0005-0000-0000-000091930000}"/>
    <cellStyle name="Note 5 4 4" xfId="2706" xr:uid="{00000000-0005-0000-0000-000092930000}"/>
    <cellStyle name="Note 5 4 4 2" xfId="2707" xr:uid="{00000000-0005-0000-0000-000093930000}"/>
    <cellStyle name="Note 5 4 4 2 2" xfId="5218" xr:uid="{00000000-0005-0000-0000-000094930000}"/>
    <cellStyle name="Note 5 4 4 2 2 2" xfId="14539" xr:uid="{00000000-0005-0000-0000-000095930000}"/>
    <cellStyle name="Note 5 4 4 2 2 2 2" xfId="31974" xr:uid="{00000000-0005-0000-0000-000096930000}"/>
    <cellStyle name="Note 5 4 4 2 2 2 3" xfId="46427" xr:uid="{00000000-0005-0000-0000-000097930000}"/>
    <cellStyle name="Note 5 4 4 2 2 3" xfId="17000" xr:uid="{00000000-0005-0000-0000-000098930000}"/>
    <cellStyle name="Note 5 4 4 2 2 3 2" xfId="34435" xr:uid="{00000000-0005-0000-0000-000099930000}"/>
    <cellStyle name="Note 5 4 4 2 2 3 3" xfId="48888" xr:uid="{00000000-0005-0000-0000-00009A930000}"/>
    <cellStyle name="Note 5 4 4 2 2 4" xfId="22654" xr:uid="{00000000-0005-0000-0000-00009B930000}"/>
    <cellStyle name="Note 5 4 4 2 2 5" xfId="37107" xr:uid="{00000000-0005-0000-0000-00009C930000}"/>
    <cellStyle name="Note 5 4 4 2 3" xfId="7680" xr:uid="{00000000-0005-0000-0000-00009D930000}"/>
    <cellStyle name="Note 5 4 4 2 3 2" xfId="25115" xr:uid="{00000000-0005-0000-0000-00009E930000}"/>
    <cellStyle name="Note 5 4 4 2 3 3" xfId="39568" xr:uid="{00000000-0005-0000-0000-00009F930000}"/>
    <cellStyle name="Note 5 4 4 2 4" xfId="10121" xr:uid="{00000000-0005-0000-0000-0000A0930000}"/>
    <cellStyle name="Note 5 4 4 2 4 2" xfId="27556" xr:uid="{00000000-0005-0000-0000-0000A1930000}"/>
    <cellStyle name="Note 5 4 4 2 4 3" xfId="42009" xr:uid="{00000000-0005-0000-0000-0000A2930000}"/>
    <cellStyle name="Note 5 4 4 2 5" xfId="12541" xr:uid="{00000000-0005-0000-0000-0000A3930000}"/>
    <cellStyle name="Note 5 4 4 2 5 2" xfId="29976" xr:uid="{00000000-0005-0000-0000-0000A4930000}"/>
    <cellStyle name="Note 5 4 4 2 5 3" xfId="44429" xr:uid="{00000000-0005-0000-0000-0000A5930000}"/>
    <cellStyle name="Note 5 4 4 2 6" xfId="19548" xr:uid="{00000000-0005-0000-0000-0000A6930000}"/>
    <cellStyle name="Note 5 4 4 3" xfId="2708" xr:uid="{00000000-0005-0000-0000-0000A7930000}"/>
    <cellStyle name="Note 5 4 4 3 2" xfId="5219" xr:uid="{00000000-0005-0000-0000-0000A8930000}"/>
    <cellStyle name="Note 5 4 4 3 2 2" xfId="14540" xr:uid="{00000000-0005-0000-0000-0000A9930000}"/>
    <cellStyle name="Note 5 4 4 3 2 2 2" xfId="31975" xr:uid="{00000000-0005-0000-0000-0000AA930000}"/>
    <cellStyle name="Note 5 4 4 3 2 2 3" xfId="46428" xr:uid="{00000000-0005-0000-0000-0000AB930000}"/>
    <cellStyle name="Note 5 4 4 3 2 3" xfId="17001" xr:uid="{00000000-0005-0000-0000-0000AC930000}"/>
    <cellStyle name="Note 5 4 4 3 2 3 2" xfId="34436" xr:uid="{00000000-0005-0000-0000-0000AD930000}"/>
    <cellStyle name="Note 5 4 4 3 2 3 3" xfId="48889" xr:uid="{00000000-0005-0000-0000-0000AE930000}"/>
    <cellStyle name="Note 5 4 4 3 2 4" xfId="22655" xr:uid="{00000000-0005-0000-0000-0000AF930000}"/>
    <cellStyle name="Note 5 4 4 3 2 5" xfId="37108" xr:uid="{00000000-0005-0000-0000-0000B0930000}"/>
    <cellStyle name="Note 5 4 4 3 3" xfId="7681" xr:uid="{00000000-0005-0000-0000-0000B1930000}"/>
    <cellStyle name="Note 5 4 4 3 3 2" xfId="25116" xr:uid="{00000000-0005-0000-0000-0000B2930000}"/>
    <cellStyle name="Note 5 4 4 3 3 3" xfId="39569" xr:uid="{00000000-0005-0000-0000-0000B3930000}"/>
    <cellStyle name="Note 5 4 4 3 4" xfId="10122" xr:uid="{00000000-0005-0000-0000-0000B4930000}"/>
    <cellStyle name="Note 5 4 4 3 4 2" xfId="27557" xr:uid="{00000000-0005-0000-0000-0000B5930000}"/>
    <cellStyle name="Note 5 4 4 3 4 3" xfId="42010" xr:uid="{00000000-0005-0000-0000-0000B6930000}"/>
    <cellStyle name="Note 5 4 4 3 5" xfId="12542" xr:uid="{00000000-0005-0000-0000-0000B7930000}"/>
    <cellStyle name="Note 5 4 4 3 5 2" xfId="29977" xr:uid="{00000000-0005-0000-0000-0000B8930000}"/>
    <cellStyle name="Note 5 4 4 3 5 3" xfId="44430" xr:uid="{00000000-0005-0000-0000-0000B9930000}"/>
    <cellStyle name="Note 5 4 4 3 6" xfId="19549" xr:uid="{00000000-0005-0000-0000-0000BA930000}"/>
    <cellStyle name="Note 5 4 4 4" xfId="2709" xr:uid="{00000000-0005-0000-0000-0000BB930000}"/>
    <cellStyle name="Note 5 4 4 4 2" xfId="5220" xr:uid="{00000000-0005-0000-0000-0000BC930000}"/>
    <cellStyle name="Note 5 4 4 4 2 2" xfId="22656" xr:uid="{00000000-0005-0000-0000-0000BD930000}"/>
    <cellStyle name="Note 5 4 4 4 2 3" xfId="37109" xr:uid="{00000000-0005-0000-0000-0000BE930000}"/>
    <cellStyle name="Note 5 4 4 4 3" xfId="7682" xr:uid="{00000000-0005-0000-0000-0000BF930000}"/>
    <cellStyle name="Note 5 4 4 4 3 2" xfId="25117" xr:uid="{00000000-0005-0000-0000-0000C0930000}"/>
    <cellStyle name="Note 5 4 4 4 3 3" xfId="39570" xr:uid="{00000000-0005-0000-0000-0000C1930000}"/>
    <cellStyle name="Note 5 4 4 4 4" xfId="10123" xr:uid="{00000000-0005-0000-0000-0000C2930000}"/>
    <cellStyle name="Note 5 4 4 4 4 2" xfId="27558" xr:uid="{00000000-0005-0000-0000-0000C3930000}"/>
    <cellStyle name="Note 5 4 4 4 4 3" xfId="42011" xr:uid="{00000000-0005-0000-0000-0000C4930000}"/>
    <cellStyle name="Note 5 4 4 4 5" xfId="12543" xr:uid="{00000000-0005-0000-0000-0000C5930000}"/>
    <cellStyle name="Note 5 4 4 4 5 2" xfId="29978" xr:uid="{00000000-0005-0000-0000-0000C6930000}"/>
    <cellStyle name="Note 5 4 4 4 5 3" xfId="44431" xr:uid="{00000000-0005-0000-0000-0000C7930000}"/>
    <cellStyle name="Note 5 4 4 4 6" xfId="15447" xr:uid="{00000000-0005-0000-0000-0000C8930000}"/>
    <cellStyle name="Note 5 4 4 4 6 2" xfId="32882" xr:uid="{00000000-0005-0000-0000-0000C9930000}"/>
    <cellStyle name="Note 5 4 4 4 6 3" xfId="47335" xr:uid="{00000000-0005-0000-0000-0000CA930000}"/>
    <cellStyle name="Note 5 4 4 4 7" xfId="19550" xr:uid="{00000000-0005-0000-0000-0000CB930000}"/>
    <cellStyle name="Note 5 4 4 4 8" xfId="20609" xr:uid="{00000000-0005-0000-0000-0000CC930000}"/>
    <cellStyle name="Note 5 4 4 5" xfId="5217" xr:uid="{00000000-0005-0000-0000-0000CD930000}"/>
    <cellStyle name="Note 5 4 4 5 2" xfId="14538" xr:uid="{00000000-0005-0000-0000-0000CE930000}"/>
    <cellStyle name="Note 5 4 4 5 2 2" xfId="31973" xr:uid="{00000000-0005-0000-0000-0000CF930000}"/>
    <cellStyle name="Note 5 4 4 5 2 3" xfId="46426" xr:uid="{00000000-0005-0000-0000-0000D0930000}"/>
    <cellStyle name="Note 5 4 4 5 3" xfId="16999" xr:uid="{00000000-0005-0000-0000-0000D1930000}"/>
    <cellStyle name="Note 5 4 4 5 3 2" xfId="34434" xr:uid="{00000000-0005-0000-0000-0000D2930000}"/>
    <cellStyle name="Note 5 4 4 5 3 3" xfId="48887" xr:uid="{00000000-0005-0000-0000-0000D3930000}"/>
    <cellStyle name="Note 5 4 4 5 4" xfId="22653" xr:uid="{00000000-0005-0000-0000-0000D4930000}"/>
    <cellStyle name="Note 5 4 4 5 5" xfId="37106" xr:uid="{00000000-0005-0000-0000-0000D5930000}"/>
    <cellStyle name="Note 5 4 4 6" xfId="7679" xr:uid="{00000000-0005-0000-0000-0000D6930000}"/>
    <cellStyle name="Note 5 4 4 6 2" xfId="25114" xr:uid="{00000000-0005-0000-0000-0000D7930000}"/>
    <cellStyle name="Note 5 4 4 6 3" xfId="39567" xr:uid="{00000000-0005-0000-0000-0000D8930000}"/>
    <cellStyle name="Note 5 4 4 7" xfId="10120" xr:uid="{00000000-0005-0000-0000-0000D9930000}"/>
    <cellStyle name="Note 5 4 4 7 2" xfId="27555" xr:uid="{00000000-0005-0000-0000-0000DA930000}"/>
    <cellStyle name="Note 5 4 4 7 3" xfId="42008" xr:uid="{00000000-0005-0000-0000-0000DB930000}"/>
    <cellStyle name="Note 5 4 4 8" xfId="12540" xr:uid="{00000000-0005-0000-0000-0000DC930000}"/>
    <cellStyle name="Note 5 4 4 8 2" xfId="29975" xr:uid="{00000000-0005-0000-0000-0000DD930000}"/>
    <cellStyle name="Note 5 4 4 8 3" xfId="44428" xr:uid="{00000000-0005-0000-0000-0000DE930000}"/>
    <cellStyle name="Note 5 4 4 9" xfId="19547" xr:uid="{00000000-0005-0000-0000-0000DF930000}"/>
    <cellStyle name="Note 5 4 5" xfId="2710" xr:uid="{00000000-0005-0000-0000-0000E0930000}"/>
    <cellStyle name="Note 5 4 5 2" xfId="2711" xr:uid="{00000000-0005-0000-0000-0000E1930000}"/>
    <cellStyle name="Note 5 4 5 2 2" xfId="5222" xr:uid="{00000000-0005-0000-0000-0000E2930000}"/>
    <cellStyle name="Note 5 4 5 2 2 2" xfId="14542" xr:uid="{00000000-0005-0000-0000-0000E3930000}"/>
    <cellStyle name="Note 5 4 5 2 2 2 2" xfId="31977" xr:uid="{00000000-0005-0000-0000-0000E4930000}"/>
    <cellStyle name="Note 5 4 5 2 2 2 3" xfId="46430" xr:uid="{00000000-0005-0000-0000-0000E5930000}"/>
    <cellStyle name="Note 5 4 5 2 2 3" xfId="17003" xr:uid="{00000000-0005-0000-0000-0000E6930000}"/>
    <cellStyle name="Note 5 4 5 2 2 3 2" xfId="34438" xr:uid="{00000000-0005-0000-0000-0000E7930000}"/>
    <cellStyle name="Note 5 4 5 2 2 3 3" xfId="48891" xr:uid="{00000000-0005-0000-0000-0000E8930000}"/>
    <cellStyle name="Note 5 4 5 2 2 4" xfId="22658" xr:uid="{00000000-0005-0000-0000-0000E9930000}"/>
    <cellStyle name="Note 5 4 5 2 2 5" xfId="37111" xr:uid="{00000000-0005-0000-0000-0000EA930000}"/>
    <cellStyle name="Note 5 4 5 2 3" xfId="7684" xr:uid="{00000000-0005-0000-0000-0000EB930000}"/>
    <cellStyle name="Note 5 4 5 2 3 2" xfId="25119" xr:uid="{00000000-0005-0000-0000-0000EC930000}"/>
    <cellStyle name="Note 5 4 5 2 3 3" xfId="39572" xr:uid="{00000000-0005-0000-0000-0000ED930000}"/>
    <cellStyle name="Note 5 4 5 2 4" xfId="10125" xr:uid="{00000000-0005-0000-0000-0000EE930000}"/>
    <cellStyle name="Note 5 4 5 2 4 2" xfId="27560" xr:uid="{00000000-0005-0000-0000-0000EF930000}"/>
    <cellStyle name="Note 5 4 5 2 4 3" xfId="42013" xr:uid="{00000000-0005-0000-0000-0000F0930000}"/>
    <cellStyle name="Note 5 4 5 2 5" xfId="12545" xr:uid="{00000000-0005-0000-0000-0000F1930000}"/>
    <cellStyle name="Note 5 4 5 2 5 2" xfId="29980" xr:uid="{00000000-0005-0000-0000-0000F2930000}"/>
    <cellStyle name="Note 5 4 5 2 5 3" xfId="44433" xr:uid="{00000000-0005-0000-0000-0000F3930000}"/>
    <cellStyle name="Note 5 4 5 2 6" xfId="19552" xr:uid="{00000000-0005-0000-0000-0000F4930000}"/>
    <cellStyle name="Note 5 4 5 3" xfId="2712" xr:uid="{00000000-0005-0000-0000-0000F5930000}"/>
    <cellStyle name="Note 5 4 5 3 2" xfId="5223" xr:uid="{00000000-0005-0000-0000-0000F6930000}"/>
    <cellStyle name="Note 5 4 5 3 2 2" xfId="14543" xr:uid="{00000000-0005-0000-0000-0000F7930000}"/>
    <cellStyle name="Note 5 4 5 3 2 2 2" xfId="31978" xr:uid="{00000000-0005-0000-0000-0000F8930000}"/>
    <cellStyle name="Note 5 4 5 3 2 2 3" xfId="46431" xr:uid="{00000000-0005-0000-0000-0000F9930000}"/>
    <cellStyle name="Note 5 4 5 3 2 3" xfId="17004" xr:uid="{00000000-0005-0000-0000-0000FA930000}"/>
    <cellStyle name="Note 5 4 5 3 2 3 2" xfId="34439" xr:uid="{00000000-0005-0000-0000-0000FB930000}"/>
    <cellStyle name="Note 5 4 5 3 2 3 3" xfId="48892" xr:uid="{00000000-0005-0000-0000-0000FC930000}"/>
    <cellStyle name="Note 5 4 5 3 2 4" xfId="22659" xr:uid="{00000000-0005-0000-0000-0000FD930000}"/>
    <cellStyle name="Note 5 4 5 3 2 5" xfId="37112" xr:uid="{00000000-0005-0000-0000-0000FE930000}"/>
    <cellStyle name="Note 5 4 5 3 3" xfId="7685" xr:uid="{00000000-0005-0000-0000-0000FF930000}"/>
    <cellStyle name="Note 5 4 5 3 3 2" xfId="25120" xr:uid="{00000000-0005-0000-0000-000000940000}"/>
    <cellStyle name="Note 5 4 5 3 3 3" xfId="39573" xr:uid="{00000000-0005-0000-0000-000001940000}"/>
    <cellStyle name="Note 5 4 5 3 4" xfId="10126" xr:uid="{00000000-0005-0000-0000-000002940000}"/>
    <cellStyle name="Note 5 4 5 3 4 2" xfId="27561" xr:uid="{00000000-0005-0000-0000-000003940000}"/>
    <cellStyle name="Note 5 4 5 3 4 3" xfId="42014" xr:uid="{00000000-0005-0000-0000-000004940000}"/>
    <cellStyle name="Note 5 4 5 3 5" xfId="12546" xr:uid="{00000000-0005-0000-0000-000005940000}"/>
    <cellStyle name="Note 5 4 5 3 5 2" xfId="29981" xr:uid="{00000000-0005-0000-0000-000006940000}"/>
    <cellStyle name="Note 5 4 5 3 5 3" xfId="44434" xr:uid="{00000000-0005-0000-0000-000007940000}"/>
    <cellStyle name="Note 5 4 5 3 6" xfId="19553" xr:uid="{00000000-0005-0000-0000-000008940000}"/>
    <cellStyle name="Note 5 4 5 4" xfId="2713" xr:uid="{00000000-0005-0000-0000-000009940000}"/>
    <cellStyle name="Note 5 4 5 4 2" xfId="5224" xr:uid="{00000000-0005-0000-0000-00000A940000}"/>
    <cellStyle name="Note 5 4 5 4 2 2" xfId="22660" xr:uid="{00000000-0005-0000-0000-00000B940000}"/>
    <cellStyle name="Note 5 4 5 4 2 3" xfId="37113" xr:uid="{00000000-0005-0000-0000-00000C940000}"/>
    <cellStyle name="Note 5 4 5 4 3" xfId="7686" xr:uid="{00000000-0005-0000-0000-00000D940000}"/>
    <cellStyle name="Note 5 4 5 4 3 2" xfId="25121" xr:uid="{00000000-0005-0000-0000-00000E940000}"/>
    <cellStyle name="Note 5 4 5 4 3 3" xfId="39574" xr:uid="{00000000-0005-0000-0000-00000F940000}"/>
    <cellStyle name="Note 5 4 5 4 4" xfId="10127" xr:uid="{00000000-0005-0000-0000-000010940000}"/>
    <cellStyle name="Note 5 4 5 4 4 2" xfId="27562" xr:uid="{00000000-0005-0000-0000-000011940000}"/>
    <cellStyle name="Note 5 4 5 4 4 3" xfId="42015" xr:uid="{00000000-0005-0000-0000-000012940000}"/>
    <cellStyle name="Note 5 4 5 4 5" xfId="12547" xr:uid="{00000000-0005-0000-0000-000013940000}"/>
    <cellStyle name="Note 5 4 5 4 5 2" xfId="29982" xr:uid="{00000000-0005-0000-0000-000014940000}"/>
    <cellStyle name="Note 5 4 5 4 5 3" xfId="44435" xr:uid="{00000000-0005-0000-0000-000015940000}"/>
    <cellStyle name="Note 5 4 5 4 6" xfId="15448" xr:uid="{00000000-0005-0000-0000-000016940000}"/>
    <cellStyle name="Note 5 4 5 4 6 2" xfId="32883" xr:uid="{00000000-0005-0000-0000-000017940000}"/>
    <cellStyle name="Note 5 4 5 4 6 3" xfId="47336" xr:uid="{00000000-0005-0000-0000-000018940000}"/>
    <cellStyle name="Note 5 4 5 4 7" xfId="19554" xr:uid="{00000000-0005-0000-0000-000019940000}"/>
    <cellStyle name="Note 5 4 5 4 8" xfId="20610" xr:uid="{00000000-0005-0000-0000-00001A940000}"/>
    <cellStyle name="Note 5 4 5 5" xfId="5221" xr:uid="{00000000-0005-0000-0000-00001B940000}"/>
    <cellStyle name="Note 5 4 5 5 2" xfId="14541" xr:uid="{00000000-0005-0000-0000-00001C940000}"/>
    <cellStyle name="Note 5 4 5 5 2 2" xfId="31976" xr:uid="{00000000-0005-0000-0000-00001D940000}"/>
    <cellStyle name="Note 5 4 5 5 2 3" xfId="46429" xr:uid="{00000000-0005-0000-0000-00001E940000}"/>
    <cellStyle name="Note 5 4 5 5 3" xfId="17002" xr:uid="{00000000-0005-0000-0000-00001F940000}"/>
    <cellStyle name="Note 5 4 5 5 3 2" xfId="34437" xr:uid="{00000000-0005-0000-0000-000020940000}"/>
    <cellStyle name="Note 5 4 5 5 3 3" xfId="48890" xr:uid="{00000000-0005-0000-0000-000021940000}"/>
    <cellStyle name="Note 5 4 5 5 4" xfId="22657" xr:uid="{00000000-0005-0000-0000-000022940000}"/>
    <cellStyle name="Note 5 4 5 5 5" xfId="37110" xr:uid="{00000000-0005-0000-0000-000023940000}"/>
    <cellStyle name="Note 5 4 5 6" xfId="7683" xr:uid="{00000000-0005-0000-0000-000024940000}"/>
    <cellStyle name="Note 5 4 5 6 2" xfId="25118" xr:uid="{00000000-0005-0000-0000-000025940000}"/>
    <cellStyle name="Note 5 4 5 6 3" xfId="39571" xr:uid="{00000000-0005-0000-0000-000026940000}"/>
    <cellStyle name="Note 5 4 5 7" xfId="10124" xr:uid="{00000000-0005-0000-0000-000027940000}"/>
    <cellStyle name="Note 5 4 5 7 2" xfId="27559" xr:uid="{00000000-0005-0000-0000-000028940000}"/>
    <cellStyle name="Note 5 4 5 7 3" xfId="42012" xr:uid="{00000000-0005-0000-0000-000029940000}"/>
    <cellStyle name="Note 5 4 5 8" xfId="12544" xr:uid="{00000000-0005-0000-0000-00002A940000}"/>
    <cellStyle name="Note 5 4 5 8 2" xfId="29979" xr:uid="{00000000-0005-0000-0000-00002B940000}"/>
    <cellStyle name="Note 5 4 5 8 3" xfId="44432" xr:uid="{00000000-0005-0000-0000-00002C940000}"/>
    <cellStyle name="Note 5 4 5 9" xfId="19551" xr:uid="{00000000-0005-0000-0000-00002D940000}"/>
    <cellStyle name="Note 5 4 6" xfId="2714" xr:uid="{00000000-0005-0000-0000-00002E940000}"/>
    <cellStyle name="Note 5 4 6 2" xfId="5225" xr:uid="{00000000-0005-0000-0000-00002F940000}"/>
    <cellStyle name="Note 5 4 6 2 2" xfId="14544" xr:uid="{00000000-0005-0000-0000-000030940000}"/>
    <cellStyle name="Note 5 4 6 2 2 2" xfId="31979" xr:uid="{00000000-0005-0000-0000-000031940000}"/>
    <cellStyle name="Note 5 4 6 2 2 3" xfId="46432" xr:uid="{00000000-0005-0000-0000-000032940000}"/>
    <cellStyle name="Note 5 4 6 2 3" xfId="17005" xr:uid="{00000000-0005-0000-0000-000033940000}"/>
    <cellStyle name="Note 5 4 6 2 3 2" xfId="34440" xr:uid="{00000000-0005-0000-0000-000034940000}"/>
    <cellStyle name="Note 5 4 6 2 3 3" xfId="48893" xr:uid="{00000000-0005-0000-0000-000035940000}"/>
    <cellStyle name="Note 5 4 6 2 4" xfId="22661" xr:uid="{00000000-0005-0000-0000-000036940000}"/>
    <cellStyle name="Note 5 4 6 2 5" xfId="37114" xr:uid="{00000000-0005-0000-0000-000037940000}"/>
    <cellStyle name="Note 5 4 6 3" xfId="7687" xr:uid="{00000000-0005-0000-0000-000038940000}"/>
    <cellStyle name="Note 5 4 6 3 2" xfId="25122" xr:uid="{00000000-0005-0000-0000-000039940000}"/>
    <cellStyle name="Note 5 4 6 3 3" xfId="39575" xr:uid="{00000000-0005-0000-0000-00003A940000}"/>
    <cellStyle name="Note 5 4 6 4" xfId="10128" xr:uid="{00000000-0005-0000-0000-00003B940000}"/>
    <cellStyle name="Note 5 4 6 4 2" xfId="27563" xr:uid="{00000000-0005-0000-0000-00003C940000}"/>
    <cellStyle name="Note 5 4 6 4 3" xfId="42016" xr:uid="{00000000-0005-0000-0000-00003D940000}"/>
    <cellStyle name="Note 5 4 6 5" xfId="12548" xr:uid="{00000000-0005-0000-0000-00003E940000}"/>
    <cellStyle name="Note 5 4 6 5 2" xfId="29983" xr:uid="{00000000-0005-0000-0000-00003F940000}"/>
    <cellStyle name="Note 5 4 6 5 3" xfId="44436" xr:uid="{00000000-0005-0000-0000-000040940000}"/>
    <cellStyle name="Note 5 4 6 6" xfId="19555" xr:uid="{00000000-0005-0000-0000-000041940000}"/>
    <cellStyle name="Note 5 4 7" xfId="2715" xr:uid="{00000000-0005-0000-0000-000042940000}"/>
    <cellStyle name="Note 5 4 7 2" xfId="5226" xr:uid="{00000000-0005-0000-0000-000043940000}"/>
    <cellStyle name="Note 5 4 7 2 2" xfId="14545" xr:uid="{00000000-0005-0000-0000-000044940000}"/>
    <cellStyle name="Note 5 4 7 2 2 2" xfId="31980" xr:uid="{00000000-0005-0000-0000-000045940000}"/>
    <cellStyle name="Note 5 4 7 2 2 3" xfId="46433" xr:uid="{00000000-0005-0000-0000-000046940000}"/>
    <cellStyle name="Note 5 4 7 2 3" xfId="17006" xr:uid="{00000000-0005-0000-0000-000047940000}"/>
    <cellStyle name="Note 5 4 7 2 3 2" xfId="34441" xr:uid="{00000000-0005-0000-0000-000048940000}"/>
    <cellStyle name="Note 5 4 7 2 3 3" xfId="48894" xr:uid="{00000000-0005-0000-0000-000049940000}"/>
    <cellStyle name="Note 5 4 7 2 4" xfId="22662" xr:uid="{00000000-0005-0000-0000-00004A940000}"/>
    <cellStyle name="Note 5 4 7 2 5" xfId="37115" xr:uid="{00000000-0005-0000-0000-00004B940000}"/>
    <cellStyle name="Note 5 4 7 3" xfId="7688" xr:uid="{00000000-0005-0000-0000-00004C940000}"/>
    <cellStyle name="Note 5 4 7 3 2" xfId="25123" xr:uid="{00000000-0005-0000-0000-00004D940000}"/>
    <cellStyle name="Note 5 4 7 3 3" xfId="39576" xr:uid="{00000000-0005-0000-0000-00004E940000}"/>
    <cellStyle name="Note 5 4 7 4" xfId="10129" xr:uid="{00000000-0005-0000-0000-00004F940000}"/>
    <cellStyle name="Note 5 4 7 4 2" xfId="27564" xr:uid="{00000000-0005-0000-0000-000050940000}"/>
    <cellStyle name="Note 5 4 7 4 3" xfId="42017" xr:uid="{00000000-0005-0000-0000-000051940000}"/>
    <cellStyle name="Note 5 4 7 5" xfId="12549" xr:uid="{00000000-0005-0000-0000-000052940000}"/>
    <cellStyle name="Note 5 4 7 5 2" xfId="29984" xr:uid="{00000000-0005-0000-0000-000053940000}"/>
    <cellStyle name="Note 5 4 7 5 3" xfId="44437" xr:uid="{00000000-0005-0000-0000-000054940000}"/>
    <cellStyle name="Note 5 4 7 6" xfId="19556" xr:uid="{00000000-0005-0000-0000-000055940000}"/>
    <cellStyle name="Note 5 4 8" xfId="2716" xr:uid="{00000000-0005-0000-0000-000056940000}"/>
    <cellStyle name="Note 5 4 8 2" xfId="5227" xr:uid="{00000000-0005-0000-0000-000057940000}"/>
    <cellStyle name="Note 5 4 8 2 2" xfId="22663" xr:uid="{00000000-0005-0000-0000-000058940000}"/>
    <cellStyle name="Note 5 4 8 2 3" xfId="37116" xr:uid="{00000000-0005-0000-0000-000059940000}"/>
    <cellStyle name="Note 5 4 8 3" xfId="7689" xr:uid="{00000000-0005-0000-0000-00005A940000}"/>
    <cellStyle name="Note 5 4 8 3 2" xfId="25124" xr:uid="{00000000-0005-0000-0000-00005B940000}"/>
    <cellStyle name="Note 5 4 8 3 3" xfId="39577" xr:uid="{00000000-0005-0000-0000-00005C940000}"/>
    <cellStyle name="Note 5 4 8 4" xfId="10130" xr:uid="{00000000-0005-0000-0000-00005D940000}"/>
    <cellStyle name="Note 5 4 8 4 2" xfId="27565" xr:uid="{00000000-0005-0000-0000-00005E940000}"/>
    <cellStyle name="Note 5 4 8 4 3" xfId="42018" xr:uid="{00000000-0005-0000-0000-00005F940000}"/>
    <cellStyle name="Note 5 4 8 5" xfId="12550" xr:uid="{00000000-0005-0000-0000-000060940000}"/>
    <cellStyle name="Note 5 4 8 5 2" xfId="29985" xr:uid="{00000000-0005-0000-0000-000061940000}"/>
    <cellStyle name="Note 5 4 8 5 3" xfId="44438" xr:uid="{00000000-0005-0000-0000-000062940000}"/>
    <cellStyle name="Note 5 4 8 6" xfId="15449" xr:uid="{00000000-0005-0000-0000-000063940000}"/>
    <cellStyle name="Note 5 4 8 6 2" xfId="32884" xr:uid="{00000000-0005-0000-0000-000064940000}"/>
    <cellStyle name="Note 5 4 8 6 3" xfId="47337" xr:uid="{00000000-0005-0000-0000-000065940000}"/>
    <cellStyle name="Note 5 4 8 7" xfId="19557" xr:uid="{00000000-0005-0000-0000-000066940000}"/>
    <cellStyle name="Note 5 4 8 8" xfId="20611" xr:uid="{00000000-0005-0000-0000-000067940000}"/>
    <cellStyle name="Note 5 4 9" xfId="5208" xr:uid="{00000000-0005-0000-0000-000068940000}"/>
    <cellStyle name="Note 5 4 9 2" xfId="14531" xr:uid="{00000000-0005-0000-0000-000069940000}"/>
    <cellStyle name="Note 5 4 9 2 2" xfId="31966" xr:uid="{00000000-0005-0000-0000-00006A940000}"/>
    <cellStyle name="Note 5 4 9 2 3" xfId="46419" xr:uid="{00000000-0005-0000-0000-00006B940000}"/>
    <cellStyle name="Note 5 4 9 3" xfId="16992" xr:uid="{00000000-0005-0000-0000-00006C940000}"/>
    <cellStyle name="Note 5 4 9 3 2" xfId="34427" xr:uid="{00000000-0005-0000-0000-00006D940000}"/>
    <cellStyle name="Note 5 4 9 3 3" xfId="48880" xr:uid="{00000000-0005-0000-0000-00006E940000}"/>
    <cellStyle name="Note 5 4 9 4" xfId="22644" xr:uid="{00000000-0005-0000-0000-00006F940000}"/>
    <cellStyle name="Note 5 4 9 5" xfId="37097" xr:uid="{00000000-0005-0000-0000-000070940000}"/>
    <cellStyle name="Note 5 5" xfId="2717" xr:uid="{00000000-0005-0000-0000-000071940000}"/>
    <cellStyle name="Note 5 5 10" xfId="7690" xr:uid="{00000000-0005-0000-0000-000072940000}"/>
    <cellStyle name="Note 5 5 10 2" xfId="25125" xr:uid="{00000000-0005-0000-0000-000073940000}"/>
    <cellStyle name="Note 5 5 10 3" xfId="39578" xr:uid="{00000000-0005-0000-0000-000074940000}"/>
    <cellStyle name="Note 5 5 11" xfId="10131" xr:uid="{00000000-0005-0000-0000-000075940000}"/>
    <cellStyle name="Note 5 5 11 2" xfId="27566" xr:uid="{00000000-0005-0000-0000-000076940000}"/>
    <cellStyle name="Note 5 5 11 3" xfId="42019" xr:uid="{00000000-0005-0000-0000-000077940000}"/>
    <cellStyle name="Note 5 5 12" xfId="12551" xr:uid="{00000000-0005-0000-0000-000078940000}"/>
    <cellStyle name="Note 5 5 12 2" xfId="29986" xr:uid="{00000000-0005-0000-0000-000079940000}"/>
    <cellStyle name="Note 5 5 12 3" xfId="44439" xr:uid="{00000000-0005-0000-0000-00007A940000}"/>
    <cellStyle name="Note 5 5 13" xfId="19558" xr:uid="{00000000-0005-0000-0000-00007B940000}"/>
    <cellStyle name="Note 5 5 2" xfId="2718" xr:uid="{00000000-0005-0000-0000-00007C940000}"/>
    <cellStyle name="Note 5 5 2 2" xfId="2719" xr:uid="{00000000-0005-0000-0000-00007D940000}"/>
    <cellStyle name="Note 5 5 2 2 2" xfId="5230" xr:uid="{00000000-0005-0000-0000-00007E940000}"/>
    <cellStyle name="Note 5 5 2 2 2 2" xfId="14548" xr:uid="{00000000-0005-0000-0000-00007F940000}"/>
    <cellStyle name="Note 5 5 2 2 2 2 2" xfId="31983" xr:uid="{00000000-0005-0000-0000-000080940000}"/>
    <cellStyle name="Note 5 5 2 2 2 2 3" xfId="46436" xr:uid="{00000000-0005-0000-0000-000081940000}"/>
    <cellStyle name="Note 5 5 2 2 2 3" xfId="17009" xr:uid="{00000000-0005-0000-0000-000082940000}"/>
    <cellStyle name="Note 5 5 2 2 2 3 2" xfId="34444" xr:uid="{00000000-0005-0000-0000-000083940000}"/>
    <cellStyle name="Note 5 5 2 2 2 3 3" xfId="48897" xr:uid="{00000000-0005-0000-0000-000084940000}"/>
    <cellStyle name="Note 5 5 2 2 2 4" xfId="22666" xr:uid="{00000000-0005-0000-0000-000085940000}"/>
    <cellStyle name="Note 5 5 2 2 2 5" xfId="37119" xr:uid="{00000000-0005-0000-0000-000086940000}"/>
    <cellStyle name="Note 5 5 2 2 3" xfId="7692" xr:uid="{00000000-0005-0000-0000-000087940000}"/>
    <cellStyle name="Note 5 5 2 2 3 2" xfId="25127" xr:uid="{00000000-0005-0000-0000-000088940000}"/>
    <cellStyle name="Note 5 5 2 2 3 3" xfId="39580" xr:uid="{00000000-0005-0000-0000-000089940000}"/>
    <cellStyle name="Note 5 5 2 2 4" xfId="10133" xr:uid="{00000000-0005-0000-0000-00008A940000}"/>
    <cellStyle name="Note 5 5 2 2 4 2" xfId="27568" xr:uid="{00000000-0005-0000-0000-00008B940000}"/>
    <cellStyle name="Note 5 5 2 2 4 3" xfId="42021" xr:uid="{00000000-0005-0000-0000-00008C940000}"/>
    <cellStyle name="Note 5 5 2 2 5" xfId="12553" xr:uid="{00000000-0005-0000-0000-00008D940000}"/>
    <cellStyle name="Note 5 5 2 2 5 2" xfId="29988" xr:uid="{00000000-0005-0000-0000-00008E940000}"/>
    <cellStyle name="Note 5 5 2 2 5 3" xfId="44441" xr:uid="{00000000-0005-0000-0000-00008F940000}"/>
    <cellStyle name="Note 5 5 2 2 6" xfId="19560" xr:uid="{00000000-0005-0000-0000-000090940000}"/>
    <cellStyle name="Note 5 5 2 3" xfId="2720" xr:uid="{00000000-0005-0000-0000-000091940000}"/>
    <cellStyle name="Note 5 5 2 3 2" xfId="5231" xr:uid="{00000000-0005-0000-0000-000092940000}"/>
    <cellStyle name="Note 5 5 2 3 2 2" xfId="14549" xr:uid="{00000000-0005-0000-0000-000093940000}"/>
    <cellStyle name="Note 5 5 2 3 2 2 2" xfId="31984" xr:uid="{00000000-0005-0000-0000-000094940000}"/>
    <cellStyle name="Note 5 5 2 3 2 2 3" xfId="46437" xr:uid="{00000000-0005-0000-0000-000095940000}"/>
    <cellStyle name="Note 5 5 2 3 2 3" xfId="17010" xr:uid="{00000000-0005-0000-0000-000096940000}"/>
    <cellStyle name="Note 5 5 2 3 2 3 2" xfId="34445" xr:uid="{00000000-0005-0000-0000-000097940000}"/>
    <cellStyle name="Note 5 5 2 3 2 3 3" xfId="48898" xr:uid="{00000000-0005-0000-0000-000098940000}"/>
    <cellStyle name="Note 5 5 2 3 2 4" xfId="22667" xr:uid="{00000000-0005-0000-0000-000099940000}"/>
    <cellStyle name="Note 5 5 2 3 2 5" xfId="37120" xr:uid="{00000000-0005-0000-0000-00009A940000}"/>
    <cellStyle name="Note 5 5 2 3 3" xfId="7693" xr:uid="{00000000-0005-0000-0000-00009B940000}"/>
    <cellStyle name="Note 5 5 2 3 3 2" xfId="25128" xr:uid="{00000000-0005-0000-0000-00009C940000}"/>
    <cellStyle name="Note 5 5 2 3 3 3" xfId="39581" xr:uid="{00000000-0005-0000-0000-00009D940000}"/>
    <cellStyle name="Note 5 5 2 3 4" xfId="10134" xr:uid="{00000000-0005-0000-0000-00009E940000}"/>
    <cellStyle name="Note 5 5 2 3 4 2" xfId="27569" xr:uid="{00000000-0005-0000-0000-00009F940000}"/>
    <cellStyle name="Note 5 5 2 3 4 3" xfId="42022" xr:uid="{00000000-0005-0000-0000-0000A0940000}"/>
    <cellStyle name="Note 5 5 2 3 5" xfId="12554" xr:uid="{00000000-0005-0000-0000-0000A1940000}"/>
    <cellStyle name="Note 5 5 2 3 5 2" xfId="29989" xr:uid="{00000000-0005-0000-0000-0000A2940000}"/>
    <cellStyle name="Note 5 5 2 3 5 3" xfId="44442" xr:uid="{00000000-0005-0000-0000-0000A3940000}"/>
    <cellStyle name="Note 5 5 2 3 6" xfId="19561" xr:uid="{00000000-0005-0000-0000-0000A4940000}"/>
    <cellStyle name="Note 5 5 2 4" xfId="2721" xr:uid="{00000000-0005-0000-0000-0000A5940000}"/>
    <cellStyle name="Note 5 5 2 4 2" xfId="5232" xr:uid="{00000000-0005-0000-0000-0000A6940000}"/>
    <cellStyle name="Note 5 5 2 4 2 2" xfId="22668" xr:uid="{00000000-0005-0000-0000-0000A7940000}"/>
    <cellStyle name="Note 5 5 2 4 2 3" xfId="37121" xr:uid="{00000000-0005-0000-0000-0000A8940000}"/>
    <cellStyle name="Note 5 5 2 4 3" xfId="7694" xr:uid="{00000000-0005-0000-0000-0000A9940000}"/>
    <cellStyle name="Note 5 5 2 4 3 2" xfId="25129" xr:uid="{00000000-0005-0000-0000-0000AA940000}"/>
    <cellStyle name="Note 5 5 2 4 3 3" xfId="39582" xr:uid="{00000000-0005-0000-0000-0000AB940000}"/>
    <cellStyle name="Note 5 5 2 4 4" xfId="10135" xr:uid="{00000000-0005-0000-0000-0000AC940000}"/>
    <cellStyle name="Note 5 5 2 4 4 2" xfId="27570" xr:uid="{00000000-0005-0000-0000-0000AD940000}"/>
    <cellStyle name="Note 5 5 2 4 4 3" xfId="42023" xr:uid="{00000000-0005-0000-0000-0000AE940000}"/>
    <cellStyle name="Note 5 5 2 4 5" xfId="12555" xr:uid="{00000000-0005-0000-0000-0000AF940000}"/>
    <cellStyle name="Note 5 5 2 4 5 2" xfId="29990" xr:uid="{00000000-0005-0000-0000-0000B0940000}"/>
    <cellStyle name="Note 5 5 2 4 5 3" xfId="44443" xr:uid="{00000000-0005-0000-0000-0000B1940000}"/>
    <cellStyle name="Note 5 5 2 4 6" xfId="15450" xr:uid="{00000000-0005-0000-0000-0000B2940000}"/>
    <cellStyle name="Note 5 5 2 4 6 2" xfId="32885" xr:uid="{00000000-0005-0000-0000-0000B3940000}"/>
    <cellStyle name="Note 5 5 2 4 6 3" xfId="47338" xr:uid="{00000000-0005-0000-0000-0000B4940000}"/>
    <cellStyle name="Note 5 5 2 4 7" xfId="19562" xr:uid="{00000000-0005-0000-0000-0000B5940000}"/>
    <cellStyle name="Note 5 5 2 4 8" xfId="20612" xr:uid="{00000000-0005-0000-0000-0000B6940000}"/>
    <cellStyle name="Note 5 5 2 5" xfId="5229" xr:uid="{00000000-0005-0000-0000-0000B7940000}"/>
    <cellStyle name="Note 5 5 2 5 2" xfId="14547" xr:uid="{00000000-0005-0000-0000-0000B8940000}"/>
    <cellStyle name="Note 5 5 2 5 2 2" xfId="31982" xr:uid="{00000000-0005-0000-0000-0000B9940000}"/>
    <cellStyle name="Note 5 5 2 5 2 3" xfId="46435" xr:uid="{00000000-0005-0000-0000-0000BA940000}"/>
    <cellStyle name="Note 5 5 2 5 3" xfId="17008" xr:uid="{00000000-0005-0000-0000-0000BB940000}"/>
    <cellStyle name="Note 5 5 2 5 3 2" xfId="34443" xr:uid="{00000000-0005-0000-0000-0000BC940000}"/>
    <cellStyle name="Note 5 5 2 5 3 3" xfId="48896" xr:uid="{00000000-0005-0000-0000-0000BD940000}"/>
    <cellStyle name="Note 5 5 2 5 4" xfId="22665" xr:uid="{00000000-0005-0000-0000-0000BE940000}"/>
    <cellStyle name="Note 5 5 2 5 5" xfId="37118" xr:uid="{00000000-0005-0000-0000-0000BF940000}"/>
    <cellStyle name="Note 5 5 2 6" xfId="7691" xr:uid="{00000000-0005-0000-0000-0000C0940000}"/>
    <cellStyle name="Note 5 5 2 6 2" xfId="25126" xr:uid="{00000000-0005-0000-0000-0000C1940000}"/>
    <cellStyle name="Note 5 5 2 6 3" xfId="39579" xr:uid="{00000000-0005-0000-0000-0000C2940000}"/>
    <cellStyle name="Note 5 5 2 7" xfId="10132" xr:uid="{00000000-0005-0000-0000-0000C3940000}"/>
    <cellStyle name="Note 5 5 2 7 2" xfId="27567" xr:uid="{00000000-0005-0000-0000-0000C4940000}"/>
    <cellStyle name="Note 5 5 2 7 3" xfId="42020" xr:uid="{00000000-0005-0000-0000-0000C5940000}"/>
    <cellStyle name="Note 5 5 2 8" xfId="12552" xr:uid="{00000000-0005-0000-0000-0000C6940000}"/>
    <cellStyle name="Note 5 5 2 8 2" xfId="29987" xr:uid="{00000000-0005-0000-0000-0000C7940000}"/>
    <cellStyle name="Note 5 5 2 8 3" xfId="44440" xr:uid="{00000000-0005-0000-0000-0000C8940000}"/>
    <cellStyle name="Note 5 5 2 9" xfId="19559" xr:uid="{00000000-0005-0000-0000-0000C9940000}"/>
    <cellStyle name="Note 5 5 3" xfId="2722" xr:uid="{00000000-0005-0000-0000-0000CA940000}"/>
    <cellStyle name="Note 5 5 3 2" xfId="2723" xr:uid="{00000000-0005-0000-0000-0000CB940000}"/>
    <cellStyle name="Note 5 5 3 2 2" xfId="5234" xr:uid="{00000000-0005-0000-0000-0000CC940000}"/>
    <cellStyle name="Note 5 5 3 2 2 2" xfId="14551" xr:uid="{00000000-0005-0000-0000-0000CD940000}"/>
    <cellStyle name="Note 5 5 3 2 2 2 2" xfId="31986" xr:uid="{00000000-0005-0000-0000-0000CE940000}"/>
    <cellStyle name="Note 5 5 3 2 2 2 3" xfId="46439" xr:uid="{00000000-0005-0000-0000-0000CF940000}"/>
    <cellStyle name="Note 5 5 3 2 2 3" xfId="17012" xr:uid="{00000000-0005-0000-0000-0000D0940000}"/>
    <cellStyle name="Note 5 5 3 2 2 3 2" xfId="34447" xr:uid="{00000000-0005-0000-0000-0000D1940000}"/>
    <cellStyle name="Note 5 5 3 2 2 3 3" xfId="48900" xr:uid="{00000000-0005-0000-0000-0000D2940000}"/>
    <cellStyle name="Note 5 5 3 2 2 4" xfId="22670" xr:uid="{00000000-0005-0000-0000-0000D3940000}"/>
    <cellStyle name="Note 5 5 3 2 2 5" xfId="37123" xr:uid="{00000000-0005-0000-0000-0000D4940000}"/>
    <cellStyle name="Note 5 5 3 2 3" xfId="7696" xr:uid="{00000000-0005-0000-0000-0000D5940000}"/>
    <cellStyle name="Note 5 5 3 2 3 2" xfId="25131" xr:uid="{00000000-0005-0000-0000-0000D6940000}"/>
    <cellStyle name="Note 5 5 3 2 3 3" xfId="39584" xr:uid="{00000000-0005-0000-0000-0000D7940000}"/>
    <cellStyle name="Note 5 5 3 2 4" xfId="10137" xr:uid="{00000000-0005-0000-0000-0000D8940000}"/>
    <cellStyle name="Note 5 5 3 2 4 2" xfId="27572" xr:uid="{00000000-0005-0000-0000-0000D9940000}"/>
    <cellStyle name="Note 5 5 3 2 4 3" xfId="42025" xr:uid="{00000000-0005-0000-0000-0000DA940000}"/>
    <cellStyle name="Note 5 5 3 2 5" xfId="12557" xr:uid="{00000000-0005-0000-0000-0000DB940000}"/>
    <cellStyle name="Note 5 5 3 2 5 2" xfId="29992" xr:uid="{00000000-0005-0000-0000-0000DC940000}"/>
    <cellStyle name="Note 5 5 3 2 5 3" xfId="44445" xr:uid="{00000000-0005-0000-0000-0000DD940000}"/>
    <cellStyle name="Note 5 5 3 2 6" xfId="19564" xr:uid="{00000000-0005-0000-0000-0000DE940000}"/>
    <cellStyle name="Note 5 5 3 3" xfId="2724" xr:uid="{00000000-0005-0000-0000-0000DF940000}"/>
    <cellStyle name="Note 5 5 3 3 2" xfId="5235" xr:uid="{00000000-0005-0000-0000-0000E0940000}"/>
    <cellStyle name="Note 5 5 3 3 2 2" xfId="14552" xr:uid="{00000000-0005-0000-0000-0000E1940000}"/>
    <cellStyle name="Note 5 5 3 3 2 2 2" xfId="31987" xr:uid="{00000000-0005-0000-0000-0000E2940000}"/>
    <cellStyle name="Note 5 5 3 3 2 2 3" xfId="46440" xr:uid="{00000000-0005-0000-0000-0000E3940000}"/>
    <cellStyle name="Note 5 5 3 3 2 3" xfId="17013" xr:uid="{00000000-0005-0000-0000-0000E4940000}"/>
    <cellStyle name="Note 5 5 3 3 2 3 2" xfId="34448" xr:uid="{00000000-0005-0000-0000-0000E5940000}"/>
    <cellStyle name="Note 5 5 3 3 2 3 3" xfId="48901" xr:uid="{00000000-0005-0000-0000-0000E6940000}"/>
    <cellStyle name="Note 5 5 3 3 2 4" xfId="22671" xr:uid="{00000000-0005-0000-0000-0000E7940000}"/>
    <cellStyle name="Note 5 5 3 3 2 5" xfId="37124" xr:uid="{00000000-0005-0000-0000-0000E8940000}"/>
    <cellStyle name="Note 5 5 3 3 3" xfId="7697" xr:uid="{00000000-0005-0000-0000-0000E9940000}"/>
    <cellStyle name="Note 5 5 3 3 3 2" xfId="25132" xr:uid="{00000000-0005-0000-0000-0000EA940000}"/>
    <cellStyle name="Note 5 5 3 3 3 3" xfId="39585" xr:uid="{00000000-0005-0000-0000-0000EB940000}"/>
    <cellStyle name="Note 5 5 3 3 4" xfId="10138" xr:uid="{00000000-0005-0000-0000-0000EC940000}"/>
    <cellStyle name="Note 5 5 3 3 4 2" xfId="27573" xr:uid="{00000000-0005-0000-0000-0000ED940000}"/>
    <cellStyle name="Note 5 5 3 3 4 3" xfId="42026" xr:uid="{00000000-0005-0000-0000-0000EE940000}"/>
    <cellStyle name="Note 5 5 3 3 5" xfId="12558" xr:uid="{00000000-0005-0000-0000-0000EF940000}"/>
    <cellStyle name="Note 5 5 3 3 5 2" xfId="29993" xr:uid="{00000000-0005-0000-0000-0000F0940000}"/>
    <cellStyle name="Note 5 5 3 3 5 3" xfId="44446" xr:uid="{00000000-0005-0000-0000-0000F1940000}"/>
    <cellStyle name="Note 5 5 3 3 6" xfId="19565" xr:uid="{00000000-0005-0000-0000-0000F2940000}"/>
    <cellStyle name="Note 5 5 3 4" xfId="2725" xr:uid="{00000000-0005-0000-0000-0000F3940000}"/>
    <cellStyle name="Note 5 5 3 4 2" xfId="5236" xr:uid="{00000000-0005-0000-0000-0000F4940000}"/>
    <cellStyle name="Note 5 5 3 4 2 2" xfId="22672" xr:uid="{00000000-0005-0000-0000-0000F5940000}"/>
    <cellStyle name="Note 5 5 3 4 2 3" xfId="37125" xr:uid="{00000000-0005-0000-0000-0000F6940000}"/>
    <cellStyle name="Note 5 5 3 4 3" xfId="7698" xr:uid="{00000000-0005-0000-0000-0000F7940000}"/>
    <cellStyle name="Note 5 5 3 4 3 2" xfId="25133" xr:uid="{00000000-0005-0000-0000-0000F8940000}"/>
    <cellStyle name="Note 5 5 3 4 3 3" xfId="39586" xr:uid="{00000000-0005-0000-0000-0000F9940000}"/>
    <cellStyle name="Note 5 5 3 4 4" xfId="10139" xr:uid="{00000000-0005-0000-0000-0000FA940000}"/>
    <cellStyle name="Note 5 5 3 4 4 2" xfId="27574" xr:uid="{00000000-0005-0000-0000-0000FB940000}"/>
    <cellStyle name="Note 5 5 3 4 4 3" xfId="42027" xr:uid="{00000000-0005-0000-0000-0000FC940000}"/>
    <cellStyle name="Note 5 5 3 4 5" xfId="12559" xr:uid="{00000000-0005-0000-0000-0000FD940000}"/>
    <cellStyle name="Note 5 5 3 4 5 2" xfId="29994" xr:uid="{00000000-0005-0000-0000-0000FE940000}"/>
    <cellStyle name="Note 5 5 3 4 5 3" xfId="44447" xr:uid="{00000000-0005-0000-0000-0000FF940000}"/>
    <cellStyle name="Note 5 5 3 4 6" xfId="15451" xr:uid="{00000000-0005-0000-0000-000000950000}"/>
    <cellStyle name="Note 5 5 3 4 6 2" xfId="32886" xr:uid="{00000000-0005-0000-0000-000001950000}"/>
    <cellStyle name="Note 5 5 3 4 6 3" xfId="47339" xr:uid="{00000000-0005-0000-0000-000002950000}"/>
    <cellStyle name="Note 5 5 3 4 7" xfId="19566" xr:uid="{00000000-0005-0000-0000-000003950000}"/>
    <cellStyle name="Note 5 5 3 4 8" xfId="20613" xr:uid="{00000000-0005-0000-0000-000004950000}"/>
    <cellStyle name="Note 5 5 3 5" xfId="5233" xr:uid="{00000000-0005-0000-0000-000005950000}"/>
    <cellStyle name="Note 5 5 3 5 2" xfId="14550" xr:uid="{00000000-0005-0000-0000-000006950000}"/>
    <cellStyle name="Note 5 5 3 5 2 2" xfId="31985" xr:uid="{00000000-0005-0000-0000-000007950000}"/>
    <cellStyle name="Note 5 5 3 5 2 3" xfId="46438" xr:uid="{00000000-0005-0000-0000-000008950000}"/>
    <cellStyle name="Note 5 5 3 5 3" xfId="17011" xr:uid="{00000000-0005-0000-0000-000009950000}"/>
    <cellStyle name="Note 5 5 3 5 3 2" xfId="34446" xr:uid="{00000000-0005-0000-0000-00000A950000}"/>
    <cellStyle name="Note 5 5 3 5 3 3" xfId="48899" xr:uid="{00000000-0005-0000-0000-00000B950000}"/>
    <cellStyle name="Note 5 5 3 5 4" xfId="22669" xr:uid="{00000000-0005-0000-0000-00000C950000}"/>
    <cellStyle name="Note 5 5 3 5 5" xfId="37122" xr:uid="{00000000-0005-0000-0000-00000D950000}"/>
    <cellStyle name="Note 5 5 3 6" xfId="7695" xr:uid="{00000000-0005-0000-0000-00000E950000}"/>
    <cellStyle name="Note 5 5 3 6 2" xfId="25130" xr:uid="{00000000-0005-0000-0000-00000F950000}"/>
    <cellStyle name="Note 5 5 3 6 3" xfId="39583" xr:uid="{00000000-0005-0000-0000-000010950000}"/>
    <cellStyle name="Note 5 5 3 7" xfId="10136" xr:uid="{00000000-0005-0000-0000-000011950000}"/>
    <cellStyle name="Note 5 5 3 7 2" xfId="27571" xr:uid="{00000000-0005-0000-0000-000012950000}"/>
    <cellStyle name="Note 5 5 3 7 3" xfId="42024" xr:uid="{00000000-0005-0000-0000-000013950000}"/>
    <cellStyle name="Note 5 5 3 8" xfId="12556" xr:uid="{00000000-0005-0000-0000-000014950000}"/>
    <cellStyle name="Note 5 5 3 8 2" xfId="29991" xr:uid="{00000000-0005-0000-0000-000015950000}"/>
    <cellStyle name="Note 5 5 3 8 3" xfId="44444" xr:uid="{00000000-0005-0000-0000-000016950000}"/>
    <cellStyle name="Note 5 5 3 9" xfId="19563" xr:uid="{00000000-0005-0000-0000-000017950000}"/>
    <cellStyle name="Note 5 5 4" xfId="2726" xr:uid="{00000000-0005-0000-0000-000018950000}"/>
    <cellStyle name="Note 5 5 4 2" xfId="2727" xr:uid="{00000000-0005-0000-0000-000019950000}"/>
    <cellStyle name="Note 5 5 4 2 2" xfId="5238" xr:uid="{00000000-0005-0000-0000-00001A950000}"/>
    <cellStyle name="Note 5 5 4 2 2 2" xfId="14554" xr:uid="{00000000-0005-0000-0000-00001B950000}"/>
    <cellStyle name="Note 5 5 4 2 2 2 2" xfId="31989" xr:uid="{00000000-0005-0000-0000-00001C950000}"/>
    <cellStyle name="Note 5 5 4 2 2 2 3" xfId="46442" xr:uid="{00000000-0005-0000-0000-00001D950000}"/>
    <cellStyle name="Note 5 5 4 2 2 3" xfId="17015" xr:uid="{00000000-0005-0000-0000-00001E950000}"/>
    <cellStyle name="Note 5 5 4 2 2 3 2" xfId="34450" xr:uid="{00000000-0005-0000-0000-00001F950000}"/>
    <cellStyle name="Note 5 5 4 2 2 3 3" xfId="48903" xr:uid="{00000000-0005-0000-0000-000020950000}"/>
    <cellStyle name="Note 5 5 4 2 2 4" xfId="22674" xr:uid="{00000000-0005-0000-0000-000021950000}"/>
    <cellStyle name="Note 5 5 4 2 2 5" xfId="37127" xr:uid="{00000000-0005-0000-0000-000022950000}"/>
    <cellStyle name="Note 5 5 4 2 3" xfId="7700" xr:uid="{00000000-0005-0000-0000-000023950000}"/>
    <cellStyle name="Note 5 5 4 2 3 2" xfId="25135" xr:uid="{00000000-0005-0000-0000-000024950000}"/>
    <cellStyle name="Note 5 5 4 2 3 3" xfId="39588" xr:uid="{00000000-0005-0000-0000-000025950000}"/>
    <cellStyle name="Note 5 5 4 2 4" xfId="10141" xr:uid="{00000000-0005-0000-0000-000026950000}"/>
    <cellStyle name="Note 5 5 4 2 4 2" xfId="27576" xr:uid="{00000000-0005-0000-0000-000027950000}"/>
    <cellStyle name="Note 5 5 4 2 4 3" xfId="42029" xr:uid="{00000000-0005-0000-0000-000028950000}"/>
    <cellStyle name="Note 5 5 4 2 5" xfId="12561" xr:uid="{00000000-0005-0000-0000-000029950000}"/>
    <cellStyle name="Note 5 5 4 2 5 2" xfId="29996" xr:uid="{00000000-0005-0000-0000-00002A950000}"/>
    <cellStyle name="Note 5 5 4 2 5 3" xfId="44449" xr:uid="{00000000-0005-0000-0000-00002B950000}"/>
    <cellStyle name="Note 5 5 4 2 6" xfId="19568" xr:uid="{00000000-0005-0000-0000-00002C950000}"/>
    <cellStyle name="Note 5 5 4 3" xfId="2728" xr:uid="{00000000-0005-0000-0000-00002D950000}"/>
    <cellStyle name="Note 5 5 4 3 2" xfId="5239" xr:uid="{00000000-0005-0000-0000-00002E950000}"/>
    <cellStyle name="Note 5 5 4 3 2 2" xfId="14555" xr:uid="{00000000-0005-0000-0000-00002F950000}"/>
    <cellStyle name="Note 5 5 4 3 2 2 2" xfId="31990" xr:uid="{00000000-0005-0000-0000-000030950000}"/>
    <cellStyle name="Note 5 5 4 3 2 2 3" xfId="46443" xr:uid="{00000000-0005-0000-0000-000031950000}"/>
    <cellStyle name="Note 5 5 4 3 2 3" xfId="17016" xr:uid="{00000000-0005-0000-0000-000032950000}"/>
    <cellStyle name="Note 5 5 4 3 2 3 2" xfId="34451" xr:uid="{00000000-0005-0000-0000-000033950000}"/>
    <cellStyle name="Note 5 5 4 3 2 3 3" xfId="48904" xr:uid="{00000000-0005-0000-0000-000034950000}"/>
    <cellStyle name="Note 5 5 4 3 2 4" xfId="22675" xr:uid="{00000000-0005-0000-0000-000035950000}"/>
    <cellStyle name="Note 5 5 4 3 2 5" xfId="37128" xr:uid="{00000000-0005-0000-0000-000036950000}"/>
    <cellStyle name="Note 5 5 4 3 3" xfId="7701" xr:uid="{00000000-0005-0000-0000-000037950000}"/>
    <cellStyle name="Note 5 5 4 3 3 2" xfId="25136" xr:uid="{00000000-0005-0000-0000-000038950000}"/>
    <cellStyle name="Note 5 5 4 3 3 3" xfId="39589" xr:uid="{00000000-0005-0000-0000-000039950000}"/>
    <cellStyle name="Note 5 5 4 3 4" xfId="10142" xr:uid="{00000000-0005-0000-0000-00003A950000}"/>
    <cellStyle name="Note 5 5 4 3 4 2" xfId="27577" xr:uid="{00000000-0005-0000-0000-00003B950000}"/>
    <cellStyle name="Note 5 5 4 3 4 3" xfId="42030" xr:uid="{00000000-0005-0000-0000-00003C950000}"/>
    <cellStyle name="Note 5 5 4 3 5" xfId="12562" xr:uid="{00000000-0005-0000-0000-00003D950000}"/>
    <cellStyle name="Note 5 5 4 3 5 2" xfId="29997" xr:uid="{00000000-0005-0000-0000-00003E950000}"/>
    <cellStyle name="Note 5 5 4 3 5 3" xfId="44450" xr:uid="{00000000-0005-0000-0000-00003F950000}"/>
    <cellStyle name="Note 5 5 4 3 6" xfId="19569" xr:uid="{00000000-0005-0000-0000-000040950000}"/>
    <cellStyle name="Note 5 5 4 4" xfId="2729" xr:uid="{00000000-0005-0000-0000-000041950000}"/>
    <cellStyle name="Note 5 5 4 4 2" xfId="5240" xr:uid="{00000000-0005-0000-0000-000042950000}"/>
    <cellStyle name="Note 5 5 4 4 2 2" xfId="22676" xr:uid="{00000000-0005-0000-0000-000043950000}"/>
    <cellStyle name="Note 5 5 4 4 2 3" xfId="37129" xr:uid="{00000000-0005-0000-0000-000044950000}"/>
    <cellStyle name="Note 5 5 4 4 3" xfId="7702" xr:uid="{00000000-0005-0000-0000-000045950000}"/>
    <cellStyle name="Note 5 5 4 4 3 2" xfId="25137" xr:uid="{00000000-0005-0000-0000-000046950000}"/>
    <cellStyle name="Note 5 5 4 4 3 3" xfId="39590" xr:uid="{00000000-0005-0000-0000-000047950000}"/>
    <cellStyle name="Note 5 5 4 4 4" xfId="10143" xr:uid="{00000000-0005-0000-0000-000048950000}"/>
    <cellStyle name="Note 5 5 4 4 4 2" xfId="27578" xr:uid="{00000000-0005-0000-0000-000049950000}"/>
    <cellStyle name="Note 5 5 4 4 4 3" xfId="42031" xr:uid="{00000000-0005-0000-0000-00004A950000}"/>
    <cellStyle name="Note 5 5 4 4 5" xfId="12563" xr:uid="{00000000-0005-0000-0000-00004B950000}"/>
    <cellStyle name="Note 5 5 4 4 5 2" xfId="29998" xr:uid="{00000000-0005-0000-0000-00004C950000}"/>
    <cellStyle name="Note 5 5 4 4 5 3" xfId="44451" xr:uid="{00000000-0005-0000-0000-00004D950000}"/>
    <cellStyle name="Note 5 5 4 4 6" xfId="15452" xr:uid="{00000000-0005-0000-0000-00004E950000}"/>
    <cellStyle name="Note 5 5 4 4 6 2" xfId="32887" xr:uid="{00000000-0005-0000-0000-00004F950000}"/>
    <cellStyle name="Note 5 5 4 4 6 3" xfId="47340" xr:uid="{00000000-0005-0000-0000-000050950000}"/>
    <cellStyle name="Note 5 5 4 4 7" xfId="19570" xr:uid="{00000000-0005-0000-0000-000051950000}"/>
    <cellStyle name="Note 5 5 4 4 8" xfId="20614" xr:uid="{00000000-0005-0000-0000-000052950000}"/>
    <cellStyle name="Note 5 5 4 5" xfId="5237" xr:uid="{00000000-0005-0000-0000-000053950000}"/>
    <cellStyle name="Note 5 5 4 5 2" xfId="14553" xr:uid="{00000000-0005-0000-0000-000054950000}"/>
    <cellStyle name="Note 5 5 4 5 2 2" xfId="31988" xr:uid="{00000000-0005-0000-0000-000055950000}"/>
    <cellStyle name="Note 5 5 4 5 2 3" xfId="46441" xr:uid="{00000000-0005-0000-0000-000056950000}"/>
    <cellStyle name="Note 5 5 4 5 3" xfId="17014" xr:uid="{00000000-0005-0000-0000-000057950000}"/>
    <cellStyle name="Note 5 5 4 5 3 2" xfId="34449" xr:uid="{00000000-0005-0000-0000-000058950000}"/>
    <cellStyle name="Note 5 5 4 5 3 3" xfId="48902" xr:uid="{00000000-0005-0000-0000-000059950000}"/>
    <cellStyle name="Note 5 5 4 5 4" xfId="22673" xr:uid="{00000000-0005-0000-0000-00005A950000}"/>
    <cellStyle name="Note 5 5 4 5 5" xfId="37126" xr:uid="{00000000-0005-0000-0000-00005B950000}"/>
    <cellStyle name="Note 5 5 4 6" xfId="7699" xr:uid="{00000000-0005-0000-0000-00005C950000}"/>
    <cellStyle name="Note 5 5 4 6 2" xfId="25134" xr:uid="{00000000-0005-0000-0000-00005D950000}"/>
    <cellStyle name="Note 5 5 4 6 3" xfId="39587" xr:uid="{00000000-0005-0000-0000-00005E950000}"/>
    <cellStyle name="Note 5 5 4 7" xfId="10140" xr:uid="{00000000-0005-0000-0000-00005F950000}"/>
    <cellStyle name="Note 5 5 4 7 2" xfId="27575" xr:uid="{00000000-0005-0000-0000-000060950000}"/>
    <cellStyle name="Note 5 5 4 7 3" xfId="42028" xr:uid="{00000000-0005-0000-0000-000061950000}"/>
    <cellStyle name="Note 5 5 4 8" xfId="12560" xr:uid="{00000000-0005-0000-0000-000062950000}"/>
    <cellStyle name="Note 5 5 4 8 2" xfId="29995" xr:uid="{00000000-0005-0000-0000-000063950000}"/>
    <cellStyle name="Note 5 5 4 8 3" xfId="44448" xr:uid="{00000000-0005-0000-0000-000064950000}"/>
    <cellStyle name="Note 5 5 4 9" xfId="19567" xr:uid="{00000000-0005-0000-0000-000065950000}"/>
    <cellStyle name="Note 5 5 5" xfId="2730" xr:uid="{00000000-0005-0000-0000-000066950000}"/>
    <cellStyle name="Note 5 5 5 2" xfId="2731" xr:uid="{00000000-0005-0000-0000-000067950000}"/>
    <cellStyle name="Note 5 5 5 2 2" xfId="5242" xr:uid="{00000000-0005-0000-0000-000068950000}"/>
    <cellStyle name="Note 5 5 5 2 2 2" xfId="14557" xr:uid="{00000000-0005-0000-0000-000069950000}"/>
    <cellStyle name="Note 5 5 5 2 2 2 2" xfId="31992" xr:uid="{00000000-0005-0000-0000-00006A950000}"/>
    <cellStyle name="Note 5 5 5 2 2 2 3" xfId="46445" xr:uid="{00000000-0005-0000-0000-00006B950000}"/>
    <cellStyle name="Note 5 5 5 2 2 3" xfId="17018" xr:uid="{00000000-0005-0000-0000-00006C950000}"/>
    <cellStyle name="Note 5 5 5 2 2 3 2" xfId="34453" xr:uid="{00000000-0005-0000-0000-00006D950000}"/>
    <cellStyle name="Note 5 5 5 2 2 3 3" xfId="48906" xr:uid="{00000000-0005-0000-0000-00006E950000}"/>
    <cellStyle name="Note 5 5 5 2 2 4" xfId="22678" xr:uid="{00000000-0005-0000-0000-00006F950000}"/>
    <cellStyle name="Note 5 5 5 2 2 5" xfId="37131" xr:uid="{00000000-0005-0000-0000-000070950000}"/>
    <cellStyle name="Note 5 5 5 2 3" xfId="7704" xr:uid="{00000000-0005-0000-0000-000071950000}"/>
    <cellStyle name="Note 5 5 5 2 3 2" xfId="25139" xr:uid="{00000000-0005-0000-0000-000072950000}"/>
    <cellStyle name="Note 5 5 5 2 3 3" xfId="39592" xr:uid="{00000000-0005-0000-0000-000073950000}"/>
    <cellStyle name="Note 5 5 5 2 4" xfId="10145" xr:uid="{00000000-0005-0000-0000-000074950000}"/>
    <cellStyle name="Note 5 5 5 2 4 2" xfId="27580" xr:uid="{00000000-0005-0000-0000-000075950000}"/>
    <cellStyle name="Note 5 5 5 2 4 3" xfId="42033" xr:uid="{00000000-0005-0000-0000-000076950000}"/>
    <cellStyle name="Note 5 5 5 2 5" xfId="12565" xr:uid="{00000000-0005-0000-0000-000077950000}"/>
    <cellStyle name="Note 5 5 5 2 5 2" xfId="30000" xr:uid="{00000000-0005-0000-0000-000078950000}"/>
    <cellStyle name="Note 5 5 5 2 5 3" xfId="44453" xr:uid="{00000000-0005-0000-0000-000079950000}"/>
    <cellStyle name="Note 5 5 5 2 6" xfId="19572" xr:uid="{00000000-0005-0000-0000-00007A950000}"/>
    <cellStyle name="Note 5 5 5 3" xfId="2732" xr:uid="{00000000-0005-0000-0000-00007B950000}"/>
    <cellStyle name="Note 5 5 5 3 2" xfId="5243" xr:uid="{00000000-0005-0000-0000-00007C950000}"/>
    <cellStyle name="Note 5 5 5 3 2 2" xfId="14558" xr:uid="{00000000-0005-0000-0000-00007D950000}"/>
    <cellStyle name="Note 5 5 5 3 2 2 2" xfId="31993" xr:uid="{00000000-0005-0000-0000-00007E950000}"/>
    <cellStyle name="Note 5 5 5 3 2 2 3" xfId="46446" xr:uid="{00000000-0005-0000-0000-00007F950000}"/>
    <cellStyle name="Note 5 5 5 3 2 3" xfId="17019" xr:uid="{00000000-0005-0000-0000-000080950000}"/>
    <cellStyle name="Note 5 5 5 3 2 3 2" xfId="34454" xr:uid="{00000000-0005-0000-0000-000081950000}"/>
    <cellStyle name="Note 5 5 5 3 2 3 3" xfId="48907" xr:uid="{00000000-0005-0000-0000-000082950000}"/>
    <cellStyle name="Note 5 5 5 3 2 4" xfId="22679" xr:uid="{00000000-0005-0000-0000-000083950000}"/>
    <cellStyle name="Note 5 5 5 3 2 5" xfId="37132" xr:uid="{00000000-0005-0000-0000-000084950000}"/>
    <cellStyle name="Note 5 5 5 3 3" xfId="7705" xr:uid="{00000000-0005-0000-0000-000085950000}"/>
    <cellStyle name="Note 5 5 5 3 3 2" xfId="25140" xr:uid="{00000000-0005-0000-0000-000086950000}"/>
    <cellStyle name="Note 5 5 5 3 3 3" xfId="39593" xr:uid="{00000000-0005-0000-0000-000087950000}"/>
    <cellStyle name="Note 5 5 5 3 4" xfId="10146" xr:uid="{00000000-0005-0000-0000-000088950000}"/>
    <cellStyle name="Note 5 5 5 3 4 2" xfId="27581" xr:uid="{00000000-0005-0000-0000-000089950000}"/>
    <cellStyle name="Note 5 5 5 3 4 3" xfId="42034" xr:uid="{00000000-0005-0000-0000-00008A950000}"/>
    <cellStyle name="Note 5 5 5 3 5" xfId="12566" xr:uid="{00000000-0005-0000-0000-00008B950000}"/>
    <cellStyle name="Note 5 5 5 3 5 2" xfId="30001" xr:uid="{00000000-0005-0000-0000-00008C950000}"/>
    <cellStyle name="Note 5 5 5 3 5 3" xfId="44454" xr:uid="{00000000-0005-0000-0000-00008D950000}"/>
    <cellStyle name="Note 5 5 5 3 6" xfId="19573" xr:uid="{00000000-0005-0000-0000-00008E950000}"/>
    <cellStyle name="Note 5 5 5 4" xfId="2733" xr:uid="{00000000-0005-0000-0000-00008F950000}"/>
    <cellStyle name="Note 5 5 5 4 2" xfId="5244" xr:uid="{00000000-0005-0000-0000-000090950000}"/>
    <cellStyle name="Note 5 5 5 4 2 2" xfId="22680" xr:uid="{00000000-0005-0000-0000-000091950000}"/>
    <cellStyle name="Note 5 5 5 4 2 3" xfId="37133" xr:uid="{00000000-0005-0000-0000-000092950000}"/>
    <cellStyle name="Note 5 5 5 4 3" xfId="7706" xr:uid="{00000000-0005-0000-0000-000093950000}"/>
    <cellStyle name="Note 5 5 5 4 3 2" xfId="25141" xr:uid="{00000000-0005-0000-0000-000094950000}"/>
    <cellStyle name="Note 5 5 5 4 3 3" xfId="39594" xr:uid="{00000000-0005-0000-0000-000095950000}"/>
    <cellStyle name="Note 5 5 5 4 4" xfId="10147" xr:uid="{00000000-0005-0000-0000-000096950000}"/>
    <cellStyle name="Note 5 5 5 4 4 2" xfId="27582" xr:uid="{00000000-0005-0000-0000-000097950000}"/>
    <cellStyle name="Note 5 5 5 4 4 3" xfId="42035" xr:uid="{00000000-0005-0000-0000-000098950000}"/>
    <cellStyle name="Note 5 5 5 4 5" xfId="12567" xr:uid="{00000000-0005-0000-0000-000099950000}"/>
    <cellStyle name="Note 5 5 5 4 5 2" xfId="30002" xr:uid="{00000000-0005-0000-0000-00009A950000}"/>
    <cellStyle name="Note 5 5 5 4 5 3" xfId="44455" xr:uid="{00000000-0005-0000-0000-00009B950000}"/>
    <cellStyle name="Note 5 5 5 4 6" xfId="15453" xr:uid="{00000000-0005-0000-0000-00009C950000}"/>
    <cellStyle name="Note 5 5 5 4 6 2" xfId="32888" xr:uid="{00000000-0005-0000-0000-00009D950000}"/>
    <cellStyle name="Note 5 5 5 4 6 3" xfId="47341" xr:uid="{00000000-0005-0000-0000-00009E950000}"/>
    <cellStyle name="Note 5 5 5 4 7" xfId="19574" xr:uid="{00000000-0005-0000-0000-00009F950000}"/>
    <cellStyle name="Note 5 5 5 4 8" xfId="20615" xr:uid="{00000000-0005-0000-0000-0000A0950000}"/>
    <cellStyle name="Note 5 5 5 5" xfId="5241" xr:uid="{00000000-0005-0000-0000-0000A1950000}"/>
    <cellStyle name="Note 5 5 5 5 2" xfId="14556" xr:uid="{00000000-0005-0000-0000-0000A2950000}"/>
    <cellStyle name="Note 5 5 5 5 2 2" xfId="31991" xr:uid="{00000000-0005-0000-0000-0000A3950000}"/>
    <cellStyle name="Note 5 5 5 5 2 3" xfId="46444" xr:uid="{00000000-0005-0000-0000-0000A4950000}"/>
    <cellStyle name="Note 5 5 5 5 3" xfId="17017" xr:uid="{00000000-0005-0000-0000-0000A5950000}"/>
    <cellStyle name="Note 5 5 5 5 3 2" xfId="34452" xr:uid="{00000000-0005-0000-0000-0000A6950000}"/>
    <cellStyle name="Note 5 5 5 5 3 3" xfId="48905" xr:uid="{00000000-0005-0000-0000-0000A7950000}"/>
    <cellStyle name="Note 5 5 5 5 4" xfId="22677" xr:uid="{00000000-0005-0000-0000-0000A8950000}"/>
    <cellStyle name="Note 5 5 5 5 5" xfId="37130" xr:uid="{00000000-0005-0000-0000-0000A9950000}"/>
    <cellStyle name="Note 5 5 5 6" xfId="7703" xr:uid="{00000000-0005-0000-0000-0000AA950000}"/>
    <cellStyle name="Note 5 5 5 6 2" xfId="25138" xr:uid="{00000000-0005-0000-0000-0000AB950000}"/>
    <cellStyle name="Note 5 5 5 6 3" xfId="39591" xr:uid="{00000000-0005-0000-0000-0000AC950000}"/>
    <cellStyle name="Note 5 5 5 7" xfId="10144" xr:uid="{00000000-0005-0000-0000-0000AD950000}"/>
    <cellStyle name="Note 5 5 5 7 2" xfId="27579" xr:uid="{00000000-0005-0000-0000-0000AE950000}"/>
    <cellStyle name="Note 5 5 5 7 3" xfId="42032" xr:uid="{00000000-0005-0000-0000-0000AF950000}"/>
    <cellStyle name="Note 5 5 5 8" xfId="12564" xr:uid="{00000000-0005-0000-0000-0000B0950000}"/>
    <cellStyle name="Note 5 5 5 8 2" xfId="29999" xr:uid="{00000000-0005-0000-0000-0000B1950000}"/>
    <cellStyle name="Note 5 5 5 8 3" xfId="44452" xr:uid="{00000000-0005-0000-0000-0000B2950000}"/>
    <cellStyle name="Note 5 5 5 9" xfId="19571" xr:uid="{00000000-0005-0000-0000-0000B3950000}"/>
    <cellStyle name="Note 5 5 6" xfId="2734" xr:uid="{00000000-0005-0000-0000-0000B4950000}"/>
    <cellStyle name="Note 5 5 6 2" xfId="5245" xr:uid="{00000000-0005-0000-0000-0000B5950000}"/>
    <cellStyle name="Note 5 5 6 2 2" xfId="14559" xr:uid="{00000000-0005-0000-0000-0000B6950000}"/>
    <cellStyle name="Note 5 5 6 2 2 2" xfId="31994" xr:uid="{00000000-0005-0000-0000-0000B7950000}"/>
    <cellStyle name="Note 5 5 6 2 2 3" xfId="46447" xr:uid="{00000000-0005-0000-0000-0000B8950000}"/>
    <cellStyle name="Note 5 5 6 2 3" xfId="17020" xr:uid="{00000000-0005-0000-0000-0000B9950000}"/>
    <cellStyle name="Note 5 5 6 2 3 2" xfId="34455" xr:uid="{00000000-0005-0000-0000-0000BA950000}"/>
    <cellStyle name="Note 5 5 6 2 3 3" xfId="48908" xr:uid="{00000000-0005-0000-0000-0000BB950000}"/>
    <cellStyle name="Note 5 5 6 2 4" xfId="22681" xr:uid="{00000000-0005-0000-0000-0000BC950000}"/>
    <cellStyle name="Note 5 5 6 2 5" xfId="37134" xr:uid="{00000000-0005-0000-0000-0000BD950000}"/>
    <cellStyle name="Note 5 5 6 3" xfId="7707" xr:uid="{00000000-0005-0000-0000-0000BE950000}"/>
    <cellStyle name="Note 5 5 6 3 2" xfId="25142" xr:uid="{00000000-0005-0000-0000-0000BF950000}"/>
    <cellStyle name="Note 5 5 6 3 3" xfId="39595" xr:uid="{00000000-0005-0000-0000-0000C0950000}"/>
    <cellStyle name="Note 5 5 6 4" xfId="10148" xr:uid="{00000000-0005-0000-0000-0000C1950000}"/>
    <cellStyle name="Note 5 5 6 4 2" xfId="27583" xr:uid="{00000000-0005-0000-0000-0000C2950000}"/>
    <cellStyle name="Note 5 5 6 4 3" xfId="42036" xr:uid="{00000000-0005-0000-0000-0000C3950000}"/>
    <cellStyle name="Note 5 5 6 5" xfId="12568" xr:uid="{00000000-0005-0000-0000-0000C4950000}"/>
    <cellStyle name="Note 5 5 6 5 2" xfId="30003" xr:uid="{00000000-0005-0000-0000-0000C5950000}"/>
    <cellStyle name="Note 5 5 6 5 3" xfId="44456" xr:uid="{00000000-0005-0000-0000-0000C6950000}"/>
    <cellStyle name="Note 5 5 6 6" xfId="19575" xr:uid="{00000000-0005-0000-0000-0000C7950000}"/>
    <cellStyle name="Note 5 5 7" xfId="2735" xr:uid="{00000000-0005-0000-0000-0000C8950000}"/>
    <cellStyle name="Note 5 5 7 2" xfId="5246" xr:uid="{00000000-0005-0000-0000-0000C9950000}"/>
    <cellStyle name="Note 5 5 7 2 2" xfId="14560" xr:uid="{00000000-0005-0000-0000-0000CA950000}"/>
    <cellStyle name="Note 5 5 7 2 2 2" xfId="31995" xr:uid="{00000000-0005-0000-0000-0000CB950000}"/>
    <cellStyle name="Note 5 5 7 2 2 3" xfId="46448" xr:uid="{00000000-0005-0000-0000-0000CC950000}"/>
    <cellStyle name="Note 5 5 7 2 3" xfId="17021" xr:uid="{00000000-0005-0000-0000-0000CD950000}"/>
    <cellStyle name="Note 5 5 7 2 3 2" xfId="34456" xr:uid="{00000000-0005-0000-0000-0000CE950000}"/>
    <cellStyle name="Note 5 5 7 2 3 3" xfId="48909" xr:uid="{00000000-0005-0000-0000-0000CF950000}"/>
    <cellStyle name="Note 5 5 7 2 4" xfId="22682" xr:uid="{00000000-0005-0000-0000-0000D0950000}"/>
    <cellStyle name="Note 5 5 7 2 5" xfId="37135" xr:uid="{00000000-0005-0000-0000-0000D1950000}"/>
    <cellStyle name="Note 5 5 7 3" xfId="7708" xr:uid="{00000000-0005-0000-0000-0000D2950000}"/>
    <cellStyle name="Note 5 5 7 3 2" xfId="25143" xr:uid="{00000000-0005-0000-0000-0000D3950000}"/>
    <cellStyle name="Note 5 5 7 3 3" xfId="39596" xr:uid="{00000000-0005-0000-0000-0000D4950000}"/>
    <cellStyle name="Note 5 5 7 4" xfId="10149" xr:uid="{00000000-0005-0000-0000-0000D5950000}"/>
    <cellStyle name="Note 5 5 7 4 2" xfId="27584" xr:uid="{00000000-0005-0000-0000-0000D6950000}"/>
    <cellStyle name="Note 5 5 7 4 3" xfId="42037" xr:uid="{00000000-0005-0000-0000-0000D7950000}"/>
    <cellStyle name="Note 5 5 7 5" xfId="12569" xr:uid="{00000000-0005-0000-0000-0000D8950000}"/>
    <cellStyle name="Note 5 5 7 5 2" xfId="30004" xr:uid="{00000000-0005-0000-0000-0000D9950000}"/>
    <cellStyle name="Note 5 5 7 5 3" xfId="44457" xr:uid="{00000000-0005-0000-0000-0000DA950000}"/>
    <cellStyle name="Note 5 5 7 6" xfId="19576" xr:uid="{00000000-0005-0000-0000-0000DB950000}"/>
    <cellStyle name="Note 5 5 8" xfId="2736" xr:uid="{00000000-0005-0000-0000-0000DC950000}"/>
    <cellStyle name="Note 5 5 8 2" xfId="5247" xr:uid="{00000000-0005-0000-0000-0000DD950000}"/>
    <cellStyle name="Note 5 5 8 2 2" xfId="22683" xr:uid="{00000000-0005-0000-0000-0000DE950000}"/>
    <cellStyle name="Note 5 5 8 2 3" xfId="37136" xr:uid="{00000000-0005-0000-0000-0000DF950000}"/>
    <cellStyle name="Note 5 5 8 3" xfId="7709" xr:uid="{00000000-0005-0000-0000-0000E0950000}"/>
    <cellStyle name="Note 5 5 8 3 2" xfId="25144" xr:uid="{00000000-0005-0000-0000-0000E1950000}"/>
    <cellStyle name="Note 5 5 8 3 3" xfId="39597" xr:uid="{00000000-0005-0000-0000-0000E2950000}"/>
    <cellStyle name="Note 5 5 8 4" xfId="10150" xr:uid="{00000000-0005-0000-0000-0000E3950000}"/>
    <cellStyle name="Note 5 5 8 4 2" xfId="27585" xr:uid="{00000000-0005-0000-0000-0000E4950000}"/>
    <cellStyle name="Note 5 5 8 4 3" xfId="42038" xr:uid="{00000000-0005-0000-0000-0000E5950000}"/>
    <cellStyle name="Note 5 5 8 5" xfId="12570" xr:uid="{00000000-0005-0000-0000-0000E6950000}"/>
    <cellStyle name="Note 5 5 8 5 2" xfId="30005" xr:uid="{00000000-0005-0000-0000-0000E7950000}"/>
    <cellStyle name="Note 5 5 8 5 3" xfId="44458" xr:uid="{00000000-0005-0000-0000-0000E8950000}"/>
    <cellStyle name="Note 5 5 8 6" xfId="15454" xr:uid="{00000000-0005-0000-0000-0000E9950000}"/>
    <cellStyle name="Note 5 5 8 6 2" xfId="32889" xr:uid="{00000000-0005-0000-0000-0000EA950000}"/>
    <cellStyle name="Note 5 5 8 6 3" xfId="47342" xr:uid="{00000000-0005-0000-0000-0000EB950000}"/>
    <cellStyle name="Note 5 5 8 7" xfId="19577" xr:uid="{00000000-0005-0000-0000-0000EC950000}"/>
    <cellStyle name="Note 5 5 8 8" xfId="20616" xr:uid="{00000000-0005-0000-0000-0000ED950000}"/>
    <cellStyle name="Note 5 5 9" xfId="5228" xr:uid="{00000000-0005-0000-0000-0000EE950000}"/>
    <cellStyle name="Note 5 5 9 2" xfId="14546" xr:uid="{00000000-0005-0000-0000-0000EF950000}"/>
    <cellStyle name="Note 5 5 9 2 2" xfId="31981" xr:uid="{00000000-0005-0000-0000-0000F0950000}"/>
    <cellStyle name="Note 5 5 9 2 3" xfId="46434" xr:uid="{00000000-0005-0000-0000-0000F1950000}"/>
    <cellStyle name="Note 5 5 9 3" xfId="17007" xr:uid="{00000000-0005-0000-0000-0000F2950000}"/>
    <cellStyle name="Note 5 5 9 3 2" xfId="34442" xr:uid="{00000000-0005-0000-0000-0000F3950000}"/>
    <cellStyle name="Note 5 5 9 3 3" xfId="48895" xr:uid="{00000000-0005-0000-0000-0000F4950000}"/>
    <cellStyle name="Note 5 5 9 4" xfId="22664" xr:uid="{00000000-0005-0000-0000-0000F5950000}"/>
    <cellStyle name="Note 5 5 9 5" xfId="37117" xr:uid="{00000000-0005-0000-0000-0000F6950000}"/>
    <cellStyle name="Note 5 6" xfId="2737" xr:uid="{00000000-0005-0000-0000-0000F7950000}"/>
    <cellStyle name="Note 5 6 10" xfId="7710" xr:uid="{00000000-0005-0000-0000-0000F8950000}"/>
    <cellStyle name="Note 5 6 10 2" xfId="25145" xr:uid="{00000000-0005-0000-0000-0000F9950000}"/>
    <cellStyle name="Note 5 6 10 3" xfId="39598" xr:uid="{00000000-0005-0000-0000-0000FA950000}"/>
    <cellStyle name="Note 5 6 11" xfId="10151" xr:uid="{00000000-0005-0000-0000-0000FB950000}"/>
    <cellStyle name="Note 5 6 11 2" xfId="27586" xr:uid="{00000000-0005-0000-0000-0000FC950000}"/>
    <cellStyle name="Note 5 6 11 3" xfId="42039" xr:uid="{00000000-0005-0000-0000-0000FD950000}"/>
    <cellStyle name="Note 5 6 12" xfId="12571" xr:uid="{00000000-0005-0000-0000-0000FE950000}"/>
    <cellStyle name="Note 5 6 12 2" xfId="30006" xr:uid="{00000000-0005-0000-0000-0000FF950000}"/>
    <cellStyle name="Note 5 6 12 3" xfId="44459" xr:uid="{00000000-0005-0000-0000-000000960000}"/>
    <cellStyle name="Note 5 6 13" xfId="19578" xr:uid="{00000000-0005-0000-0000-000001960000}"/>
    <cellStyle name="Note 5 6 2" xfId="2738" xr:uid="{00000000-0005-0000-0000-000002960000}"/>
    <cellStyle name="Note 5 6 2 2" xfId="2739" xr:uid="{00000000-0005-0000-0000-000003960000}"/>
    <cellStyle name="Note 5 6 2 2 2" xfId="5250" xr:uid="{00000000-0005-0000-0000-000004960000}"/>
    <cellStyle name="Note 5 6 2 2 2 2" xfId="14563" xr:uid="{00000000-0005-0000-0000-000005960000}"/>
    <cellStyle name="Note 5 6 2 2 2 2 2" xfId="31998" xr:uid="{00000000-0005-0000-0000-000006960000}"/>
    <cellStyle name="Note 5 6 2 2 2 2 3" xfId="46451" xr:uid="{00000000-0005-0000-0000-000007960000}"/>
    <cellStyle name="Note 5 6 2 2 2 3" xfId="17024" xr:uid="{00000000-0005-0000-0000-000008960000}"/>
    <cellStyle name="Note 5 6 2 2 2 3 2" xfId="34459" xr:uid="{00000000-0005-0000-0000-000009960000}"/>
    <cellStyle name="Note 5 6 2 2 2 3 3" xfId="48912" xr:uid="{00000000-0005-0000-0000-00000A960000}"/>
    <cellStyle name="Note 5 6 2 2 2 4" xfId="22686" xr:uid="{00000000-0005-0000-0000-00000B960000}"/>
    <cellStyle name="Note 5 6 2 2 2 5" xfId="37139" xr:uid="{00000000-0005-0000-0000-00000C960000}"/>
    <cellStyle name="Note 5 6 2 2 3" xfId="7712" xr:uid="{00000000-0005-0000-0000-00000D960000}"/>
    <cellStyle name="Note 5 6 2 2 3 2" xfId="25147" xr:uid="{00000000-0005-0000-0000-00000E960000}"/>
    <cellStyle name="Note 5 6 2 2 3 3" xfId="39600" xr:uid="{00000000-0005-0000-0000-00000F960000}"/>
    <cellStyle name="Note 5 6 2 2 4" xfId="10153" xr:uid="{00000000-0005-0000-0000-000010960000}"/>
    <cellStyle name="Note 5 6 2 2 4 2" xfId="27588" xr:uid="{00000000-0005-0000-0000-000011960000}"/>
    <cellStyle name="Note 5 6 2 2 4 3" xfId="42041" xr:uid="{00000000-0005-0000-0000-000012960000}"/>
    <cellStyle name="Note 5 6 2 2 5" xfId="12573" xr:uid="{00000000-0005-0000-0000-000013960000}"/>
    <cellStyle name="Note 5 6 2 2 5 2" xfId="30008" xr:uid="{00000000-0005-0000-0000-000014960000}"/>
    <cellStyle name="Note 5 6 2 2 5 3" xfId="44461" xr:uid="{00000000-0005-0000-0000-000015960000}"/>
    <cellStyle name="Note 5 6 2 2 6" xfId="19580" xr:uid="{00000000-0005-0000-0000-000016960000}"/>
    <cellStyle name="Note 5 6 2 3" xfId="2740" xr:uid="{00000000-0005-0000-0000-000017960000}"/>
    <cellStyle name="Note 5 6 2 3 2" xfId="5251" xr:uid="{00000000-0005-0000-0000-000018960000}"/>
    <cellStyle name="Note 5 6 2 3 2 2" xfId="14564" xr:uid="{00000000-0005-0000-0000-000019960000}"/>
    <cellStyle name="Note 5 6 2 3 2 2 2" xfId="31999" xr:uid="{00000000-0005-0000-0000-00001A960000}"/>
    <cellStyle name="Note 5 6 2 3 2 2 3" xfId="46452" xr:uid="{00000000-0005-0000-0000-00001B960000}"/>
    <cellStyle name="Note 5 6 2 3 2 3" xfId="17025" xr:uid="{00000000-0005-0000-0000-00001C960000}"/>
    <cellStyle name="Note 5 6 2 3 2 3 2" xfId="34460" xr:uid="{00000000-0005-0000-0000-00001D960000}"/>
    <cellStyle name="Note 5 6 2 3 2 3 3" xfId="48913" xr:uid="{00000000-0005-0000-0000-00001E960000}"/>
    <cellStyle name="Note 5 6 2 3 2 4" xfId="22687" xr:uid="{00000000-0005-0000-0000-00001F960000}"/>
    <cellStyle name="Note 5 6 2 3 2 5" xfId="37140" xr:uid="{00000000-0005-0000-0000-000020960000}"/>
    <cellStyle name="Note 5 6 2 3 3" xfId="7713" xr:uid="{00000000-0005-0000-0000-000021960000}"/>
    <cellStyle name="Note 5 6 2 3 3 2" xfId="25148" xr:uid="{00000000-0005-0000-0000-000022960000}"/>
    <cellStyle name="Note 5 6 2 3 3 3" xfId="39601" xr:uid="{00000000-0005-0000-0000-000023960000}"/>
    <cellStyle name="Note 5 6 2 3 4" xfId="10154" xr:uid="{00000000-0005-0000-0000-000024960000}"/>
    <cellStyle name="Note 5 6 2 3 4 2" xfId="27589" xr:uid="{00000000-0005-0000-0000-000025960000}"/>
    <cellStyle name="Note 5 6 2 3 4 3" xfId="42042" xr:uid="{00000000-0005-0000-0000-000026960000}"/>
    <cellStyle name="Note 5 6 2 3 5" xfId="12574" xr:uid="{00000000-0005-0000-0000-000027960000}"/>
    <cellStyle name="Note 5 6 2 3 5 2" xfId="30009" xr:uid="{00000000-0005-0000-0000-000028960000}"/>
    <cellStyle name="Note 5 6 2 3 5 3" xfId="44462" xr:uid="{00000000-0005-0000-0000-000029960000}"/>
    <cellStyle name="Note 5 6 2 3 6" xfId="19581" xr:uid="{00000000-0005-0000-0000-00002A960000}"/>
    <cellStyle name="Note 5 6 2 4" xfId="2741" xr:uid="{00000000-0005-0000-0000-00002B960000}"/>
    <cellStyle name="Note 5 6 2 4 2" xfId="5252" xr:uid="{00000000-0005-0000-0000-00002C960000}"/>
    <cellStyle name="Note 5 6 2 4 2 2" xfId="22688" xr:uid="{00000000-0005-0000-0000-00002D960000}"/>
    <cellStyle name="Note 5 6 2 4 2 3" xfId="37141" xr:uid="{00000000-0005-0000-0000-00002E960000}"/>
    <cellStyle name="Note 5 6 2 4 3" xfId="7714" xr:uid="{00000000-0005-0000-0000-00002F960000}"/>
    <cellStyle name="Note 5 6 2 4 3 2" xfId="25149" xr:uid="{00000000-0005-0000-0000-000030960000}"/>
    <cellStyle name="Note 5 6 2 4 3 3" xfId="39602" xr:uid="{00000000-0005-0000-0000-000031960000}"/>
    <cellStyle name="Note 5 6 2 4 4" xfId="10155" xr:uid="{00000000-0005-0000-0000-000032960000}"/>
    <cellStyle name="Note 5 6 2 4 4 2" xfId="27590" xr:uid="{00000000-0005-0000-0000-000033960000}"/>
    <cellStyle name="Note 5 6 2 4 4 3" xfId="42043" xr:uid="{00000000-0005-0000-0000-000034960000}"/>
    <cellStyle name="Note 5 6 2 4 5" xfId="12575" xr:uid="{00000000-0005-0000-0000-000035960000}"/>
    <cellStyle name="Note 5 6 2 4 5 2" xfId="30010" xr:uid="{00000000-0005-0000-0000-000036960000}"/>
    <cellStyle name="Note 5 6 2 4 5 3" xfId="44463" xr:uid="{00000000-0005-0000-0000-000037960000}"/>
    <cellStyle name="Note 5 6 2 4 6" xfId="15455" xr:uid="{00000000-0005-0000-0000-000038960000}"/>
    <cellStyle name="Note 5 6 2 4 6 2" xfId="32890" xr:uid="{00000000-0005-0000-0000-000039960000}"/>
    <cellStyle name="Note 5 6 2 4 6 3" xfId="47343" xr:uid="{00000000-0005-0000-0000-00003A960000}"/>
    <cellStyle name="Note 5 6 2 4 7" xfId="19582" xr:uid="{00000000-0005-0000-0000-00003B960000}"/>
    <cellStyle name="Note 5 6 2 4 8" xfId="20617" xr:uid="{00000000-0005-0000-0000-00003C960000}"/>
    <cellStyle name="Note 5 6 2 5" xfId="5249" xr:uid="{00000000-0005-0000-0000-00003D960000}"/>
    <cellStyle name="Note 5 6 2 5 2" xfId="14562" xr:uid="{00000000-0005-0000-0000-00003E960000}"/>
    <cellStyle name="Note 5 6 2 5 2 2" xfId="31997" xr:uid="{00000000-0005-0000-0000-00003F960000}"/>
    <cellStyle name="Note 5 6 2 5 2 3" xfId="46450" xr:uid="{00000000-0005-0000-0000-000040960000}"/>
    <cellStyle name="Note 5 6 2 5 3" xfId="17023" xr:uid="{00000000-0005-0000-0000-000041960000}"/>
    <cellStyle name="Note 5 6 2 5 3 2" xfId="34458" xr:uid="{00000000-0005-0000-0000-000042960000}"/>
    <cellStyle name="Note 5 6 2 5 3 3" xfId="48911" xr:uid="{00000000-0005-0000-0000-000043960000}"/>
    <cellStyle name="Note 5 6 2 5 4" xfId="22685" xr:uid="{00000000-0005-0000-0000-000044960000}"/>
    <cellStyle name="Note 5 6 2 5 5" xfId="37138" xr:uid="{00000000-0005-0000-0000-000045960000}"/>
    <cellStyle name="Note 5 6 2 6" xfId="7711" xr:uid="{00000000-0005-0000-0000-000046960000}"/>
    <cellStyle name="Note 5 6 2 6 2" xfId="25146" xr:uid="{00000000-0005-0000-0000-000047960000}"/>
    <cellStyle name="Note 5 6 2 6 3" xfId="39599" xr:uid="{00000000-0005-0000-0000-000048960000}"/>
    <cellStyle name="Note 5 6 2 7" xfId="10152" xr:uid="{00000000-0005-0000-0000-000049960000}"/>
    <cellStyle name="Note 5 6 2 7 2" xfId="27587" xr:uid="{00000000-0005-0000-0000-00004A960000}"/>
    <cellStyle name="Note 5 6 2 7 3" xfId="42040" xr:uid="{00000000-0005-0000-0000-00004B960000}"/>
    <cellStyle name="Note 5 6 2 8" xfId="12572" xr:uid="{00000000-0005-0000-0000-00004C960000}"/>
    <cellStyle name="Note 5 6 2 8 2" xfId="30007" xr:uid="{00000000-0005-0000-0000-00004D960000}"/>
    <cellStyle name="Note 5 6 2 8 3" xfId="44460" xr:uid="{00000000-0005-0000-0000-00004E960000}"/>
    <cellStyle name="Note 5 6 2 9" xfId="19579" xr:uid="{00000000-0005-0000-0000-00004F960000}"/>
    <cellStyle name="Note 5 6 3" xfId="2742" xr:uid="{00000000-0005-0000-0000-000050960000}"/>
    <cellStyle name="Note 5 6 3 2" xfId="2743" xr:uid="{00000000-0005-0000-0000-000051960000}"/>
    <cellStyle name="Note 5 6 3 2 2" xfId="5254" xr:uid="{00000000-0005-0000-0000-000052960000}"/>
    <cellStyle name="Note 5 6 3 2 2 2" xfId="14566" xr:uid="{00000000-0005-0000-0000-000053960000}"/>
    <cellStyle name="Note 5 6 3 2 2 2 2" xfId="32001" xr:uid="{00000000-0005-0000-0000-000054960000}"/>
    <cellStyle name="Note 5 6 3 2 2 2 3" xfId="46454" xr:uid="{00000000-0005-0000-0000-000055960000}"/>
    <cellStyle name="Note 5 6 3 2 2 3" xfId="17027" xr:uid="{00000000-0005-0000-0000-000056960000}"/>
    <cellStyle name="Note 5 6 3 2 2 3 2" xfId="34462" xr:uid="{00000000-0005-0000-0000-000057960000}"/>
    <cellStyle name="Note 5 6 3 2 2 3 3" xfId="48915" xr:uid="{00000000-0005-0000-0000-000058960000}"/>
    <cellStyle name="Note 5 6 3 2 2 4" xfId="22690" xr:uid="{00000000-0005-0000-0000-000059960000}"/>
    <cellStyle name="Note 5 6 3 2 2 5" xfId="37143" xr:uid="{00000000-0005-0000-0000-00005A960000}"/>
    <cellStyle name="Note 5 6 3 2 3" xfId="7716" xr:uid="{00000000-0005-0000-0000-00005B960000}"/>
    <cellStyle name="Note 5 6 3 2 3 2" xfId="25151" xr:uid="{00000000-0005-0000-0000-00005C960000}"/>
    <cellStyle name="Note 5 6 3 2 3 3" xfId="39604" xr:uid="{00000000-0005-0000-0000-00005D960000}"/>
    <cellStyle name="Note 5 6 3 2 4" xfId="10157" xr:uid="{00000000-0005-0000-0000-00005E960000}"/>
    <cellStyle name="Note 5 6 3 2 4 2" xfId="27592" xr:uid="{00000000-0005-0000-0000-00005F960000}"/>
    <cellStyle name="Note 5 6 3 2 4 3" xfId="42045" xr:uid="{00000000-0005-0000-0000-000060960000}"/>
    <cellStyle name="Note 5 6 3 2 5" xfId="12577" xr:uid="{00000000-0005-0000-0000-000061960000}"/>
    <cellStyle name="Note 5 6 3 2 5 2" xfId="30012" xr:uid="{00000000-0005-0000-0000-000062960000}"/>
    <cellStyle name="Note 5 6 3 2 5 3" xfId="44465" xr:uid="{00000000-0005-0000-0000-000063960000}"/>
    <cellStyle name="Note 5 6 3 2 6" xfId="19584" xr:uid="{00000000-0005-0000-0000-000064960000}"/>
    <cellStyle name="Note 5 6 3 3" xfId="2744" xr:uid="{00000000-0005-0000-0000-000065960000}"/>
    <cellStyle name="Note 5 6 3 3 2" xfId="5255" xr:uid="{00000000-0005-0000-0000-000066960000}"/>
    <cellStyle name="Note 5 6 3 3 2 2" xfId="14567" xr:uid="{00000000-0005-0000-0000-000067960000}"/>
    <cellStyle name="Note 5 6 3 3 2 2 2" xfId="32002" xr:uid="{00000000-0005-0000-0000-000068960000}"/>
    <cellStyle name="Note 5 6 3 3 2 2 3" xfId="46455" xr:uid="{00000000-0005-0000-0000-000069960000}"/>
    <cellStyle name="Note 5 6 3 3 2 3" xfId="17028" xr:uid="{00000000-0005-0000-0000-00006A960000}"/>
    <cellStyle name="Note 5 6 3 3 2 3 2" xfId="34463" xr:uid="{00000000-0005-0000-0000-00006B960000}"/>
    <cellStyle name="Note 5 6 3 3 2 3 3" xfId="48916" xr:uid="{00000000-0005-0000-0000-00006C960000}"/>
    <cellStyle name="Note 5 6 3 3 2 4" xfId="22691" xr:uid="{00000000-0005-0000-0000-00006D960000}"/>
    <cellStyle name="Note 5 6 3 3 2 5" xfId="37144" xr:uid="{00000000-0005-0000-0000-00006E960000}"/>
    <cellStyle name="Note 5 6 3 3 3" xfId="7717" xr:uid="{00000000-0005-0000-0000-00006F960000}"/>
    <cellStyle name="Note 5 6 3 3 3 2" xfId="25152" xr:uid="{00000000-0005-0000-0000-000070960000}"/>
    <cellStyle name="Note 5 6 3 3 3 3" xfId="39605" xr:uid="{00000000-0005-0000-0000-000071960000}"/>
    <cellStyle name="Note 5 6 3 3 4" xfId="10158" xr:uid="{00000000-0005-0000-0000-000072960000}"/>
    <cellStyle name="Note 5 6 3 3 4 2" xfId="27593" xr:uid="{00000000-0005-0000-0000-000073960000}"/>
    <cellStyle name="Note 5 6 3 3 4 3" xfId="42046" xr:uid="{00000000-0005-0000-0000-000074960000}"/>
    <cellStyle name="Note 5 6 3 3 5" xfId="12578" xr:uid="{00000000-0005-0000-0000-000075960000}"/>
    <cellStyle name="Note 5 6 3 3 5 2" xfId="30013" xr:uid="{00000000-0005-0000-0000-000076960000}"/>
    <cellStyle name="Note 5 6 3 3 5 3" xfId="44466" xr:uid="{00000000-0005-0000-0000-000077960000}"/>
    <cellStyle name="Note 5 6 3 3 6" xfId="19585" xr:uid="{00000000-0005-0000-0000-000078960000}"/>
    <cellStyle name="Note 5 6 3 4" xfId="2745" xr:uid="{00000000-0005-0000-0000-000079960000}"/>
    <cellStyle name="Note 5 6 3 4 2" xfId="5256" xr:uid="{00000000-0005-0000-0000-00007A960000}"/>
    <cellStyle name="Note 5 6 3 4 2 2" xfId="22692" xr:uid="{00000000-0005-0000-0000-00007B960000}"/>
    <cellStyle name="Note 5 6 3 4 2 3" xfId="37145" xr:uid="{00000000-0005-0000-0000-00007C960000}"/>
    <cellStyle name="Note 5 6 3 4 3" xfId="7718" xr:uid="{00000000-0005-0000-0000-00007D960000}"/>
    <cellStyle name="Note 5 6 3 4 3 2" xfId="25153" xr:uid="{00000000-0005-0000-0000-00007E960000}"/>
    <cellStyle name="Note 5 6 3 4 3 3" xfId="39606" xr:uid="{00000000-0005-0000-0000-00007F960000}"/>
    <cellStyle name="Note 5 6 3 4 4" xfId="10159" xr:uid="{00000000-0005-0000-0000-000080960000}"/>
    <cellStyle name="Note 5 6 3 4 4 2" xfId="27594" xr:uid="{00000000-0005-0000-0000-000081960000}"/>
    <cellStyle name="Note 5 6 3 4 4 3" xfId="42047" xr:uid="{00000000-0005-0000-0000-000082960000}"/>
    <cellStyle name="Note 5 6 3 4 5" xfId="12579" xr:uid="{00000000-0005-0000-0000-000083960000}"/>
    <cellStyle name="Note 5 6 3 4 5 2" xfId="30014" xr:uid="{00000000-0005-0000-0000-000084960000}"/>
    <cellStyle name="Note 5 6 3 4 5 3" xfId="44467" xr:uid="{00000000-0005-0000-0000-000085960000}"/>
    <cellStyle name="Note 5 6 3 4 6" xfId="15456" xr:uid="{00000000-0005-0000-0000-000086960000}"/>
    <cellStyle name="Note 5 6 3 4 6 2" xfId="32891" xr:uid="{00000000-0005-0000-0000-000087960000}"/>
    <cellStyle name="Note 5 6 3 4 6 3" xfId="47344" xr:uid="{00000000-0005-0000-0000-000088960000}"/>
    <cellStyle name="Note 5 6 3 4 7" xfId="19586" xr:uid="{00000000-0005-0000-0000-000089960000}"/>
    <cellStyle name="Note 5 6 3 4 8" xfId="20618" xr:uid="{00000000-0005-0000-0000-00008A960000}"/>
    <cellStyle name="Note 5 6 3 5" xfId="5253" xr:uid="{00000000-0005-0000-0000-00008B960000}"/>
    <cellStyle name="Note 5 6 3 5 2" xfId="14565" xr:uid="{00000000-0005-0000-0000-00008C960000}"/>
    <cellStyle name="Note 5 6 3 5 2 2" xfId="32000" xr:uid="{00000000-0005-0000-0000-00008D960000}"/>
    <cellStyle name="Note 5 6 3 5 2 3" xfId="46453" xr:uid="{00000000-0005-0000-0000-00008E960000}"/>
    <cellStyle name="Note 5 6 3 5 3" xfId="17026" xr:uid="{00000000-0005-0000-0000-00008F960000}"/>
    <cellStyle name="Note 5 6 3 5 3 2" xfId="34461" xr:uid="{00000000-0005-0000-0000-000090960000}"/>
    <cellStyle name="Note 5 6 3 5 3 3" xfId="48914" xr:uid="{00000000-0005-0000-0000-000091960000}"/>
    <cellStyle name="Note 5 6 3 5 4" xfId="22689" xr:uid="{00000000-0005-0000-0000-000092960000}"/>
    <cellStyle name="Note 5 6 3 5 5" xfId="37142" xr:uid="{00000000-0005-0000-0000-000093960000}"/>
    <cellStyle name="Note 5 6 3 6" xfId="7715" xr:uid="{00000000-0005-0000-0000-000094960000}"/>
    <cellStyle name="Note 5 6 3 6 2" xfId="25150" xr:uid="{00000000-0005-0000-0000-000095960000}"/>
    <cellStyle name="Note 5 6 3 6 3" xfId="39603" xr:uid="{00000000-0005-0000-0000-000096960000}"/>
    <cellStyle name="Note 5 6 3 7" xfId="10156" xr:uid="{00000000-0005-0000-0000-000097960000}"/>
    <cellStyle name="Note 5 6 3 7 2" xfId="27591" xr:uid="{00000000-0005-0000-0000-000098960000}"/>
    <cellStyle name="Note 5 6 3 7 3" xfId="42044" xr:uid="{00000000-0005-0000-0000-000099960000}"/>
    <cellStyle name="Note 5 6 3 8" xfId="12576" xr:uid="{00000000-0005-0000-0000-00009A960000}"/>
    <cellStyle name="Note 5 6 3 8 2" xfId="30011" xr:uid="{00000000-0005-0000-0000-00009B960000}"/>
    <cellStyle name="Note 5 6 3 8 3" xfId="44464" xr:uid="{00000000-0005-0000-0000-00009C960000}"/>
    <cellStyle name="Note 5 6 3 9" xfId="19583" xr:uid="{00000000-0005-0000-0000-00009D960000}"/>
    <cellStyle name="Note 5 6 4" xfId="2746" xr:uid="{00000000-0005-0000-0000-00009E960000}"/>
    <cellStyle name="Note 5 6 4 2" xfId="2747" xr:uid="{00000000-0005-0000-0000-00009F960000}"/>
    <cellStyle name="Note 5 6 4 2 2" xfId="5258" xr:uid="{00000000-0005-0000-0000-0000A0960000}"/>
    <cellStyle name="Note 5 6 4 2 2 2" xfId="14569" xr:uid="{00000000-0005-0000-0000-0000A1960000}"/>
    <cellStyle name="Note 5 6 4 2 2 2 2" xfId="32004" xr:uid="{00000000-0005-0000-0000-0000A2960000}"/>
    <cellStyle name="Note 5 6 4 2 2 2 3" xfId="46457" xr:uid="{00000000-0005-0000-0000-0000A3960000}"/>
    <cellStyle name="Note 5 6 4 2 2 3" xfId="17030" xr:uid="{00000000-0005-0000-0000-0000A4960000}"/>
    <cellStyle name="Note 5 6 4 2 2 3 2" xfId="34465" xr:uid="{00000000-0005-0000-0000-0000A5960000}"/>
    <cellStyle name="Note 5 6 4 2 2 3 3" xfId="48918" xr:uid="{00000000-0005-0000-0000-0000A6960000}"/>
    <cellStyle name="Note 5 6 4 2 2 4" xfId="22694" xr:uid="{00000000-0005-0000-0000-0000A7960000}"/>
    <cellStyle name="Note 5 6 4 2 2 5" xfId="37147" xr:uid="{00000000-0005-0000-0000-0000A8960000}"/>
    <cellStyle name="Note 5 6 4 2 3" xfId="7720" xr:uid="{00000000-0005-0000-0000-0000A9960000}"/>
    <cellStyle name="Note 5 6 4 2 3 2" xfId="25155" xr:uid="{00000000-0005-0000-0000-0000AA960000}"/>
    <cellStyle name="Note 5 6 4 2 3 3" xfId="39608" xr:uid="{00000000-0005-0000-0000-0000AB960000}"/>
    <cellStyle name="Note 5 6 4 2 4" xfId="10161" xr:uid="{00000000-0005-0000-0000-0000AC960000}"/>
    <cellStyle name="Note 5 6 4 2 4 2" xfId="27596" xr:uid="{00000000-0005-0000-0000-0000AD960000}"/>
    <cellStyle name="Note 5 6 4 2 4 3" xfId="42049" xr:uid="{00000000-0005-0000-0000-0000AE960000}"/>
    <cellStyle name="Note 5 6 4 2 5" xfId="12581" xr:uid="{00000000-0005-0000-0000-0000AF960000}"/>
    <cellStyle name="Note 5 6 4 2 5 2" xfId="30016" xr:uid="{00000000-0005-0000-0000-0000B0960000}"/>
    <cellStyle name="Note 5 6 4 2 5 3" xfId="44469" xr:uid="{00000000-0005-0000-0000-0000B1960000}"/>
    <cellStyle name="Note 5 6 4 2 6" xfId="19588" xr:uid="{00000000-0005-0000-0000-0000B2960000}"/>
    <cellStyle name="Note 5 6 4 3" xfId="2748" xr:uid="{00000000-0005-0000-0000-0000B3960000}"/>
    <cellStyle name="Note 5 6 4 3 2" xfId="5259" xr:uid="{00000000-0005-0000-0000-0000B4960000}"/>
    <cellStyle name="Note 5 6 4 3 2 2" xfId="14570" xr:uid="{00000000-0005-0000-0000-0000B5960000}"/>
    <cellStyle name="Note 5 6 4 3 2 2 2" xfId="32005" xr:uid="{00000000-0005-0000-0000-0000B6960000}"/>
    <cellStyle name="Note 5 6 4 3 2 2 3" xfId="46458" xr:uid="{00000000-0005-0000-0000-0000B7960000}"/>
    <cellStyle name="Note 5 6 4 3 2 3" xfId="17031" xr:uid="{00000000-0005-0000-0000-0000B8960000}"/>
    <cellStyle name="Note 5 6 4 3 2 3 2" xfId="34466" xr:uid="{00000000-0005-0000-0000-0000B9960000}"/>
    <cellStyle name="Note 5 6 4 3 2 3 3" xfId="48919" xr:uid="{00000000-0005-0000-0000-0000BA960000}"/>
    <cellStyle name="Note 5 6 4 3 2 4" xfId="22695" xr:uid="{00000000-0005-0000-0000-0000BB960000}"/>
    <cellStyle name="Note 5 6 4 3 2 5" xfId="37148" xr:uid="{00000000-0005-0000-0000-0000BC960000}"/>
    <cellStyle name="Note 5 6 4 3 3" xfId="7721" xr:uid="{00000000-0005-0000-0000-0000BD960000}"/>
    <cellStyle name="Note 5 6 4 3 3 2" xfId="25156" xr:uid="{00000000-0005-0000-0000-0000BE960000}"/>
    <cellStyle name="Note 5 6 4 3 3 3" xfId="39609" xr:uid="{00000000-0005-0000-0000-0000BF960000}"/>
    <cellStyle name="Note 5 6 4 3 4" xfId="10162" xr:uid="{00000000-0005-0000-0000-0000C0960000}"/>
    <cellStyle name="Note 5 6 4 3 4 2" xfId="27597" xr:uid="{00000000-0005-0000-0000-0000C1960000}"/>
    <cellStyle name="Note 5 6 4 3 4 3" xfId="42050" xr:uid="{00000000-0005-0000-0000-0000C2960000}"/>
    <cellStyle name="Note 5 6 4 3 5" xfId="12582" xr:uid="{00000000-0005-0000-0000-0000C3960000}"/>
    <cellStyle name="Note 5 6 4 3 5 2" xfId="30017" xr:uid="{00000000-0005-0000-0000-0000C4960000}"/>
    <cellStyle name="Note 5 6 4 3 5 3" xfId="44470" xr:uid="{00000000-0005-0000-0000-0000C5960000}"/>
    <cellStyle name="Note 5 6 4 3 6" xfId="19589" xr:uid="{00000000-0005-0000-0000-0000C6960000}"/>
    <cellStyle name="Note 5 6 4 4" xfId="2749" xr:uid="{00000000-0005-0000-0000-0000C7960000}"/>
    <cellStyle name="Note 5 6 4 4 2" xfId="5260" xr:uid="{00000000-0005-0000-0000-0000C8960000}"/>
    <cellStyle name="Note 5 6 4 4 2 2" xfId="22696" xr:uid="{00000000-0005-0000-0000-0000C9960000}"/>
    <cellStyle name="Note 5 6 4 4 2 3" xfId="37149" xr:uid="{00000000-0005-0000-0000-0000CA960000}"/>
    <cellStyle name="Note 5 6 4 4 3" xfId="7722" xr:uid="{00000000-0005-0000-0000-0000CB960000}"/>
    <cellStyle name="Note 5 6 4 4 3 2" xfId="25157" xr:uid="{00000000-0005-0000-0000-0000CC960000}"/>
    <cellStyle name="Note 5 6 4 4 3 3" xfId="39610" xr:uid="{00000000-0005-0000-0000-0000CD960000}"/>
    <cellStyle name="Note 5 6 4 4 4" xfId="10163" xr:uid="{00000000-0005-0000-0000-0000CE960000}"/>
    <cellStyle name="Note 5 6 4 4 4 2" xfId="27598" xr:uid="{00000000-0005-0000-0000-0000CF960000}"/>
    <cellStyle name="Note 5 6 4 4 4 3" xfId="42051" xr:uid="{00000000-0005-0000-0000-0000D0960000}"/>
    <cellStyle name="Note 5 6 4 4 5" xfId="12583" xr:uid="{00000000-0005-0000-0000-0000D1960000}"/>
    <cellStyle name="Note 5 6 4 4 5 2" xfId="30018" xr:uid="{00000000-0005-0000-0000-0000D2960000}"/>
    <cellStyle name="Note 5 6 4 4 5 3" xfId="44471" xr:uid="{00000000-0005-0000-0000-0000D3960000}"/>
    <cellStyle name="Note 5 6 4 4 6" xfId="15457" xr:uid="{00000000-0005-0000-0000-0000D4960000}"/>
    <cellStyle name="Note 5 6 4 4 6 2" xfId="32892" xr:uid="{00000000-0005-0000-0000-0000D5960000}"/>
    <cellStyle name="Note 5 6 4 4 6 3" xfId="47345" xr:uid="{00000000-0005-0000-0000-0000D6960000}"/>
    <cellStyle name="Note 5 6 4 4 7" xfId="19590" xr:uid="{00000000-0005-0000-0000-0000D7960000}"/>
    <cellStyle name="Note 5 6 4 4 8" xfId="20619" xr:uid="{00000000-0005-0000-0000-0000D8960000}"/>
    <cellStyle name="Note 5 6 4 5" xfId="5257" xr:uid="{00000000-0005-0000-0000-0000D9960000}"/>
    <cellStyle name="Note 5 6 4 5 2" xfId="14568" xr:uid="{00000000-0005-0000-0000-0000DA960000}"/>
    <cellStyle name="Note 5 6 4 5 2 2" xfId="32003" xr:uid="{00000000-0005-0000-0000-0000DB960000}"/>
    <cellStyle name="Note 5 6 4 5 2 3" xfId="46456" xr:uid="{00000000-0005-0000-0000-0000DC960000}"/>
    <cellStyle name="Note 5 6 4 5 3" xfId="17029" xr:uid="{00000000-0005-0000-0000-0000DD960000}"/>
    <cellStyle name="Note 5 6 4 5 3 2" xfId="34464" xr:uid="{00000000-0005-0000-0000-0000DE960000}"/>
    <cellStyle name="Note 5 6 4 5 3 3" xfId="48917" xr:uid="{00000000-0005-0000-0000-0000DF960000}"/>
    <cellStyle name="Note 5 6 4 5 4" xfId="22693" xr:uid="{00000000-0005-0000-0000-0000E0960000}"/>
    <cellStyle name="Note 5 6 4 5 5" xfId="37146" xr:uid="{00000000-0005-0000-0000-0000E1960000}"/>
    <cellStyle name="Note 5 6 4 6" xfId="7719" xr:uid="{00000000-0005-0000-0000-0000E2960000}"/>
    <cellStyle name="Note 5 6 4 6 2" xfId="25154" xr:uid="{00000000-0005-0000-0000-0000E3960000}"/>
    <cellStyle name="Note 5 6 4 6 3" xfId="39607" xr:uid="{00000000-0005-0000-0000-0000E4960000}"/>
    <cellStyle name="Note 5 6 4 7" xfId="10160" xr:uid="{00000000-0005-0000-0000-0000E5960000}"/>
    <cellStyle name="Note 5 6 4 7 2" xfId="27595" xr:uid="{00000000-0005-0000-0000-0000E6960000}"/>
    <cellStyle name="Note 5 6 4 7 3" xfId="42048" xr:uid="{00000000-0005-0000-0000-0000E7960000}"/>
    <cellStyle name="Note 5 6 4 8" xfId="12580" xr:uid="{00000000-0005-0000-0000-0000E8960000}"/>
    <cellStyle name="Note 5 6 4 8 2" xfId="30015" xr:uid="{00000000-0005-0000-0000-0000E9960000}"/>
    <cellStyle name="Note 5 6 4 8 3" xfId="44468" xr:uid="{00000000-0005-0000-0000-0000EA960000}"/>
    <cellStyle name="Note 5 6 4 9" xfId="19587" xr:uid="{00000000-0005-0000-0000-0000EB960000}"/>
    <cellStyle name="Note 5 6 5" xfId="2750" xr:uid="{00000000-0005-0000-0000-0000EC960000}"/>
    <cellStyle name="Note 5 6 5 2" xfId="2751" xr:uid="{00000000-0005-0000-0000-0000ED960000}"/>
    <cellStyle name="Note 5 6 5 2 2" xfId="5262" xr:uid="{00000000-0005-0000-0000-0000EE960000}"/>
    <cellStyle name="Note 5 6 5 2 2 2" xfId="14572" xr:uid="{00000000-0005-0000-0000-0000EF960000}"/>
    <cellStyle name="Note 5 6 5 2 2 2 2" xfId="32007" xr:uid="{00000000-0005-0000-0000-0000F0960000}"/>
    <cellStyle name="Note 5 6 5 2 2 2 3" xfId="46460" xr:uid="{00000000-0005-0000-0000-0000F1960000}"/>
    <cellStyle name="Note 5 6 5 2 2 3" xfId="17033" xr:uid="{00000000-0005-0000-0000-0000F2960000}"/>
    <cellStyle name="Note 5 6 5 2 2 3 2" xfId="34468" xr:uid="{00000000-0005-0000-0000-0000F3960000}"/>
    <cellStyle name="Note 5 6 5 2 2 3 3" xfId="48921" xr:uid="{00000000-0005-0000-0000-0000F4960000}"/>
    <cellStyle name="Note 5 6 5 2 2 4" xfId="22698" xr:uid="{00000000-0005-0000-0000-0000F5960000}"/>
    <cellStyle name="Note 5 6 5 2 2 5" xfId="37151" xr:uid="{00000000-0005-0000-0000-0000F6960000}"/>
    <cellStyle name="Note 5 6 5 2 3" xfId="7724" xr:uid="{00000000-0005-0000-0000-0000F7960000}"/>
    <cellStyle name="Note 5 6 5 2 3 2" xfId="25159" xr:uid="{00000000-0005-0000-0000-0000F8960000}"/>
    <cellStyle name="Note 5 6 5 2 3 3" xfId="39612" xr:uid="{00000000-0005-0000-0000-0000F9960000}"/>
    <cellStyle name="Note 5 6 5 2 4" xfId="10165" xr:uid="{00000000-0005-0000-0000-0000FA960000}"/>
    <cellStyle name="Note 5 6 5 2 4 2" xfId="27600" xr:uid="{00000000-0005-0000-0000-0000FB960000}"/>
    <cellStyle name="Note 5 6 5 2 4 3" xfId="42053" xr:uid="{00000000-0005-0000-0000-0000FC960000}"/>
    <cellStyle name="Note 5 6 5 2 5" xfId="12585" xr:uid="{00000000-0005-0000-0000-0000FD960000}"/>
    <cellStyle name="Note 5 6 5 2 5 2" xfId="30020" xr:uid="{00000000-0005-0000-0000-0000FE960000}"/>
    <cellStyle name="Note 5 6 5 2 5 3" xfId="44473" xr:uid="{00000000-0005-0000-0000-0000FF960000}"/>
    <cellStyle name="Note 5 6 5 2 6" xfId="19592" xr:uid="{00000000-0005-0000-0000-000000970000}"/>
    <cellStyle name="Note 5 6 5 3" xfId="2752" xr:uid="{00000000-0005-0000-0000-000001970000}"/>
    <cellStyle name="Note 5 6 5 3 2" xfId="5263" xr:uid="{00000000-0005-0000-0000-000002970000}"/>
    <cellStyle name="Note 5 6 5 3 2 2" xfId="14573" xr:uid="{00000000-0005-0000-0000-000003970000}"/>
    <cellStyle name="Note 5 6 5 3 2 2 2" xfId="32008" xr:uid="{00000000-0005-0000-0000-000004970000}"/>
    <cellStyle name="Note 5 6 5 3 2 2 3" xfId="46461" xr:uid="{00000000-0005-0000-0000-000005970000}"/>
    <cellStyle name="Note 5 6 5 3 2 3" xfId="17034" xr:uid="{00000000-0005-0000-0000-000006970000}"/>
    <cellStyle name="Note 5 6 5 3 2 3 2" xfId="34469" xr:uid="{00000000-0005-0000-0000-000007970000}"/>
    <cellStyle name="Note 5 6 5 3 2 3 3" xfId="48922" xr:uid="{00000000-0005-0000-0000-000008970000}"/>
    <cellStyle name="Note 5 6 5 3 2 4" xfId="22699" xr:uid="{00000000-0005-0000-0000-000009970000}"/>
    <cellStyle name="Note 5 6 5 3 2 5" xfId="37152" xr:uid="{00000000-0005-0000-0000-00000A970000}"/>
    <cellStyle name="Note 5 6 5 3 3" xfId="7725" xr:uid="{00000000-0005-0000-0000-00000B970000}"/>
    <cellStyle name="Note 5 6 5 3 3 2" xfId="25160" xr:uid="{00000000-0005-0000-0000-00000C970000}"/>
    <cellStyle name="Note 5 6 5 3 3 3" xfId="39613" xr:uid="{00000000-0005-0000-0000-00000D970000}"/>
    <cellStyle name="Note 5 6 5 3 4" xfId="10166" xr:uid="{00000000-0005-0000-0000-00000E970000}"/>
    <cellStyle name="Note 5 6 5 3 4 2" xfId="27601" xr:uid="{00000000-0005-0000-0000-00000F970000}"/>
    <cellStyle name="Note 5 6 5 3 4 3" xfId="42054" xr:uid="{00000000-0005-0000-0000-000010970000}"/>
    <cellStyle name="Note 5 6 5 3 5" xfId="12586" xr:uid="{00000000-0005-0000-0000-000011970000}"/>
    <cellStyle name="Note 5 6 5 3 5 2" xfId="30021" xr:uid="{00000000-0005-0000-0000-000012970000}"/>
    <cellStyle name="Note 5 6 5 3 5 3" xfId="44474" xr:uid="{00000000-0005-0000-0000-000013970000}"/>
    <cellStyle name="Note 5 6 5 3 6" xfId="19593" xr:uid="{00000000-0005-0000-0000-000014970000}"/>
    <cellStyle name="Note 5 6 5 4" xfId="2753" xr:uid="{00000000-0005-0000-0000-000015970000}"/>
    <cellStyle name="Note 5 6 5 4 2" xfId="5264" xr:uid="{00000000-0005-0000-0000-000016970000}"/>
    <cellStyle name="Note 5 6 5 4 2 2" xfId="22700" xr:uid="{00000000-0005-0000-0000-000017970000}"/>
    <cellStyle name="Note 5 6 5 4 2 3" xfId="37153" xr:uid="{00000000-0005-0000-0000-000018970000}"/>
    <cellStyle name="Note 5 6 5 4 3" xfId="7726" xr:uid="{00000000-0005-0000-0000-000019970000}"/>
    <cellStyle name="Note 5 6 5 4 3 2" xfId="25161" xr:uid="{00000000-0005-0000-0000-00001A970000}"/>
    <cellStyle name="Note 5 6 5 4 3 3" xfId="39614" xr:uid="{00000000-0005-0000-0000-00001B970000}"/>
    <cellStyle name="Note 5 6 5 4 4" xfId="10167" xr:uid="{00000000-0005-0000-0000-00001C970000}"/>
    <cellStyle name="Note 5 6 5 4 4 2" xfId="27602" xr:uid="{00000000-0005-0000-0000-00001D970000}"/>
    <cellStyle name="Note 5 6 5 4 4 3" xfId="42055" xr:uid="{00000000-0005-0000-0000-00001E970000}"/>
    <cellStyle name="Note 5 6 5 4 5" xfId="12587" xr:uid="{00000000-0005-0000-0000-00001F970000}"/>
    <cellStyle name="Note 5 6 5 4 5 2" xfId="30022" xr:uid="{00000000-0005-0000-0000-000020970000}"/>
    <cellStyle name="Note 5 6 5 4 5 3" xfId="44475" xr:uid="{00000000-0005-0000-0000-000021970000}"/>
    <cellStyle name="Note 5 6 5 4 6" xfId="15458" xr:uid="{00000000-0005-0000-0000-000022970000}"/>
    <cellStyle name="Note 5 6 5 4 6 2" xfId="32893" xr:uid="{00000000-0005-0000-0000-000023970000}"/>
    <cellStyle name="Note 5 6 5 4 6 3" xfId="47346" xr:uid="{00000000-0005-0000-0000-000024970000}"/>
    <cellStyle name="Note 5 6 5 4 7" xfId="19594" xr:uid="{00000000-0005-0000-0000-000025970000}"/>
    <cellStyle name="Note 5 6 5 4 8" xfId="20620" xr:uid="{00000000-0005-0000-0000-000026970000}"/>
    <cellStyle name="Note 5 6 5 5" xfId="5261" xr:uid="{00000000-0005-0000-0000-000027970000}"/>
    <cellStyle name="Note 5 6 5 5 2" xfId="14571" xr:uid="{00000000-0005-0000-0000-000028970000}"/>
    <cellStyle name="Note 5 6 5 5 2 2" xfId="32006" xr:uid="{00000000-0005-0000-0000-000029970000}"/>
    <cellStyle name="Note 5 6 5 5 2 3" xfId="46459" xr:uid="{00000000-0005-0000-0000-00002A970000}"/>
    <cellStyle name="Note 5 6 5 5 3" xfId="17032" xr:uid="{00000000-0005-0000-0000-00002B970000}"/>
    <cellStyle name="Note 5 6 5 5 3 2" xfId="34467" xr:uid="{00000000-0005-0000-0000-00002C970000}"/>
    <cellStyle name="Note 5 6 5 5 3 3" xfId="48920" xr:uid="{00000000-0005-0000-0000-00002D970000}"/>
    <cellStyle name="Note 5 6 5 5 4" xfId="22697" xr:uid="{00000000-0005-0000-0000-00002E970000}"/>
    <cellStyle name="Note 5 6 5 5 5" xfId="37150" xr:uid="{00000000-0005-0000-0000-00002F970000}"/>
    <cellStyle name="Note 5 6 5 6" xfId="7723" xr:uid="{00000000-0005-0000-0000-000030970000}"/>
    <cellStyle name="Note 5 6 5 6 2" xfId="25158" xr:uid="{00000000-0005-0000-0000-000031970000}"/>
    <cellStyle name="Note 5 6 5 6 3" xfId="39611" xr:uid="{00000000-0005-0000-0000-000032970000}"/>
    <cellStyle name="Note 5 6 5 7" xfId="10164" xr:uid="{00000000-0005-0000-0000-000033970000}"/>
    <cellStyle name="Note 5 6 5 7 2" xfId="27599" xr:uid="{00000000-0005-0000-0000-000034970000}"/>
    <cellStyle name="Note 5 6 5 7 3" xfId="42052" xr:uid="{00000000-0005-0000-0000-000035970000}"/>
    <cellStyle name="Note 5 6 5 8" xfId="12584" xr:uid="{00000000-0005-0000-0000-000036970000}"/>
    <cellStyle name="Note 5 6 5 8 2" xfId="30019" xr:uid="{00000000-0005-0000-0000-000037970000}"/>
    <cellStyle name="Note 5 6 5 8 3" xfId="44472" xr:uid="{00000000-0005-0000-0000-000038970000}"/>
    <cellStyle name="Note 5 6 5 9" xfId="19591" xr:uid="{00000000-0005-0000-0000-000039970000}"/>
    <cellStyle name="Note 5 6 6" xfId="2754" xr:uid="{00000000-0005-0000-0000-00003A970000}"/>
    <cellStyle name="Note 5 6 6 2" xfId="5265" xr:uid="{00000000-0005-0000-0000-00003B970000}"/>
    <cellStyle name="Note 5 6 6 2 2" xfId="14574" xr:uid="{00000000-0005-0000-0000-00003C970000}"/>
    <cellStyle name="Note 5 6 6 2 2 2" xfId="32009" xr:uid="{00000000-0005-0000-0000-00003D970000}"/>
    <cellStyle name="Note 5 6 6 2 2 3" xfId="46462" xr:uid="{00000000-0005-0000-0000-00003E970000}"/>
    <cellStyle name="Note 5 6 6 2 3" xfId="17035" xr:uid="{00000000-0005-0000-0000-00003F970000}"/>
    <cellStyle name="Note 5 6 6 2 3 2" xfId="34470" xr:uid="{00000000-0005-0000-0000-000040970000}"/>
    <cellStyle name="Note 5 6 6 2 3 3" xfId="48923" xr:uid="{00000000-0005-0000-0000-000041970000}"/>
    <cellStyle name="Note 5 6 6 2 4" xfId="22701" xr:uid="{00000000-0005-0000-0000-000042970000}"/>
    <cellStyle name="Note 5 6 6 2 5" xfId="37154" xr:uid="{00000000-0005-0000-0000-000043970000}"/>
    <cellStyle name="Note 5 6 6 3" xfId="7727" xr:uid="{00000000-0005-0000-0000-000044970000}"/>
    <cellStyle name="Note 5 6 6 3 2" xfId="25162" xr:uid="{00000000-0005-0000-0000-000045970000}"/>
    <cellStyle name="Note 5 6 6 3 3" xfId="39615" xr:uid="{00000000-0005-0000-0000-000046970000}"/>
    <cellStyle name="Note 5 6 6 4" xfId="10168" xr:uid="{00000000-0005-0000-0000-000047970000}"/>
    <cellStyle name="Note 5 6 6 4 2" xfId="27603" xr:uid="{00000000-0005-0000-0000-000048970000}"/>
    <cellStyle name="Note 5 6 6 4 3" xfId="42056" xr:uid="{00000000-0005-0000-0000-000049970000}"/>
    <cellStyle name="Note 5 6 6 5" xfId="12588" xr:uid="{00000000-0005-0000-0000-00004A970000}"/>
    <cellStyle name="Note 5 6 6 5 2" xfId="30023" xr:uid="{00000000-0005-0000-0000-00004B970000}"/>
    <cellStyle name="Note 5 6 6 5 3" xfId="44476" xr:uid="{00000000-0005-0000-0000-00004C970000}"/>
    <cellStyle name="Note 5 6 6 6" xfId="19595" xr:uid="{00000000-0005-0000-0000-00004D970000}"/>
    <cellStyle name="Note 5 6 7" xfId="2755" xr:uid="{00000000-0005-0000-0000-00004E970000}"/>
    <cellStyle name="Note 5 6 7 2" xfId="5266" xr:uid="{00000000-0005-0000-0000-00004F970000}"/>
    <cellStyle name="Note 5 6 7 2 2" xfId="14575" xr:uid="{00000000-0005-0000-0000-000050970000}"/>
    <cellStyle name="Note 5 6 7 2 2 2" xfId="32010" xr:uid="{00000000-0005-0000-0000-000051970000}"/>
    <cellStyle name="Note 5 6 7 2 2 3" xfId="46463" xr:uid="{00000000-0005-0000-0000-000052970000}"/>
    <cellStyle name="Note 5 6 7 2 3" xfId="17036" xr:uid="{00000000-0005-0000-0000-000053970000}"/>
    <cellStyle name="Note 5 6 7 2 3 2" xfId="34471" xr:uid="{00000000-0005-0000-0000-000054970000}"/>
    <cellStyle name="Note 5 6 7 2 3 3" xfId="48924" xr:uid="{00000000-0005-0000-0000-000055970000}"/>
    <cellStyle name="Note 5 6 7 2 4" xfId="22702" xr:uid="{00000000-0005-0000-0000-000056970000}"/>
    <cellStyle name="Note 5 6 7 2 5" xfId="37155" xr:uid="{00000000-0005-0000-0000-000057970000}"/>
    <cellStyle name="Note 5 6 7 3" xfId="7728" xr:uid="{00000000-0005-0000-0000-000058970000}"/>
    <cellStyle name="Note 5 6 7 3 2" xfId="25163" xr:uid="{00000000-0005-0000-0000-000059970000}"/>
    <cellStyle name="Note 5 6 7 3 3" xfId="39616" xr:uid="{00000000-0005-0000-0000-00005A970000}"/>
    <cellStyle name="Note 5 6 7 4" xfId="10169" xr:uid="{00000000-0005-0000-0000-00005B970000}"/>
    <cellStyle name="Note 5 6 7 4 2" xfId="27604" xr:uid="{00000000-0005-0000-0000-00005C970000}"/>
    <cellStyle name="Note 5 6 7 4 3" xfId="42057" xr:uid="{00000000-0005-0000-0000-00005D970000}"/>
    <cellStyle name="Note 5 6 7 5" xfId="12589" xr:uid="{00000000-0005-0000-0000-00005E970000}"/>
    <cellStyle name="Note 5 6 7 5 2" xfId="30024" xr:uid="{00000000-0005-0000-0000-00005F970000}"/>
    <cellStyle name="Note 5 6 7 5 3" xfId="44477" xr:uid="{00000000-0005-0000-0000-000060970000}"/>
    <cellStyle name="Note 5 6 7 6" xfId="19596" xr:uid="{00000000-0005-0000-0000-000061970000}"/>
    <cellStyle name="Note 5 6 8" xfId="2756" xr:uid="{00000000-0005-0000-0000-000062970000}"/>
    <cellStyle name="Note 5 6 8 2" xfId="5267" xr:uid="{00000000-0005-0000-0000-000063970000}"/>
    <cellStyle name="Note 5 6 8 2 2" xfId="22703" xr:uid="{00000000-0005-0000-0000-000064970000}"/>
    <cellStyle name="Note 5 6 8 2 3" xfId="37156" xr:uid="{00000000-0005-0000-0000-000065970000}"/>
    <cellStyle name="Note 5 6 8 3" xfId="7729" xr:uid="{00000000-0005-0000-0000-000066970000}"/>
    <cellStyle name="Note 5 6 8 3 2" xfId="25164" xr:uid="{00000000-0005-0000-0000-000067970000}"/>
    <cellStyle name="Note 5 6 8 3 3" xfId="39617" xr:uid="{00000000-0005-0000-0000-000068970000}"/>
    <cellStyle name="Note 5 6 8 4" xfId="10170" xr:uid="{00000000-0005-0000-0000-000069970000}"/>
    <cellStyle name="Note 5 6 8 4 2" xfId="27605" xr:uid="{00000000-0005-0000-0000-00006A970000}"/>
    <cellStyle name="Note 5 6 8 4 3" xfId="42058" xr:uid="{00000000-0005-0000-0000-00006B970000}"/>
    <cellStyle name="Note 5 6 8 5" xfId="12590" xr:uid="{00000000-0005-0000-0000-00006C970000}"/>
    <cellStyle name="Note 5 6 8 5 2" xfId="30025" xr:uid="{00000000-0005-0000-0000-00006D970000}"/>
    <cellStyle name="Note 5 6 8 5 3" xfId="44478" xr:uid="{00000000-0005-0000-0000-00006E970000}"/>
    <cellStyle name="Note 5 6 8 6" xfId="15459" xr:uid="{00000000-0005-0000-0000-00006F970000}"/>
    <cellStyle name="Note 5 6 8 6 2" xfId="32894" xr:uid="{00000000-0005-0000-0000-000070970000}"/>
    <cellStyle name="Note 5 6 8 6 3" xfId="47347" xr:uid="{00000000-0005-0000-0000-000071970000}"/>
    <cellStyle name="Note 5 6 8 7" xfId="19597" xr:uid="{00000000-0005-0000-0000-000072970000}"/>
    <cellStyle name="Note 5 6 8 8" xfId="20621" xr:uid="{00000000-0005-0000-0000-000073970000}"/>
    <cellStyle name="Note 5 6 9" xfId="5248" xr:uid="{00000000-0005-0000-0000-000074970000}"/>
    <cellStyle name="Note 5 6 9 2" xfId="14561" xr:uid="{00000000-0005-0000-0000-000075970000}"/>
    <cellStyle name="Note 5 6 9 2 2" xfId="31996" xr:uid="{00000000-0005-0000-0000-000076970000}"/>
    <cellStyle name="Note 5 6 9 2 3" xfId="46449" xr:uid="{00000000-0005-0000-0000-000077970000}"/>
    <cellStyle name="Note 5 6 9 3" xfId="17022" xr:uid="{00000000-0005-0000-0000-000078970000}"/>
    <cellStyle name="Note 5 6 9 3 2" xfId="34457" xr:uid="{00000000-0005-0000-0000-000079970000}"/>
    <cellStyle name="Note 5 6 9 3 3" xfId="48910" xr:uid="{00000000-0005-0000-0000-00007A970000}"/>
    <cellStyle name="Note 5 6 9 4" xfId="22684" xr:uid="{00000000-0005-0000-0000-00007B970000}"/>
    <cellStyle name="Note 5 6 9 5" xfId="37137" xr:uid="{00000000-0005-0000-0000-00007C970000}"/>
    <cellStyle name="Note 5 7" xfId="2757" xr:uid="{00000000-0005-0000-0000-00007D970000}"/>
    <cellStyle name="Note 5 7 10" xfId="7730" xr:uid="{00000000-0005-0000-0000-00007E970000}"/>
    <cellStyle name="Note 5 7 10 2" xfId="25165" xr:uid="{00000000-0005-0000-0000-00007F970000}"/>
    <cellStyle name="Note 5 7 10 3" xfId="39618" xr:uid="{00000000-0005-0000-0000-000080970000}"/>
    <cellStyle name="Note 5 7 11" xfId="10171" xr:uid="{00000000-0005-0000-0000-000081970000}"/>
    <cellStyle name="Note 5 7 11 2" xfId="27606" xr:uid="{00000000-0005-0000-0000-000082970000}"/>
    <cellStyle name="Note 5 7 11 3" xfId="42059" xr:uid="{00000000-0005-0000-0000-000083970000}"/>
    <cellStyle name="Note 5 7 12" xfId="12591" xr:uid="{00000000-0005-0000-0000-000084970000}"/>
    <cellStyle name="Note 5 7 12 2" xfId="30026" xr:uid="{00000000-0005-0000-0000-000085970000}"/>
    <cellStyle name="Note 5 7 12 3" xfId="44479" xr:uid="{00000000-0005-0000-0000-000086970000}"/>
    <cellStyle name="Note 5 7 13" xfId="19598" xr:uid="{00000000-0005-0000-0000-000087970000}"/>
    <cellStyle name="Note 5 7 2" xfId="2758" xr:uid="{00000000-0005-0000-0000-000088970000}"/>
    <cellStyle name="Note 5 7 2 2" xfId="2759" xr:uid="{00000000-0005-0000-0000-000089970000}"/>
    <cellStyle name="Note 5 7 2 2 2" xfId="5270" xr:uid="{00000000-0005-0000-0000-00008A970000}"/>
    <cellStyle name="Note 5 7 2 2 2 2" xfId="14578" xr:uid="{00000000-0005-0000-0000-00008B970000}"/>
    <cellStyle name="Note 5 7 2 2 2 2 2" xfId="32013" xr:uid="{00000000-0005-0000-0000-00008C970000}"/>
    <cellStyle name="Note 5 7 2 2 2 2 3" xfId="46466" xr:uid="{00000000-0005-0000-0000-00008D970000}"/>
    <cellStyle name="Note 5 7 2 2 2 3" xfId="17039" xr:uid="{00000000-0005-0000-0000-00008E970000}"/>
    <cellStyle name="Note 5 7 2 2 2 3 2" xfId="34474" xr:uid="{00000000-0005-0000-0000-00008F970000}"/>
    <cellStyle name="Note 5 7 2 2 2 3 3" xfId="48927" xr:uid="{00000000-0005-0000-0000-000090970000}"/>
    <cellStyle name="Note 5 7 2 2 2 4" xfId="22706" xr:uid="{00000000-0005-0000-0000-000091970000}"/>
    <cellStyle name="Note 5 7 2 2 2 5" xfId="37159" xr:uid="{00000000-0005-0000-0000-000092970000}"/>
    <cellStyle name="Note 5 7 2 2 3" xfId="7732" xr:uid="{00000000-0005-0000-0000-000093970000}"/>
    <cellStyle name="Note 5 7 2 2 3 2" xfId="25167" xr:uid="{00000000-0005-0000-0000-000094970000}"/>
    <cellStyle name="Note 5 7 2 2 3 3" xfId="39620" xr:uid="{00000000-0005-0000-0000-000095970000}"/>
    <cellStyle name="Note 5 7 2 2 4" xfId="10173" xr:uid="{00000000-0005-0000-0000-000096970000}"/>
    <cellStyle name="Note 5 7 2 2 4 2" xfId="27608" xr:uid="{00000000-0005-0000-0000-000097970000}"/>
    <cellStyle name="Note 5 7 2 2 4 3" xfId="42061" xr:uid="{00000000-0005-0000-0000-000098970000}"/>
    <cellStyle name="Note 5 7 2 2 5" xfId="12593" xr:uid="{00000000-0005-0000-0000-000099970000}"/>
    <cellStyle name="Note 5 7 2 2 5 2" xfId="30028" xr:uid="{00000000-0005-0000-0000-00009A970000}"/>
    <cellStyle name="Note 5 7 2 2 5 3" xfId="44481" xr:uid="{00000000-0005-0000-0000-00009B970000}"/>
    <cellStyle name="Note 5 7 2 2 6" xfId="19600" xr:uid="{00000000-0005-0000-0000-00009C970000}"/>
    <cellStyle name="Note 5 7 2 3" xfId="2760" xr:uid="{00000000-0005-0000-0000-00009D970000}"/>
    <cellStyle name="Note 5 7 2 3 2" xfId="5271" xr:uid="{00000000-0005-0000-0000-00009E970000}"/>
    <cellStyle name="Note 5 7 2 3 2 2" xfId="14579" xr:uid="{00000000-0005-0000-0000-00009F970000}"/>
    <cellStyle name="Note 5 7 2 3 2 2 2" xfId="32014" xr:uid="{00000000-0005-0000-0000-0000A0970000}"/>
    <cellStyle name="Note 5 7 2 3 2 2 3" xfId="46467" xr:uid="{00000000-0005-0000-0000-0000A1970000}"/>
    <cellStyle name="Note 5 7 2 3 2 3" xfId="17040" xr:uid="{00000000-0005-0000-0000-0000A2970000}"/>
    <cellStyle name="Note 5 7 2 3 2 3 2" xfId="34475" xr:uid="{00000000-0005-0000-0000-0000A3970000}"/>
    <cellStyle name="Note 5 7 2 3 2 3 3" xfId="48928" xr:uid="{00000000-0005-0000-0000-0000A4970000}"/>
    <cellStyle name="Note 5 7 2 3 2 4" xfId="22707" xr:uid="{00000000-0005-0000-0000-0000A5970000}"/>
    <cellStyle name="Note 5 7 2 3 2 5" xfId="37160" xr:uid="{00000000-0005-0000-0000-0000A6970000}"/>
    <cellStyle name="Note 5 7 2 3 3" xfId="7733" xr:uid="{00000000-0005-0000-0000-0000A7970000}"/>
    <cellStyle name="Note 5 7 2 3 3 2" xfId="25168" xr:uid="{00000000-0005-0000-0000-0000A8970000}"/>
    <cellStyle name="Note 5 7 2 3 3 3" xfId="39621" xr:uid="{00000000-0005-0000-0000-0000A9970000}"/>
    <cellStyle name="Note 5 7 2 3 4" xfId="10174" xr:uid="{00000000-0005-0000-0000-0000AA970000}"/>
    <cellStyle name="Note 5 7 2 3 4 2" xfId="27609" xr:uid="{00000000-0005-0000-0000-0000AB970000}"/>
    <cellStyle name="Note 5 7 2 3 4 3" xfId="42062" xr:uid="{00000000-0005-0000-0000-0000AC970000}"/>
    <cellStyle name="Note 5 7 2 3 5" xfId="12594" xr:uid="{00000000-0005-0000-0000-0000AD970000}"/>
    <cellStyle name="Note 5 7 2 3 5 2" xfId="30029" xr:uid="{00000000-0005-0000-0000-0000AE970000}"/>
    <cellStyle name="Note 5 7 2 3 5 3" xfId="44482" xr:uid="{00000000-0005-0000-0000-0000AF970000}"/>
    <cellStyle name="Note 5 7 2 3 6" xfId="19601" xr:uid="{00000000-0005-0000-0000-0000B0970000}"/>
    <cellStyle name="Note 5 7 2 4" xfId="2761" xr:uid="{00000000-0005-0000-0000-0000B1970000}"/>
    <cellStyle name="Note 5 7 2 4 2" xfId="5272" xr:uid="{00000000-0005-0000-0000-0000B2970000}"/>
    <cellStyle name="Note 5 7 2 4 2 2" xfId="22708" xr:uid="{00000000-0005-0000-0000-0000B3970000}"/>
    <cellStyle name="Note 5 7 2 4 2 3" xfId="37161" xr:uid="{00000000-0005-0000-0000-0000B4970000}"/>
    <cellStyle name="Note 5 7 2 4 3" xfId="7734" xr:uid="{00000000-0005-0000-0000-0000B5970000}"/>
    <cellStyle name="Note 5 7 2 4 3 2" xfId="25169" xr:uid="{00000000-0005-0000-0000-0000B6970000}"/>
    <cellStyle name="Note 5 7 2 4 3 3" xfId="39622" xr:uid="{00000000-0005-0000-0000-0000B7970000}"/>
    <cellStyle name="Note 5 7 2 4 4" xfId="10175" xr:uid="{00000000-0005-0000-0000-0000B8970000}"/>
    <cellStyle name="Note 5 7 2 4 4 2" xfId="27610" xr:uid="{00000000-0005-0000-0000-0000B9970000}"/>
    <cellStyle name="Note 5 7 2 4 4 3" xfId="42063" xr:uid="{00000000-0005-0000-0000-0000BA970000}"/>
    <cellStyle name="Note 5 7 2 4 5" xfId="12595" xr:uid="{00000000-0005-0000-0000-0000BB970000}"/>
    <cellStyle name="Note 5 7 2 4 5 2" xfId="30030" xr:uid="{00000000-0005-0000-0000-0000BC970000}"/>
    <cellStyle name="Note 5 7 2 4 5 3" xfId="44483" xr:uid="{00000000-0005-0000-0000-0000BD970000}"/>
    <cellStyle name="Note 5 7 2 4 6" xfId="15460" xr:uid="{00000000-0005-0000-0000-0000BE970000}"/>
    <cellStyle name="Note 5 7 2 4 6 2" xfId="32895" xr:uid="{00000000-0005-0000-0000-0000BF970000}"/>
    <cellStyle name="Note 5 7 2 4 6 3" xfId="47348" xr:uid="{00000000-0005-0000-0000-0000C0970000}"/>
    <cellStyle name="Note 5 7 2 4 7" xfId="19602" xr:uid="{00000000-0005-0000-0000-0000C1970000}"/>
    <cellStyle name="Note 5 7 2 4 8" xfId="20622" xr:uid="{00000000-0005-0000-0000-0000C2970000}"/>
    <cellStyle name="Note 5 7 2 5" xfId="5269" xr:uid="{00000000-0005-0000-0000-0000C3970000}"/>
    <cellStyle name="Note 5 7 2 5 2" xfId="14577" xr:uid="{00000000-0005-0000-0000-0000C4970000}"/>
    <cellStyle name="Note 5 7 2 5 2 2" xfId="32012" xr:uid="{00000000-0005-0000-0000-0000C5970000}"/>
    <cellStyle name="Note 5 7 2 5 2 3" xfId="46465" xr:uid="{00000000-0005-0000-0000-0000C6970000}"/>
    <cellStyle name="Note 5 7 2 5 3" xfId="17038" xr:uid="{00000000-0005-0000-0000-0000C7970000}"/>
    <cellStyle name="Note 5 7 2 5 3 2" xfId="34473" xr:uid="{00000000-0005-0000-0000-0000C8970000}"/>
    <cellStyle name="Note 5 7 2 5 3 3" xfId="48926" xr:uid="{00000000-0005-0000-0000-0000C9970000}"/>
    <cellStyle name="Note 5 7 2 5 4" xfId="22705" xr:uid="{00000000-0005-0000-0000-0000CA970000}"/>
    <cellStyle name="Note 5 7 2 5 5" xfId="37158" xr:uid="{00000000-0005-0000-0000-0000CB970000}"/>
    <cellStyle name="Note 5 7 2 6" xfId="7731" xr:uid="{00000000-0005-0000-0000-0000CC970000}"/>
    <cellStyle name="Note 5 7 2 6 2" xfId="25166" xr:uid="{00000000-0005-0000-0000-0000CD970000}"/>
    <cellStyle name="Note 5 7 2 6 3" xfId="39619" xr:uid="{00000000-0005-0000-0000-0000CE970000}"/>
    <cellStyle name="Note 5 7 2 7" xfId="10172" xr:uid="{00000000-0005-0000-0000-0000CF970000}"/>
    <cellStyle name="Note 5 7 2 7 2" xfId="27607" xr:uid="{00000000-0005-0000-0000-0000D0970000}"/>
    <cellStyle name="Note 5 7 2 7 3" xfId="42060" xr:uid="{00000000-0005-0000-0000-0000D1970000}"/>
    <cellStyle name="Note 5 7 2 8" xfId="12592" xr:uid="{00000000-0005-0000-0000-0000D2970000}"/>
    <cellStyle name="Note 5 7 2 8 2" xfId="30027" xr:uid="{00000000-0005-0000-0000-0000D3970000}"/>
    <cellStyle name="Note 5 7 2 8 3" xfId="44480" xr:uid="{00000000-0005-0000-0000-0000D4970000}"/>
    <cellStyle name="Note 5 7 2 9" xfId="19599" xr:uid="{00000000-0005-0000-0000-0000D5970000}"/>
    <cellStyle name="Note 5 7 3" xfId="2762" xr:uid="{00000000-0005-0000-0000-0000D6970000}"/>
    <cellStyle name="Note 5 7 3 2" xfId="2763" xr:uid="{00000000-0005-0000-0000-0000D7970000}"/>
    <cellStyle name="Note 5 7 3 2 2" xfId="5274" xr:uid="{00000000-0005-0000-0000-0000D8970000}"/>
    <cellStyle name="Note 5 7 3 2 2 2" xfId="14581" xr:uid="{00000000-0005-0000-0000-0000D9970000}"/>
    <cellStyle name="Note 5 7 3 2 2 2 2" xfId="32016" xr:uid="{00000000-0005-0000-0000-0000DA970000}"/>
    <cellStyle name="Note 5 7 3 2 2 2 3" xfId="46469" xr:uid="{00000000-0005-0000-0000-0000DB970000}"/>
    <cellStyle name="Note 5 7 3 2 2 3" xfId="17042" xr:uid="{00000000-0005-0000-0000-0000DC970000}"/>
    <cellStyle name="Note 5 7 3 2 2 3 2" xfId="34477" xr:uid="{00000000-0005-0000-0000-0000DD970000}"/>
    <cellStyle name="Note 5 7 3 2 2 3 3" xfId="48930" xr:uid="{00000000-0005-0000-0000-0000DE970000}"/>
    <cellStyle name="Note 5 7 3 2 2 4" xfId="22710" xr:uid="{00000000-0005-0000-0000-0000DF970000}"/>
    <cellStyle name="Note 5 7 3 2 2 5" xfId="37163" xr:uid="{00000000-0005-0000-0000-0000E0970000}"/>
    <cellStyle name="Note 5 7 3 2 3" xfId="7736" xr:uid="{00000000-0005-0000-0000-0000E1970000}"/>
    <cellStyle name="Note 5 7 3 2 3 2" xfId="25171" xr:uid="{00000000-0005-0000-0000-0000E2970000}"/>
    <cellStyle name="Note 5 7 3 2 3 3" xfId="39624" xr:uid="{00000000-0005-0000-0000-0000E3970000}"/>
    <cellStyle name="Note 5 7 3 2 4" xfId="10177" xr:uid="{00000000-0005-0000-0000-0000E4970000}"/>
    <cellStyle name="Note 5 7 3 2 4 2" xfId="27612" xr:uid="{00000000-0005-0000-0000-0000E5970000}"/>
    <cellStyle name="Note 5 7 3 2 4 3" xfId="42065" xr:uid="{00000000-0005-0000-0000-0000E6970000}"/>
    <cellStyle name="Note 5 7 3 2 5" xfId="12597" xr:uid="{00000000-0005-0000-0000-0000E7970000}"/>
    <cellStyle name="Note 5 7 3 2 5 2" xfId="30032" xr:uid="{00000000-0005-0000-0000-0000E8970000}"/>
    <cellStyle name="Note 5 7 3 2 5 3" xfId="44485" xr:uid="{00000000-0005-0000-0000-0000E9970000}"/>
    <cellStyle name="Note 5 7 3 2 6" xfId="19604" xr:uid="{00000000-0005-0000-0000-0000EA970000}"/>
    <cellStyle name="Note 5 7 3 3" xfId="2764" xr:uid="{00000000-0005-0000-0000-0000EB970000}"/>
    <cellStyle name="Note 5 7 3 3 2" xfId="5275" xr:uid="{00000000-0005-0000-0000-0000EC970000}"/>
    <cellStyle name="Note 5 7 3 3 2 2" xfId="14582" xr:uid="{00000000-0005-0000-0000-0000ED970000}"/>
    <cellStyle name="Note 5 7 3 3 2 2 2" xfId="32017" xr:uid="{00000000-0005-0000-0000-0000EE970000}"/>
    <cellStyle name="Note 5 7 3 3 2 2 3" xfId="46470" xr:uid="{00000000-0005-0000-0000-0000EF970000}"/>
    <cellStyle name="Note 5 7 3 3 2 3" xfId="17043" xr:uid="{00000000-0005-0000-0000-0000F0970000}"/>
    <cellStyle name="Note 5 7 3 3 2 3 2" xfId="34478" xr:uid="{00000000-0005-0000-0000-0000F1970000}"/>
    <cellStyle name="Note 5 7 3 3 2 3 3" xfId="48931" xr:uid="{00000000-0005-0000-0000-0000F2970000}"/>
    <cellStyle name="Note 5 7 3 3 2 4" xfId="22711" xr:uid="{00000000-0005-0000-0000-0000F3970000}"/>
    <cellStyle name="Note 5 7 3 3 2 5" xfId="37164" xr:uid="{00000000-0005-0000-0000-0000F4970000}"/>
    <cellStyle name="Note 5 7 3 3 3" xfId="7737" xr:uid="{00000000-0005-0000-0000-0000F5970000}"/>
    <cellStyle name="Note 5 7 3 3 3 2" xfId="25172" xr:uid="{00000000-0005-0000-0000-0000F6970000}"/>
    <cellStyle name="Note 5 7 3 3 3 3" xfId="39625" xr:uid="{00000000-0005-0000-0000-0000F7970000}"/>
    <cellStyle name="Note 5 7 3 3 4" xfId="10178" xr:uid="{00000000-0005-0000-0000-0000F8970000}"/>
    <cellStyle name="Note 5 7 3 3 4 2" xfId="27613" xr:uid="{00000000-0005-0000-0000-0000F9970000}"/>
    <cellStyle name="Note 5 7 3 3 4 3" xfId="42066" xr:uid="{00000000-0005-0000-0000-0000FA970000}"/>
    <cellStyle name="Note 5 7 3 3 5" xfId="12598" xr:uid="{00000000-0005-0000-0000-0000FB970000}"/>
    <cellStyle name="Note 5 7 3 3 5 2" xfId="30033" xr:uid="{00000000-0005-0000-0000-0000FC970000}"/>
    <cellStyle name="Note 5 7 3 3 5 3" xfId="44486" xr:uid="{00000000-0005-0000-0000-0000FD970000}"/>
    <cellStyle name="Note 5 7 3 3 6" xfId="19605" xr:uid="{00000000-0005-0000-0000-0000FE970000}"/>
    <cellStyle name="Note 5 7 3 4" xfId="2765" xr:uid="{00000000-0005-0000-0000-0000FF970000}"/>
    <cellStyle name="Note 5 7 3 4 2" xfId="5276" xr:uid="{00000000-0005-0000-0000-000000980000}"/>
    <cellStyle name="Note 5 7 3 4 2 2" xfId="22712" xr:uid="{00000000-0005-0000-0000-000001980000}"/>
    <cellStyle name="Note 5 7 3 4 2 3" xfId="37165" xr:uid="{00000000-0005-0000-0000-000002980000}"/>
    <cellStyle name="Note 5 7 3 4 3" xfId="7738" xr:uid="{00000000-0005-0000-0000-000003980000}"/>
    <cellStyle name="Note 5 7 3 4 3 2" xfId="25173" xr:uid="{00000000-0005-0000-0000-000004980000}"/>
    <cellStyle name="Note 5 7 3 4 3 3" xfId="39626" xr:uid="{00000000-0005-0000-0000-000005980000}"/>
    <cellStyle name="Note 5 7 3 4 4" xfId="10179" xr:uid="{00000000-0005-0000-0000-000006980000}"/>
    <cellStyle name="Note 5 7 3 4 4 2" xfId="27614" xr:uid="{00000000-0005-0000-0000-000007980000}"/>
    <cellStyle name="Note 5 7 3 4 4 3" xfId="42067" xr:uid="{00000000-0005-0000-0000-000008980000}"/>
    <cellStyle name="Note 5 7 3 4 5" xfId="12599" xr:uid="{00000000-0005-0000-0000-000009980000}"/>
    <cellStyle name="Note 5 7 3 4 5 2" xfId="30034" xr:uid="{00000000-0005-0000-0000-00000A980000}"/>
    <cellStyle name="Note 5 7 3 4 5 3" xfId="44487" xr:uid="{00000000-0005-0000-0000-00000B980000}"/>
    <cellStyle name="Note 5 7 3 4 6" xfId="15461" xr:uid="{00000000-0005-0000-0000-00000C980000}"/>
    <cellStyle name="Note 5 7 3 4 6 2" xfId="32896" xr:uid="{00000000-0005-0000-0000-00000D980000}"/>
    <cellStyle name="Note 5 7 3 4 6 3" xfId="47349" xr:uid="{00000000-0005-0000-0000-00000E980000}"/>
    <cellStyle name="Note 5 7 3 4 7" xfId="19606" xr:uid="{00000000-0005-0000-0000-00000F980000}"/>
    <cellStyle name="Note 5 7 3 4 8" xfId="20623" xr:uid="{00000000-0005-0000-0000-000010980000}"/>
    <cellStyle name="Note 5 7 3 5" xfId="5273" xr:uid="{00000000-0005-0000-0000-000011980000}"/>
    <cellStyle name="Note 5 7 3 5 2" xfId="14580" xr:uid="{00000000-0005-0000-0000-000012980000}"/>
    <cellStyle name="Note 5 7 3 5 2 2" xfId="32015" xr:uid="{00000000-0005-0000-0000-000013980000}"/>
    <cellStyle name="Note 5 7 3 5 2 3" xfId="46468" xr:uid="{00000000-0005-0000-0000-000014980000}"/>
    <cellStyle name="Note 5 7 3 5 3" xfId="17041" xr:uid="{00000000-0005-0000-0000-000015980000}"/>
    <cellStyle name="Note 5 7 3 5 3 2" xfId="34476" xr:uid="{00000000-0005-0000-0000-000016980000}"/>
    <cellStyle name="Note 5 7 3 5 3 3" xfId="48929" xr:uid="{00000000-0005-0000-0000-000017980000}"/>
    <cellStyle name="Note 5 7 3 5 4" xfId="22709" xr:uid="{00000000-0005-0000-0000-000018980000}"/>
    <cellStyle name="Note 5 7 3 5 5" xfId="37162" xr:uid="{00000000-0005-0000-0000-000019980000}"/>
    <cellStyle name="Note 5 7 3 6" xfId="7735" xr:uid="{00000000-0005-0000-0000-00001A980000}"/>
    <cellStyle name="Note 5 7 3 6 2" xfId="25170" xr:uid="{00000000-0005-0000-0000-00001B980000}"/>
    <cellStyle name="Note 5 7 3 6 3" xfId="39623" xr:uid="{00000000-0005-0000-0000-00001C980000}"/>
    <cellStyle name="Note 5 7 3 7" xfId="10176" xr:uid="{00000000-0005-0000-0000-00001D980000}"/>
    <cellStyle name="Note 5 7 3 7 2" xfId="27611" xr:uid="{00000000-0005-0000-0000-00001E980000}"/>
    <cellStyle name="Note 5 7 3 7 3" xfId="42064" xr:uid="{00000000-0005-0000-0000-00001F980000}"/>
    <cellStyle name="Note 5 7 3 8" xfId="12596" xr:uid="{00000000-0005-0000-0000-000020980000}"/>
    <cellStyle name="Note 5 7 3 8 2" xfId="30031" xr:uid="{00000000-0005-0000-0000-000021980000}"/>
    <cellStyle name="Note 5 7 3 8 3" xfId="44484" xr:uid="{00000000-0005-0000-0000-000022980000}"/>
    <cellStyle name="Note 5 7 3 9" xfId="19603" xr:uid="{00000000-0005-0000-0000-000023980000}"/>
    <cellStyle name="Note 5 7 4" xfId="2766" xr:uid="{00000000-0005-0000-0000-000024980000}"/>
    <cellStyle name="Note 5 7 4 2" xfId="2767" xr:uid="{00000000-0005-0000-0000-000025980000}"/>
    <cellStyle name="Note 5 7 4 2 2" xfId="5278" xr:uid="{00000000-0005-0000-0000-000026980000}"/>
    <cellStyle name="Note 5 7 4 2 2 2" xfId="14584" xr:uid="{00000000-0005-0000-0000-000027980000}"/>
    <cellStyle name="Note 5 7 4 2 2 2 2" xfId="32019" xr:uid="{00000000-0005-0000-0000-000028980000}"/>
    <cellStyle name="Note 5 7 4 2 2 2 3" xfId="46472" xr:uid="{00000000-0005-0000-0000-000029980000}"/>
    <cellStyle name="Note 5 7 4 2 2 3" xfId="17045" xr:uid="{00000000-0005-0000-0000-00002A980000}"/>
    <cellStyle name="Note 5 7 4 2 2 3 2" xfId="34480" xr:uid="{00000000-0005-0000-0000-00002B980000}"/>
    <cellStyle name="Note 5 7 4 2 2 3 3" xfId="48933" xr:uid="{00000000-0005-0000-0000-00002C980000}"/>
    <cellStyle name="Note 5 7 4 2 2 4" xfId="22714" xr:uid="{00000000-0005-0000-0000-00002D980000}"/>
    <cellStyle name="Note 5 7 4 2 2 5" xfId="37167" xr:uid="{00000000-0005-0000-0000-00002E980000}"/>
    <cellStyle name="Note 5 7 4 2 3" xfId="7740" xr:uid="{00000000-0005-0000-0000-00002F980000}"/>
    <cellStyle name="Note 5 7 4 2 3 2" xfId="25175" xr:uid="{00000000-0005-0000-0000-000030980000}"/>
    <cellStyle name="Note 5 7 4 2 3 3" xfId="39628" xr:uid="{00000000-0005-0000-0000-000031980000}"/>
    <cellStyle name="Note 5 7 4 2 4" xfId="10181" xr:uid="{00000000-0005-0000-0000-000032980000}"/>
    <cellStyle name="Note 5 7 4 2 4 2" xfId="27616" xr:uid="{00000000-0005-0000-0000-000033980000}"/>
    <cellStyle name="Note 5 7 4 2 4 3" xfId="42069" xr:uid="{00000000-0005-0000-0000-000034980000}"/>
    <cellStyle name="Note 5 7 4 2 5" xfId="12601" xr:uid="{00000000-0005-0000-0000-000035980000}"/>
    <cellStyle name="Note 5 7 4 2 5 2" xfId="30036" xr:uid="{00000000-0005-0000-0000-000036980000}"/>
    <cellStyle name="Note 5 7 4 2 5 3" xfId="44489" xr:uid="{00000000-0005-0000-0000-000037980000}"/>
    <cellStyle name="Note 5 7 4 2 6" xfId="19608" xr:uid="{00000000-0005-0000-0000-000038980000}"/>
    <cellStyle name="Note 5 7 4 3" xfId="2768" xr:uid="{00000000-0005-0000-0000-000039980000}"/>
    <cellStyle name="Note 5 7 4 3 2" xfId="5279" xr:uid="{00000000-0005-0000-0000-00003A980000}"/>
    <cellStyle name="Note 5 7 4 3 2 2" xfId="14585" xr:uid="{00000000-0005-0000-0000-00003B980000}"/>
    <cellStyle name="Note 5 7 4 3 2 2 2" xfId="32020" xr:uid="{00000000-0005-0000-0000-00003C980000}"/>
    <cellStyle name="Note 5 7 4 3 2 2 3" xfId="46473" xr:uid="{00000000-0005-0000-0000-00003D980000}"/>
    <cellStyle name="Note 5 7 4 3 2 3" xfId="17046" xr:uid="{00000000-0005-0000-0000-00003E980000}"/>
    <cellStyle name="Note 5 7 4 3 2 3 2" xfId="34481" xr:uid="{00000000-0005-0000-0000-00003F980000}"/>
    <cellStyle name="Note 5 7 4 3 2 3 3" xfId="48934" xr:uid="{00000000-0005-0000-0000-000040980000}"/>
    <cellStyle name="Note 5 7 4 3 2 4" xfId="22715" xr:uid="{00000000-0005-0000-0000-000041980000}"/>
    <cellStyle name="Note 5 7 4 3 2 5" xfId="37168" xr:uid="{00000000-0005-0000-0000-000042980000}"/>
    <cellStyle name="Note 5 7 4 3 3" xfId="7741" xr:uid="{00000000-0005-0000-0000-000043980000}"/>
    <cellStyle name="Note 5 7 4 3 3 2" xfId="25176" xr:uid="{00000000-0005-0000-0000-000044980000}"/>
    <cellStyle name="Note 5 7 4 3 3 3" xfId="39629" xr:uid="{00000000-0005-0000-0000-000045980000}"/>
    <cellStyle name="Note 5 7 4 3 4" xfId="10182" xr:uid="{00000000-0005-0000-0000-000046980000}"/>
    <cellStyle name="Note 5 7 4 3 4 2" xfId="27617" xr:uid="{00000000-0005-0000-0000-000047980000}"/>
    <cellStyle name="Note 5 7 4 3 4 3" xfId="42070" xr:uid="{00000000-0005-0000-0000-000048980000}"/>
    <cellStyle name="Note 5 7 4 3 5" xfId="12602" xr:uid="{00000000-0005-0000-0000-000049980000}"/>
    <cellStyle name="Note 5 7 4 3 5 2" xfId="30037" xr:uid="{00000000-0005-0000-0000-00004A980000}"/>
    <cellStyle name="Note 5 7 4 3 5 3" xfId="44490" xr:uid="{00000000-0005-0000-0000-00004B980000}"/>
    <cellStyle name="Note 5 7 4 3 6" xfId="19609" xr:uid="{00000000-0005-0000-0000-00004C980000}"/>
    <cellStyle name="Note 5 7 4 4" xfId="2769" xr:uid="{00000000-0005-0000-0000-00004D980000}"/>
    <cellStyle name="Note 5 7 4 4 2" xfId="5280" xr:uid="{00000000-0005-0000-0000-00004E980000}"/>
    <cellStyle name="Note 5 7 4 4 2 2" xfId="22716" xr:uid="{00000000-0005-0000-0000-00004F980000}"/>
    <cellStyle name="Note 5 7 4 4 2 3" xfId="37169" xr:uid="{00000000-0005-0000-0000-000050980000}"/>
    <cellStyle name="Note 5 7 4 4 3" xfId="7742" xr:uid="{00000000-0005-0000-0000-000051980000}"/>
    <cellStyle name="Note 5 7 4 4 3 2" xfId="25177" xr:uid="{00000000-0005-0000-0000-000052980000}"/>
    <cellStyle name="Note 5 7 4 4 3 3" xfId="39630" xr:uid="{00000000-0005-0000-0000-000053980000}"/>
    <cellStyle name="Note 5 7 4 4 4" xfId="10183" xr:uid="{00000000-0005-0000-0000-000054980000}"/>
    <cellStyle name="Note 5 7 4 4 4 2" xfId="27618" xr:uid="{00000000-0005-0000-0000-000055980000}"/>
    <cellStyle name="Note 5 7 4 4 4 3" xfId="42071" xr:uid="{00000000-0005-0000-0000-000056980000}"/>
    <cellStyle name="Note 5 7 4 4 5" xfId="12603" xr:uid="{00000000-0005-0000-0000-000057980000}"/>
    <cellStyle name="Note 5 7 4 4 5 2" xfId="30038" xr:uid="{00000000-0005-0000-0000-000058980000}"/>
    <cellStyle name="Note 5 7 4 4 5 3" xfId="44491" xr:uid="{00000000-0005-0000-0000-000059980000}"/>
    <cellStyle name="Note 5 7 4 4 6" xfId="15462" xr:uid="{00000000-0005-0000-0000-00005A980000}"/>
    <cellStyle name="Note 5 7 4 4 6 2" xfId="32897" xr:uid="{00000000-0005-0000-0000-00005B980000}"/>
    <cellStyle name="Note 5 7 4 4 6 3" xfId="47350" xr:uid="{00000000-0005-0000-0000-00005C980000}"/>
    <cellStyle name="Note 5 7 4 4 7" xfId="19610" xr:uid="{00000000-0005-0000-0000-00005D980000}"/>
    <cellStyle name="Note 5 7 4 4 8" xfId="20624" xr:uid="{00000000-0005-0000-0000-00005E980000}"/>
    <cellStyle name="Note 5 7 4 5" xfId="5277" xr:uid="{00000000-0005-0000-0000-00005F980000}"/>
    <cellStyle name="Note 5 7 4 5 2" xfId="14583" xr:uid="{00000000-0005-0000-0000-000060980000}"/>
    <cellStyle name="Note 5 7 4 5 2 2" xfId="32018" xr:uid="{00000000-0005-0000-0000-000061980000}"/>
    <cellStyle name="Note 5 7 4 5 2 3" xfId="46471" xr:uid="{00000000-0005-0000-0000-000062980000}"/>
    <cellStyle name="Note 5 7 4 5 3" xfId="17044" xr:uid="{00000000-0005-0000-0000-000063980000}"/>
    <cellStyle name="Note 5 7 4 5 3 2" xfId="34479" xr:uid="{00000000-0005-0000-0000-000064980000}"/>
    <cellStyle name="Note 5 7 4 5 3 3" xfId="48932" xr:uid="{00000000-0005-0000-0000-000065980000}"/>
    <cellStyle name="Note 5 7 4 5 4" xfId="22713" xr:uid="{00000000-0005-0000-0000-000066980000}"/>
    <cellStyle name="Note 5 7 4 5 5" xfId="37166" xr:uid="{00000000-0005-0000-0000-000067980000}"/>
    <cellStyle name="Note 5 7 4 6" xfId="7739" xr:uid="{00000000-0005-0000-0000-000068980000}"/>
    <cellStyle name="Note 5 7 4 6 2" xfId="25174" xr:uid="{00000000-0005-0000-0000-000069980000}"/>
    <cellStyle name="Note 5 7 4 6 3" xfId="39627" xr:uid="{00000000-0005-0000-0000-00006A980000}"/>
    <cellStyle name="Note 5 7 4 7" xfId="10180" xr:uid="{00000000-0005-0000-0000-00006B980000}"/>
    <cellStyle name="Note 5 7 4 7 2" xfId="27615" xr:uid="{00000000-0005-0000-0000-00006C980000}"/>
    <cellStyle name="Note 5 7 4 7 3" xfId="42068" xr:uid="{00000000-0005-0000-0000-00006D980000}"/>
    <cellStyle name="Note 5 7 4 8" xfId="12600" xr:uid="{00000000-0005-0000-0000-00006E980000}"/>
    <cellStyle name="Note 5 7 4 8 2" xfId="30035" xr:uid="{00000000-0005-0000-0000-00006F980000}"/>
    <cellStyle name="Note 5 7 4 8 3" xfId="44488" xr:uid="{00000000-0005-0000-0000-000070980000}"/>
    <cellStyle name="Note 5 7 4 9" xfId="19607" xr:uid="{00000000-0005-0000-0000-000071980000}"/>
    <cellStyle name="Note 5 7 5" xfId="2770" xr:uid="{00000000-0005-0000-0000-000072980000}"/>
    <cellStyle name="Note 5 7 5 2" xfId="2771" xr:uid="{00000000-0005-0000-0000-000073980000}"/>
    <cellStyle name="Note 5 7 5 2 2" xfId="5282" xr:uid="{00000000-0005-0000-0000-000074980000}"/>
    <cellStyle name="Note 5 7 5 2 2 2" xfId="14587" xr:uid="{00000000-0005-0000-0000-000075980000}"/>
    <cellStyle name="Note 5 7 5 2 2 2 2" xfId="32022" xr:uid="{00000000-0005-0000-0000-000076980000}"/>
    <cellStyle name="Note 5 7 5 2 2 2 3" xfId="46475" xr:uid="{00000000-0005-0000-0000-000077980000}"/>
    <cellStyle name="Note 5 7 5 2 2 3" xfId="17048" xr:uid="{00000000-0005-0000-0000-000078980000}"/>
    <cellStyle name="Note 5 7 5 2 2 3 2" xfId="34483" xr:uid="{00000000-0005-0000-0000-000079980000}"/>
    <cellStyle name="Note 5 7 5 2 2 3 3" xfId="48936" xr:uid="{00000000-0005-0000-0000-00007A980000}"/>
    <cellStyle name="Note 5 7 5 2 2 4" xfId="22718" xr:uid="{00000000-0005-0000-0000-00007B980000}"/>
    <cellStyle name="Note 5 7 5 2 2 5" xfId="37171" xr:uid="{00000000-0005-0000-0000-00007C980000}"/>
    <cellStyle name="Note 5 7 5 2 3" xfId="7744" xr:uid="{00000000-0005-0000-0000-00007D980000}"/>
    <cellStyle name="Note 5 7 5 2 3 2" xfId="25179" xr:uid="{00000000-0005-0000-0000-00007E980000}"/>
    <cellStyle name="Note 5 7 5 2 3 3" xfId="39632" xr:uid="{00000000-0005-0000-0000-00007F980000}"/>
    <cellStyle name="Note 5 7 5 2 4" xfId="10185" xr:uid="{00000000-0005-0000-0000-000080980000}"/>
    <cellStyle name="Note 5 7 5 2 4 2" xfId="27620" xr:uid="{00000000-0005-0000-0000-000081980000}"/>
    <cellStyle name="Note 5 7 5 2 4 3" xfId="42073" xr:uid="{00000000-0005-0000-0000-000082980000}"/>
    <cellStyle name="Note 5 7 5 2 5" xfId="12605" xr:uid="{00000000-0005-0000-0000-000083980000}"/>
    <cellStyle name="Note 5 7 5 2 5 2" xfId="30040" xr:uid="{00000000-0005-0000-0000-000084980000}"/>
    <cellStyle name="Note 5 7 5 2 5 3" xfId="44493" xr:uid="{00000000-0005-0000-0000-000085980000}"/>
    <cellStyle name="Note 5 7 5 2 6" xfId="19612" xr:uid="{00000000-0005-0000-0000-000086980000}"/>
    <cellStyle name="Note 5 7 5 3" xfId="2772" xr:uid="{00000000-0005-0000-0000-000087980000}"/>
    <cellStyle name="Note 5 7 5 3 2" xfId="5283" xr:uid="{00000000-0005-0000-0000-000088980000}"/>
    <cellStyle name="Note 5 7 5 3 2 2" xfId="14588" xr:uid="{00000000-0005-0000-0000-000089980000}"/>
    <cellStyle name="Note 5 7 5 3 2 2 2" xfId="32023" xr:uid="{00000000-0005-0000-0000-00008A980000}"/>
    <cellStyle name="Note 5 7 5 3 2 2 3" xfId="46476" xr:uid="{00000000-0005-0000-0000-00008B980000}"/>
    <cellStyle name="Note 5 7 5 3 2 3" xfId="17049" xr:uid="{00000000-0005-0000-0000-00008C980000}"/>
    <cellStyle name="Note 5 7 5 3 2 3 2" xfId="34484" xr:uid="{00000000-0005-0000-0000-00008D980000}"/>
    <cellStyle name="Note 5 7 5 3 2 3 3" xfId="48937" xr:uid="{00000000-0005-0000-0000-00008E980000}"/>
    <cellStyle name="Note 5 7 5 3 2 4" xfId="22719" xr:uid="{00000000-0005-0000-0000-00008F980000}"/>
    <cellStyle name="Note 5 7 5 3 2 5" xfId="37172" xr:uid="{00000000-0005-0000-0000-000090980000}"/>
    <cellStyle name="Note 5 7 5 3 3" xfId="7745" xr:uid="{00000000-0005-0000-0000-000091980000}"/>
    <cellStyle name="Note 5 7 5 3 3 2" xfId="25180" xr:uid="{00000000-0005-0000-0000-000092980000}"/>
    <cellStyle name="Note 5 7 5 3 3 3" xfId="39633" xr:uid="{00000000-0005-0000-0000-000093980000}"/>
    <cellStyle name="Note 5 7 5 3 4" xfId="10186" xr:uid="{00000000-0005-0000-0000-000094980000}"/>
    <cellStyle name="Note 5 7 5 3 4 2" xfId="27621" xr:uid="{00000000-0005-0000-0000-000095980000}"/>
    <cellStyle name="Note 5 7 5 3 4 3" xfId="42074" xr:uid="{00000000-0005-0000-0000-000096980000}"/>
    <cellStyle name="Note 5 7 5 3 5" xfId="12606" xr:uid="{00000000-0005-0000-0000-000097980000}"/>
    <cellStyle name="Note 5 7 5 3 5 2" xfId="30041" xr:uid="{00000000-0005-0000-0000-000098980000}"/>
    <cellStyle name="Note 5 7 5 3 5 3" xfId="44494" xr:uid="{00000000-0005-0000-0000-000099980000}"/>
    <cellStyle name="Note 5 7 5 3 6" xfId="19613" xr:uid="{00000000-0005-0000-0000-00009A980000}"/>
    <cellStyle name="Note 5 7 5 4" xfId="2773" xr:uid="{00000000-0005-0000-0000-00009B980000}"/>
    <cellStyle name="Note 5 7 5 4 2" xfId="5284" xr:uid="{00000000-0005-0000-0000-00009C980000}"/>
    <cellStyle name="Note 5 7 5 4 2 2" xfId="22720" xr:uid="{00000000-0005-0000-0000-00009D980000}"/>
    <cellStyle name="Note 5 7 5 4 2 3" xfId="37173" xr:uid="{00000000-0005-0000-0000-00009E980000}"/>
    <cellStyle name="Note 5 7 5 4 3" xfId="7746" xr:uid="{00000000-0005-0000-0000-00009F980000}"/>
    <cellStyle name="Note 5 7 5 4 3 2" xfId="25181" xr:uid="{00000000-0005-0000-0000-0000A0980000}"/>
    <cellStyle name="Note 5 7 5 4 3 3" xfId="39634" xr:uid="{00000000-0005-0000-0000-0000A1980000}"/>
    <cellStyle name="Note 5 7 5 4 4" xfId="10187" xr:uid="{00000000-0005-0000-0000-0000A2980000}"/>
    <cellStyle name="Note 5 7 5 4 4 2" xfId="27622" xr:uid="{00000000-0005-0000-0000-0000A3980000}"/>
    <cellStyle name="Note 5 7 5 4 4 3" xfId="42075" xr:uid="{00000000-0005-0000-0000-0000A4980000}"/>
    <cellStyle name="Note 5 7 5 4 5" xfId="12607" xr:uid="{00000000-0005-0000-0000-0000A5980000}"/>
    <cellStyle name="Note 5 7 5 4 5 2" xfId="30042" xr:uid="{00000000-0005-0000-0000-0000A6980000}"/>
    <cellStyle name="Note 5 7 5 4 5 3" xfId="44495" xr:uid="{00000000-0005-0000-0000-0000A7980000}"/>
    <cellStyle name="Note 5 7 5 4 6" xfId="15463" xr:uid="{00000000-0005-0000-0000-0000A8980000}"/>
    <cellStyle name="Note 5 7 5 4 6 2" xfId="32898" xr:uid="{00000000-0005-0000-0000-0000A9980000}"/>
    <cellStyle name="Note 5 7 5 4 6 3" xfId="47351" xr:uid="{00000000-0005-0000-0000-0000AA980000}"/>
    <cellStyle name="Note 5 7 5 4 7" xfId="19614" xr:uid="{00000000-0005-0000-0000-0000AB980000}"/>
    <cellStyle name="Note 5 7 5 4 8" xfId="20625" xr:uid="{00000000-0005-0000-0000-0000AC980000}"/>
    <cellStyle name="Note 5 7 5 5" xfId="5281" xr:uid="{00000000-0005-0000-0000-0000AD980000}"/>
    <cellStyle name="Note 5 7 5 5 2" xfId="14586" xr:uid="{00000000-0005-0000-0000-0000AE980000}"/>
    <cellStyle name="Note 5 7 5 5 2 2" xfId="32021" xr:uid="{00000000-0005-0000-0000-0000AF980000}"/>
    <cellStyle name="Note 5 7 5 5 2 3" xfId="46474" xr:uid="{00000000-0005-0000-0000-0000B0980000}"/>
    <cellStyle name="Note 5 7 5 5 3" xfId="17047" xr:uid="{00000000-0005-0000-0000-0000B1980000}"/>
    <cellStyle name="Note 5 7 5 5 3 2" xfId="34482" xr:uid="{00000000-0005-0000-0000-0000B2980000}"/>
    <cellStyle name="Note 5 7 5 5 3 3" xfId="48935" xr:uid="{00000000-0005-0000-0000-0000B3980000}"/>
    <cellStyle name="Note 5 7 5 5 4" xfId="22717" xr:uid="{00000000-0005-0000-0000-0000B4980000}"/>
    <cellStyle name="Note 5 7 5 5 5" xfId="37170" xr:uid="{00000000-0005-0000-0000-0000B5980000}"/>
    <cellStyle name="Note 5 7 5 6" xfId="7743" xr:uid="{00000000-0005-0000-0000-0000B6980000}"/>
    <cellStyle name="Note 5 7 5 6 2" xfId="25178" xr:uid="{00000000-0005-0000-0000-0000B7980000}"/>
    <cellStyle name="Note 5 7 5 6 3" xfId="39631" xr:uid="{00000000-0005-0000-0000-0000B8980000}"/>
    <cellStyle name="Note 5 7 5 7" xfId="10184" xr:uid="{00000000-0005-0000-0000-0000B9980000}"/>
    <cellStyle name="Note 5 7 5 7 2" xfId="27619" xr:uid="{00000000-0005-0000-0000-0000BA980000}"/>
    <cellStyle name="Note 5 7 5 7 3" xfId="42072" xr:uid="{00000000-0005-0000-0000-0000BB980000}"/>
    <cellStyle name="Note 5 7 5 8" xfId="12604" xr:uid="{00000000-0005-0000-0000-0000BC980000}"/>
    <cellStyle name="Note 5 7 5 8 2" xfId="30039" xr:uid="{00000000-0005-0000-0000-0000BD980000}"/>
    <cellStyle name="Note 5 7 5 8 3" xfId="44492" xr:uid="{00000000-0005-0000-0000-0000BE980000}"/>
    <cellStyle name="Note 5 7 5 9" xfId="19611" xr:uid="{00000000-0005-0000-0000-0000BF980000}"/>
    <cellStyle name="Note 5 7 6" xfId="2774" xr:uid="{00000000-0005-0000-0000-0000C0980000}"/>
    <cellStyle name="Note 5 7 6 2" xfId="5285" xr:uid="{00000000-0005-0000-0000-0000C1980000}"/>
    <cellStyle name="Note 5 7 6 2 2" xfId="14589" xr:uid="{00000000-0005-0000-0000-0000C2980000}"/>
    <cellStyle name="Note 5 7 6 2 2 2" xfId="32024" xr:uid="{00000000-0005-0000-0000-0000C3980000}"/>
    <cellStyle name="Note 5 7 6 2 2 3" xfId="46477" xr:uid="{00000000-0005-0000-0000-0000C4980000}"/>
    <cellStyle name="Note 5 7 6 2 3" xfId="17050" xr:uid="{00000000-0005-0000-0000-0000C5980000}"/>
    <cellStyle name="Note 5 7 6 2 3 2" xfId="34485" xr:uid="{00000000-0005-0000-0000-0000C6980000}"/>
    <cellStyle name="Note 5 7 6 2 3 3" xfId="48938" xr:uid="{00000000-0005-0000-0000-0000C7980000}"/>
    <cellStyle name="Note 5 7 6 2 4" xfId="22721" xr:uid="{00000000-0005-0000-0000-0000C8980000}"/>
    <cellStyle name="Note 5 7 6 2 5" xfId="37174" xr:uid="{00000000-0005-0000-0000-0000C9980000}"/>
    <cellStyle name="Note 5 7 6 3" xfId="7747" xr:uid="{00000000-0005-0000-0000-0000CA980000}"/>
    <cellStyle name="Note 5 7 6 3 2" xfId="25182" xr:uid="{00000000-0005-0000-0000-0000CB980000}"/>
    <cellStyle name="Note 5 7 6 3 3" xfId="39635" xr:uid="{00000000-0005-0000-0000-0000CC980000}"/>
    <cellStyle name="Note 5 7 6 4" xfId="10188" xr:uid="{00000000-0005-0000-0000-0000CD980000}"/>
    <cellStyle name="Note 5 7 6 4 2" xfId="27623" xr:uid="{00000000-0005-0000-0000-0000CE980000}"/>
    <cellStyle name="Note 5 7 6 4 3" xfId="42076" xr:uid="{00000000-0005-0000-0000-0000CF980000}"/>
    <cellStyle name="Note 5 7 6 5" xfId="12608" xr:uid="{00000000-0005-0000-0000-0000D0980000}"/>
    <cellStyle name="Note 5 7 6 5 2" xfId="30043" xr:uid="{00000000-0005-0000-0000-0000D1980000}"/>
    <cellStyle name="Note 5 7 6 5 3" xfId="44496" xr:uid="{00000000-0005-0000-0000-0000D2980000}"/>
    <cellStyle name="Note 5 7 6 6" xfId="19615" xr:uid="{00000000-0005-0000-0000-0000D3980000}"/>
    <cellStyle name="Note 5 7 7" xfId="2775" xr:uid="{00000000-0005-0000-0000-0000D4980000}"/>
    <cellStyle name="Note 5 7 7 2" xfId="5286" xr:uid="{00000000-0005-0000-0000-0000D5980000}"/>
    <cellStyle name="Note 5 7 7 2 2" xfId="14590" xr:uid="{00000000-0005-0000-0000-0000D6980000}"/>
    <cellStyle name="Note 5 7 7 2 2 2" xfId="32025" xr:uid="{00000000-0005-0000-0000-0000D7980000}"/>
    <cellStyle name="Note 5 7 7 2 2 3" xfId="46478" xr:uid="{00000000-0005-0000-0000-0000D8980000}"/>
    <cellStyle name="Note 5 7 7 2 3" xfId="17051" xr:uid="{00000000-0005-0000-0000-0000D9980000}"/>
    <cellStyle name="Note 5 7 7 2 3 2" xfId="34486" xr:uid="{00000000-0005-0000-0000-0000DA980000}"/>
    <cellStyle name="Note 5 7 7 2 3 3" xfId="48939" xr:uid="{00000000-0005-0000-0000-0000DB980000}"/>
    <cellStyle name="Note 5 7 7 2 4" xfId="22722" xr:uid="{00000000-0005-0000-0000-0000DC980000}"/>
    <cellStyle name="Note 5 7 7 2 5" xfId="37175" xr:uid="{00000000-0005-0000-0000-0000DD980000}"/>
    <cellStyle name="Note 5 7 7 3" xfId="7748" xr:uid="{00000000-0005-0000-0000-0000DE980000}"/>
    <cellStyle name="Note 5 7 7 3 2" xfId="25183" xr:uid="{00000000-0005-0000-0000-0000DF980000}"/>
    <cellStyle name="Note 5 7 7 3 3" xfId="39636" xr:uid="{00000000-0005-0000-0000-0000E0980000}"/>
    <cellStyle name="Note 5 7 7 4" xfId="10189" xr:uid="{00000000-0005-0000-0000-0000E1980000}"/>
    <cellStyle name="Note 5 7 7 4 2" xfId="27624" xr:uid="{00000000-0005-0000-0000-0000E2980000}"/>
    <cellStyle name="Note 5 7 7 4 3" xfId="42077" xr:uid="{00000000-0005-0000-0000-0000E3980000}"/>
    <cellStyle name="Note 5 7 7 5" xfId="12609" xr:uid="{00000000-0005-0000-0000-0000E4980000}"/>
    <cellStyle name="Note 5 7 7 5 2" xfId="30044" xr:uid="{00000000-0005-0000-0000-0000E5980000}"/>
    <cellStyle name="Note 5 7 7 5 3" xfId="44497" xr:uid="{00000000-0005-0000-0000-0000E6980000}"/>
    <cellStyle name="Note 5 7 7 6" xfId="19616" xr:uid="{00000000-0005-0000-0000-0000E7980000}"/>
    <cellStyle name="Note 5 7 8" xfId="2776" xr:uid="{00000000-0005-0000-0000-0000E8980000}"/>
    <cellStyle name="Note 5 7 8 2" xfId="5287" xr:uid="{00000000-0005-0000-0000-0000E9980000}"/>
    <cellStyle name="Note 5 7 8 2 2" xfId="22723" xr:uid="{00000000-0005-0000-0000-0000EA980000}"/>
    <cellStyle name="Note 5 7 8 2 3" xfId="37176" xr:uid="{00000000-0005-0000-0000-0000EB980000}"/>
    <cellStyle name="Note 5 7 8 3" xfId="7749" xr:uid="{00000000-0005-0000-0000-0000EC980000}"/>
    <cellStyle name="Note 5 7 8 3 2" xfId="25184" xr:uid="{00000000-0005-0000-0000-0000ED980000}"/>
    <cellStyle name="Note 5 7 8 3 3" xfId="39637" xr:uid="{00000000-0005-0000-0000-0000EE980000}"/>
    <cellStyle name="Note 5 7 8 4" xfId="10190" xr:uid="{00000000-0005-0000-0000-0000EF980000}"/>
    <cellStyle name="Note 5 7 8 4 2" xfId="27625" xr:uid="{00000000-0005-0000-0000-0000F0980000}"/>
    <cellStyle name="Note 5 7 8 4 3" xfId="42078" xr:uid="{00000000-0005-0000-0000-0000F1980000}"/>
    <cellStyle name="Note 5 7 8 5" xfId="12610" xr:uid="{00000000-0005-0000-0000-0000F2980000}"/>
    <cellStyle name="Note 5 7 8 5 2" xfId="30045" xr:uid="{00000000-0005-0000-0000-0000F3980000}"/>
    <cellStyle name="Note 5 7 8 5 3" xfId="44498" xr:uid="{00000000-0005-0000-0000-0000F4980000}"/>
    <cellStyle name="Note 5 7 8 6" xfId="15464" xr:uid="{00000000-0005-0000-0000-0000F5980000}"/>
    <cellStyle name="Note 5 7 8 6 2" xfId="32899" xr:uid="{00000000-0005-0000-0000-0000F6980000}"/>
    <cellStyle name="Note 5 7 8 6 3" xfId="47352" xr:uid="{00000000-0005-0000-0000-0000F7980000}"/>
    <cellStyle name="Note 5 7 8 7" xfId="19617" xr:uid="{00000000-0005-0000-0000-0000F8980000}"/>
    <cellStyle name="Note 5 7 8 8" xfId="20626" xr:uid="{00000000-0005-0000-0000-0000F9980000}"/>
    <cellStyle name="Note 5 7 9" xfId="5268" xr:uid="{00000000-0005-0000-0000-0000FA980000}"/>
    <cellStyle name="Note 5 7 9 2" xfId="14576" xr:uid="{00000000-0005-0000-0000-0000FB980000}"/>
    <cellStyle name="Note 5 7 9 2 2" xfId="32011" xr:uid="{00000000-0005-0000-0000-0000FC980000}"/>
    <cellStyle name="Note 5 7 9 2 3" xfId="46464" xr:uid="{00000000-0005-0000-0000-0000FD980000}"/>
    <cellStyle name="Note 5 7 9 3" xfId="17037" xr:uid="{00000000-0005-0000-0000-0000FE980000}"/>
    <cellStyle name="Note 5 7 9 3 2" xfId="34472" xr:uid="{00000000-0005-0000-0000-0000FF980000}"/>
    <cellStyle name="Note 5 7 9 3 3" xfId="48925" xr:uid="{00000000-0005-0000-0000-000000990000}"/>
    <cellStyle name="Note 5 7 9 4" xfId="22704" xr:uid="{00000000-0005-0000-0000-000001990000}"/>
    <cellStyle name="Note 5 7 9 5" xfId="37157" xr:uid="{00000000-0005-0000-0000-000002990000}"/>
    <cellStyle name="Note 5 8" xfId="2777" xr:uid="{00000000-0005-0000-0000-000003990000}"/>
    <cellStyle name="Note 5 8 10" xfId="7750" xr:uid="{00000000-0005-0000-0000-000004990000}"/>
    <cellStyle name="Note 5 8 10 2" xfId="25185" xr:uid="{00000000-0005-0000-0000-000005990000}"/>
    <cellStyle name="Note 5 8 10 3" xfId="39638" xr:uid="{00000000-0005-0000-0000-000006990000}"/>
    <cellStyle name="Note 5 8 11" xfId="10191" xr:uid="{00000000-0005-0000-0000-000007990000}"/>
    <cellStyle name="Note 5 8 11 2" xfId="27626" xr:uid="{00000000-0005-0000-0000-000008990000}"/>
    <cellStyle name="Note 5 8 11 3" xfId="42079" xr:uid="{00000000-0005-0000-0000-000009990000}"/>
    <cellStyle name="Note 5 8 12" xfId="12611" xr:uid="{00000000-0005-0000-0000-00000A990000}"/>
    <cellStyle name="Note 5 8 12 2" xfId="30046" xr:uid="{00000000-0005-0000-0000-00000B990000}"/>
    <cellStyle name="Note 5 8 12 3" xfId="44499" xr:uid="{00000000-0005-0000-0000-00000C990000}"/>
    <cellStyle name="Note 5 8 13" xfId="19618" xr:uid="{00000000-0005-0000-0000-00000D990000}"/>
    <cellStyle name="Note 5 8 2" xfId="2778" xr:uid="{00000000-0005-0000-0000-00000E990000}"/>
    <cellStyle name="Note 5 8 2 2" xfId="2779" xr:uid="{00000000-0005-0000-0000-00000F990000}"/>
    <cellStyle name="Note 5 8 2 2 2" xfId="5290" xr:uid="{00000000-0005-0000-0000-000010990000}"/>
    <cellStyle name="Note 5 8 2 2 2 2" xfId="14593" xr:uid="{00000000-0005-0000-0000-000011990000}"/>
    <cellStyle name="Note 5 8 2 2 2 2 2" xfId="32028" xr:uid="{00000000-0005-0000-0000-000012990000}"/>
    <cellStyle name="Note 5 8 2 2 2 2 3" xfId="46481" xr:uid="{00000000-0005-0000-0000-000013990000}"/>
    <cellStyle name="Note 5 8 2 2 2 3" xfId="17054" xr:uid="{00000000-0005-0000-0000-000014990000}"/>
    <cellStyle name="Note 5 8 2 2 2 3 2" xfId="34489" xr:uid="{00000000-0005-0000-0000-000015990000}"/>
    <cellStyle name="Note 5 8 2 2 2 3 3" xfId="48942" xr:uid="{00000000-0005-0000-0000-000016990000}"/>
    <cellStyle name="Note 5 8 2 2 2 4" xfId="22726" xr:uid="{00000000-0005-0000-0000-000017990000}"/>
    <cellStyle name="Note 5 8 2 2 2 5" xfId="37179" xr:uid="{00000000-0005-0000-0000-000018990000}"/>
    <cellStyle name="Note 5 8 2 2 3" xfId="7752" xr:uid="{00000000-0005-0000-0000-000019990000}"/>
    <cellStyle name="Note 5 8 2 2 3 2" xfId="25187" xr:uid="{00000000-0005-0000-0000-00001A990000}"/>
    <cellStyle name="Note 5 8 2 2 3 3" xfId="39640" xr:uid="{00000000-0005-0000-0000-00001B990000}"/>
    <cellStyle name="Note 5 8 2 2 4" xfId="10193" xr:uid="{00000000-0005-0000-0000-00001C990000}"/>
    <cellStyle name="Note 5 8 2 2 4 2" xfId="27628" xr:uid="{00000000-0005-0000-0000-00001D990000}"/>
    <cellStyle name="Note 5 8 2 2 4 3" xfId="42081" xr:uid="{00000000-0005-0000-0000-00001E990000}"/>
    <cellStyle name="Note 5 8 2 2 5" xfId="12613" xr:uid="{00000000-0005-0000-0000-00001F990000}"/>
    <cellStyle name="Note 5 8 2 2 5 2" xfId="30048" xr:uid="{00000000-0005-0000-0000-000020990000}"/>
    <cellStyle name="Note 5 8 2 2 5 3" xfId="44501" xr:uid="{00000000-0005-0000-0000-000021990000}"/>
    <cellStyle name="Note 5 8 2 2 6" xfId="19620" xr:uid="{00000000-0005-0000-0000-000022990000}"/>
    <cellStyle name="Note 5 8 2 3" xfId="2780" xr:uid="{00000000-0005-0000-0000-000023990000}"/>
    <cellStyle name="Note 5 8 2 3 2" xfId="5291" xr:uid="{00000000-0005-0000-0000-000024990000}"/>
    <cellStyle name="Note 5 8 2 3 2 2" xfId="14594" xr:uid="{00000000-0005-0000-0000-000025990000}"/>
    <cellStyle name="Note 5 8 2 3 2 2 2" xfId="32029" xr:uid="{00000000-0005-0000-0000-000026990000}"/>
    <cellStyle name="Note 5 8 2 3 2 2 3" xfId="46482" xr:uid="{00000000-0005-0000-0000-000027990000}"/>
    <cellStyle name="Note 5 8 2 3 2 3" xfId="17055" xr:uid="{00000000-0005-0000-0000-000028990000}"/>
    <cellStyle name="Note 5 8 2 3 2 3 2" xfId="34490" xr:uid="{00000000-0005-0000-0000-000029990000}"/>
    <cellStyle name="Note 5 8 2 3 2 3 3" xfId="48943" xr:uid="{00000000-0005-0000-0000-00002A990000}"/>
    <cellStyle name="Note 5 8 2 3 2 4" xfId="22727" xr:uid="{00000000-0005-0000-0000-00002B990000}"/>
    <cellStyle name="Note 5 8 2 3 2 5" xfId="37180" xr:uid="{00000000-0005-0000-0000-00002C990000}"/>
    <cellStyle name="Note 5 8 2 3 3" xfId="7753" xr:uid="{00000000-0005-0000-0000-00002D990000}"/>
    <cellStyle name="Note 5 8 2 3 3 2" xfId="25188" xr:uid="{00000000-0005-0000-0000-00002E990000}"/>
    <cellStyle name="Note 5 8 2 3 3 3" xfId="39641" xr:uid="{00000000-0005-0000-0000-00002F990000}"/>
    <cellStyle name="Note 5 8 2 3 4" xfId="10194" xr:uid="{00000000-0005-0000-0000-000030990000}"/>
    <cellStyle name="Note 5 8 2 3 4 2" xfId="27629" xr:uid="{00000000-0005-0000-0000-000031990000}"/>
    <cellStyle name="Note 5 8 2 3 4 3" xfId="42082" xr:uid="{00000000-0005-0000-0000-000032990000}"/>
    <cellStyle name="Note 5 8 2 3 5" xfId="12614" xr:uid="{00000000-0005-0000-0000-000033990000}"/>
    <cellStyle name="Note 5 8 2 3 5 2" xfId="30049" xr:uid="{00000000-0005-0000-0000-000034990000}"/>
    <cellStyle name="Note 5 8 2 3 5 3" xfId="44502" xr:uid="{00000000-0005-0000-0000-000035990000}"/>
    <cellStyle name="Note 5 8 2 3 6" xfId="19621" xr:uid="{00000000-0005-0000-0000-000036990000}"/>
    <cellStyle name="Note 5 8 2 4" xfId="2781" xr:uid="{00000000-0005-0000-0000-000037990000}"/>
    <cellStyle name="Note 5 8 2 4 2" xfId="5292" xr:uid="{00000000-0005-0000-0000-000038990000}"/>
    <cellStyle name="Note 5 8 2 4 2 2" xfId="22728" xr:uid="{00000000-0005-0000-0000-000039990000}"/>
    <cellStyle name="Note 5 8 2 4 2 3" xfId="37181" xr:uid="{00000000-0005-0000-0000-00003A990000}"/>
    <cellStyle name="Note 5 8 2 4 3" xfId="7754" xr:uid="{00000000-0005-0000-0000-00003B990000}"/>
    <cellStyle name="Note 5 8 2 4 3 2" xfId="25189" xr:uid="{00000000-0005-0000-0000-00003C990000}"/>
    <cellStyle name="Note 5 8 2 4 3 3" xfId="39642" xr:uid="{00000000-0005-0000-0000-00003D990000}"/>
    <cellStyle name="Note 5 8 2 4 4" xfId="10195" xr:uid="{00000000-0005-0000-0000-00003E990000}"/>
    <cellStyle name="Note 5 8 2 4 4 2" xfId="27630" xr:uid="{00000000-0005-0000-0000-00003F990000}"/>
    <cellStyle name="Note 5 8 2 4 4 3" xfId="42083" xr:uid="{00000000-0005-0000-0000-000040990000}"/>
    <cellStyle name="Note 5 8 2 4 5" xfId="12615" xr:uid="{00000000-0005-0000-0000-000041990000}"/>
    <cellStyle name="Note 5 8 2 4 5 2" xfId="30050" xr:uid="{00000000-0005-0000-0000-000042990000}"/>
    <cellStyle name="Note 5 8 2 4 5 3" xfId="44503" xr:uid="{00000000-0005-0000-0000-000043990000}"/>
    <cellStyle name="Note 5 8 2 4 6" xfId="15465" xr:uid="{00000000-0005-0000-0000-000044990000}"/>
    <cellStyle name="Note 5 8 2 4 6 2" xfId="32900" xr:uid="{00000000-0005-0000-0000-000045990000}"/>
    <cellStyle name="Note 5 8 2 4 6 3" xfId="47353" xr:uid="{00000000-0005-0000-0000-000046990000}"/>
    <cellStyle name="Note 5 8 2 4 7" xfId="19622" xr:uid="{00000000-0005-0000-0000-000047990000}"/>
    <cellStyle name="Note 5 8 2 4 8" xfId="20627" xr:uid="{00000000-0005-0000-0000-000048990000}"/>
    <cellStyle name="Note 5 8 2 5" xfId="5289" xr:uid="{00000000-0005-0000-0000-000049990000}"/>
    <cellStyle name="Note 5 8 2 5 2" xfId="14592" xr:uid="{00000000-0005-0000-0000-00004A990000}"/>
    <cellStyle name="Note 5 8 2 5 2 2" xfId="32027" xr:uid="{00000000-0005-0000-0000-00004B990000}"/>
    <cellStyle name="Note 5 8 2 5 2 3" xfId="46480" xr:uid="{00000000-0005-0000-0000-00004C990000}"/>
    <cellStyle name="Note 5 8 2 5 3" xfId="17053" xr:uid="{00000000-0005-0000-0000-00004D990000}"/>
    <cellStyle name="Note 5 8 2 5 3 2" xfId="34488" xr:uid="{00000000-0005-0000-0000-00004E990000}"/>
    <cellStyle name="Note 5 8 2 5 3 3" xfId="48941" xr:uid="{00000000-0005-0000-0000-00004F990000}"/>
    <cellStyle name="Note 5 8 2 5 4" xfId="22725" xr:uid="{00000000-0005-0000-0000-000050990000}"/>
    <cellStyle name="Note 5 8 2 5 5" xfId="37178" xr:uid="{00000000-0005-0000-0000-000051990000}"/>
    <cellStyle name="Note 5 8 2 6" xfId="7751" xr:uid="{00000000-0005-0000-0000-000052990000}"/>
    <cellStyle name="Note 5 8 2 6 2" xfId="25186" xr:uid="{00000000-0005-0000-0000-000053990000}"/>
    <cellStyle name="Note 5 8 2 6 3" xfId="39639" xr:uid="{00000000-0005-0000-0000-000054990000}"/>
    <cellStyle name="Note 5 8 2 7" xfId="10192" xr:uid="{00000000-0005-0000-0000-000055990000}"/>
    <cellStyle name="Note 5 8 2 7 2" xfId="27627" xr:uid="{00000000-0005-0000-0000-000056990000}"/>
    <cellStyle name="Note 5 8 2 7 3" xfId="42080" xr:uid="{00000000-0005-0000-0000-000057990000}"/>
    <cellStyle name="Note 5 8 2 8" xfId="12612" xr:uid="{00000000-0005-0000-0000-000058990000}"/>
    <cellStyle name="Note 5 8 2 8 2" xfId="30047" xr:uid="{00000000-0005-0000-0000-000059990000}"/>
    <cellStyle name="Note 5 8 2 8 3" xfId="44500" xr:uid="{00000000-0005-0000-0000-00005A990000}"/>
    <cellStyle name="Note 5 8 2 9" xfId="19619" xr:uid="{00000000-0005-0000-0000-00005B990000}"/>
    <cellStyle name="Note 5 8 3" xfId="2782" xr:uid="{00000000-0005-0000-0000-00005C990000}"/>
    <cellStyle name="Note 5 8 3 2" xfId="2783" xr:uid="{00000000-0005-0000-0000-00005D990000}"/>
    <cellStyle name="Note 5 8 3 2 2" xfId="5294" xr:uid="{00000000-0005-0000-0000-00005E990000}"/>
    <cellStyle name="Note 5 8 3 2 2 2" xfId="14596" xr:uid="{00000000-0005-0000-0000-00005F990000}"/>
    <cellStyle name="Note 5 8 3 2 2 2 2" xfId="32031" xr:uid="{00000000-0005-0000-0000-000060990000}"/>
    <cellStyle name="Note 5 8 3 2 2 2 3" xfId="46484" xr:uid="{00000000-0005-0000-0000-000061990000}"/>
    <cellStyle name="Note 5 8 3 2 2 3" xfId="17057" xr:uid="{00000000-0005-0000-0000-000062990000}"/>
    <cellStyle name="Note 5 8 3 2 2 3 2" xfId="34492" xr:uid="{00000000-0005-0000-0000-000063990000}"/>
    <cellStyle name="Note 5 8 3 2 2 3 3" xfId="48945" xr:uid="{00000000-0005-0000-0000-000064990000}"/>
    <cellStyle name="Note 5 8 3 2 2 4" xfId="22730" xr:uid="{00000000-0005-0000-0000-000065990000}"/>
    <cellStyle name="Note 5 8 3 2 2 5" xfId="37183" xr:uid="{00000000-0005-0000-0000-000066990000}"/>
    <cellStyle name="Note 5 8 3 2 3" xfId="7756" xr:uid="{00000000-0005-0000-0000-000067990000}"/>
    <cellStyle name="Note 5 8 3 2 3 2" xfId="25191" xr:uid="{00000000-0005-0000-0000-000068990000}"/>
    <cellStyle name="Note 5 8 3 2 3 3" xfId="39644" xr:uid="{00000000-0005-0000-0000-000069990000}"/>
    <cellStyle name="Note 5 8 3 2 4" xfId="10197" xr:uid="{00000000-0005-0000-0000-00006A990000}"/>
    <cellStyle name="Note 5 8 3 2 4 2" xfId="27632" xr:uid="{00000000-0005-0000-0000-00006B990000}"/>
    <cellStyle name="Note 5 8 3 2 4 3" xfId="42085" xr:uid="{00000000-0005-0000-0000-00006C990000}"/>
    <cellStyle name="Note 5 8 3 2 5" xfId="12617" xr:uid="{00000000-0005-0000-0000-00006D990000}"/>
    <cellStyle name="Note 5 8 3 2 5 2" xfId="30052" xr:uid="{00000000-0005-0000-0000-00006E990000}"/>
    <cellStyle name="Note 5 8 3 2 5 3" xfId="44505" xr:uid="{00000000-0005-0000-0000-00006F990000}"/>
    <cellStyle name="Note 5 8 3 2 6" xfId="19624" xr:uid="{00000000-0005-0000-0000-000070990000}"/>
    <cellStyle name="Note 5 8 3 3" xfId="2784" xr:uid="{00000000-0005-0000-0000-000071990000}"/>
    <cellStyle name="Note 5 8 3 3 2" xfId="5295" xr:uid="{00000000-0005-0000-0000-000072990000}"/>
    <cellStyle name="Note 5 8 3 3 2 2" xfId="14597" xr:uid="{00000000-0005-0000-0000-000073990000}"/>
    <cellStyle name="Note 5 8 3 3 2 2 2" xfId="32032" xr:uid="{00000000-0005-0000-0000-000074990000}"/>
    <cellStyle name="Note 5 8 3 3 2 2 3" xfId="46485" xr:uid="{00000000-0005-0000-0000-000075990000}"/>
    <cellStyle name="Note 5 8 3 3 2 3" xfId="17058" xr:uid="{00000000-0005-0000-0000-000076990000}"/>
    <cellStyle name="Note 5 8 3 3 2 3 2" xfId="34493" xr:uid="{00000000-0005-0000-0000-000077990000}"/>
    <cellStyle name="Note 5 8 3 3 2 3 3" xfId="48946" xr:uid="{00000000-0005-0000-0000-000078990000}"/>
    <cellStyle name="Note 5 8 3 3 2 4" xfId="22731" xr:uid="{00000000-0005-0000-0000-000079990000}"/>
    <cellStyle name="Note 5 8 3 3 2 5" xfId="37184" xr:uid="{00000000-0005-0000-0000-00007A990000}"/>
    <cellStyle name="Note 5 8 3 3 3" xfId="7757" xr:uid="{00000000-0005-0000-0000-00007B990000}"/>
    <cellStyle name="Note 5 8 3 3 3 2" xfId="25192" xr:uid="{00000000-0005-0000-0000-00007C990000}"/>
    <cellStyle name="Note 5 8 3 3 3 3" xfId="39645" xr:uid="{00000000-0005-0000-0000-00007D990000}"/>
    <cellStyle name="Note 5 8 3 3 4" xfId="10198" xr:uid="{00000000-0005-0000-0000-00007E990000}"/>
    <cellStyle name="Note 5 8 3 3 4 2" xfId="27633" xr:uid="{00000000-0005-0000-0000-00007F990000}"/>
    <cellStyle name="Note 5 8 3 3 4 3" xfId="42086" xr:uid="{00000000-0005-0000-0000-000080990000}"/>
    <cellStyle name="Note 5 8 3 3 5" xfId="12618" xr:uid="{00000000-0005-0000-0000-000081990000}"/>
    <cellStyle name="Note 5 8 3 3 5 2" xfId="30053" xr:uid="{00000000-0005-0000-0000-000082990000}"/>
    <cellStyle name="Note 5 8 3 3 5 3" xfId="44506" xr:uid="{00000000-0005-0000-0000-000083990000}"/>
    <cellStyle name="Note 5 8 3 3 6" xfId="19625" xr:uid="{00000000-0005-0000-0000-000084990000}"/>
    <cellStyle name="Note 5 8 3 4" xfId="2785" xr:uid="{00000000-0005-0000-0000-000085990000}"/>
    <cellStyle name="Note 5 8 3 4 2" xfId="5296" xr:uid="{00000000-0005-0000-0000-000086990000}"/>
    <cellStyle name="Note 5 8 3 4 2 2" xfId="22732" xr:uid="{00000000-0005-0000-0000-000087990000}"/>
    <cellStyle name="Note 5 8 3 4 2 3" xfId="37185" xr:uid="{00000000-0005-0000-0000-000088990000}"/>
    <cellStyle name="Note 5 8 3 4 3" xfId="7758" xr:uid="{00000000-0005-0000-0000-000089990000}"/>
    <cellStyle name="Note 5 8 3 4 3 2" xfId="25193" xr:uid="{00000000-0005-0000-0000-00008A990000}"/>
    <cellStyle name="Note 5 8 3 4 3 3" xfId="39646" xr:uid="{00000000-0005-0000-0000-00008B990000}"/>
    <cellStyle name="Note 5 8 3 4 4" xfId="10199" xr:uid="{00000000-0005-0000-0000-00008C990000}"/>
    <cellStyle name="Note 5 8 3 4 4 2" xfId="27634" xr:uid="{00000000-0005-0000-0000-00008D990000}"/>
    <cellStyle name="Note 5 8 3 4 4 3" xfId="42087" xr:uid="{00000000-0005-0000-0000-00008E990000}"/>
    <cellStyle name="Note 5 8 3 4 5" xfId="12619" xr:uid="{00000000-0005-0000-0000-00008F990000}"/>
    <cellStyle name="Note 5 8 3 4 5 2" xfId="30054" xr:uid="{00000000-0005-0000-0000-000090990000}"/>
    <cellStyle name="Note 5 8 3 4 5 3" xfId="44507" xr:uid="{00000000-0005-0000-0000-000091990000}"/>
    <cellStyle name="Note 5 8 3 4 6" xfId="15466" xr:uid="{00000000-0005-0000-0000-000092990000}"/>
    <cellStyle name="Note 5 8 3 4 6 2" xfId="32901" xr:uid="{00000000-0005-0000-0000-000093990000}"/>
    <cellStyle name="Note 5 8 3 4 6 3" xfId="47354" xr:uid="{00000000-0005-0000-0000-000094990000}"/>
    <cellStyle name="Note 5 8 3 4 7" xfId="19626" xr:uid="{00000000-0005-0000-0000-000095990000}"/>
    <cellStyle name="Note 5 8 3 4 8" xfId="20628" xr:uid="{00000000-0005-0000-0000-000096990000}"/>
    <cellStyle name="Note 5 8 3 5" xfId="5293" xr:uid="{00000000-0005-0000-0000-000097990000}"/>
    <cellStyle name="Note 5 8 3 5 2" xfId="14595" xr:uid="{00000000-0005-0000-0000-000098990000}"/>
    <cellStyle name="Note 5 8 3 5 2 2" xfId="32030" xr:uid="{00000000-0005-0000-0000-000099990000}"/>
    <cellStyle name="Note 5 8 3 5 2 3" xfId="46483" xr:uid="{00000000-0005-0000-0000-00009A990000}"/>
    <cellStyle name="Note 5 8 3 5 3" xfId="17056" xr:uid="{00000000-0005-0000-0000-00009B990000}"/>
    <cellStyle name="Note 5 8 3 5 3 2" xfId="34491" xr:uid="{00000000-0005-0000-0000-00009C990000}"/>
    <cellStyle name="Note 5 8 3 5 3 3" xfId="48944" xr:uid="{00000000-0005-0000-0000-00009D990000}"/>
    <cellStyle name="Note 5 8 3 5 4" xfId="22729" xr:uid="{00000000-0005-0000-0000-00009E990000}"/>
    <cellStyle name="Note 5 8 3 5 5" xfId="37182" xr:uid="{00000000-0005-0000-0000-00009F990000}"/>
    <cellStyle name="Note 5 8 3 6" xfId="7755" xr:uid="{00000000-0005-0000-0000-0000A0990000}"/>
    <cellStyle name="Note 5 8 3 6 2" xfId="25190" xr:uid="{00000000-0005-0000-0000-0000A1990000}"/>
    <cellStyle name="Note 5 8 3 6 3" xfId="39643" xr:uid="{00000000-0005-0000-0000-0000A2990000}"/>
    <cellStyle name="Note 5 8 3 7" xfId="10196" xr:uid="{00000000-0005-0000-0000-0000A3990000}"/>
    <cellStyle name="Note 5 8 3 7 2" xfId="27631" xr:uid="{00000000-0005-0000-0000-0000A4990000}"/>
    <cellStyle name="Note 5 8 3 7 3" xfId="42084" xr:uid="{00000000-0005-0000-0000-0000A5990000}"/>
    <cellStyle name="Note 5 8 3 8" xfId="12616" xr:uid="{00000000-0005-0000-0000-0000A6990000}"/>
    <cellStyle name="Note 5 8 3 8 2" xfId="30051" xr:uid="{00000000-0005-0000-0000-0000A7990000}"/>
    <cellStyle name="Note 5 8 3 8 3" xfId="44504" xr:uid="{00000000-0005-0000-0000-0000A8990000}"/>
    <cellStyle name="Note 5 8 3 9" xfId="19623" xr:uid="{00000000-0005-0000-0000-0000A9990000}"/>
    <cellStyle name="Note 5 8 4" xfId="2786" xr:uid="{00000000-0005-0000-0000-0000AA990000}"/>
    <cellStyle name="Note 5 8 4 2" xfId="2787" xr:uid="{00000000-0005-0000-0000-0000AB990000}"/>
    <cellStyle name="Note 5 8 4 2 2" xfId="5298" xr:uid="{00000000-0005-0000-0000-0000AC990000}"/>
    <cellStyle name="Note 5 8 4 2 2 2" xfId="14599" xr:uid="{00000000-0005-0000-0000-0000AD990000}"/>
    <cellStyle name="Note 5 8 4 2 2 2 2" xfId="32034" xr:uid="{00000000-0005-0000-0000-0000AE990000}"/>
    <cellStyle name="Note 5 8 4 2 2 2 3" xfId="46487" xr:uid="{00000000-0005-0000-0000-0000AF990000}"/>
    <cellStyle name="Note 5 8 4 2 2 3" xfId="17060" xr:uid="{00000000-0005-0000-0000-0000B0990000}"/>
    <cellStyle name="Note 5 8 4 2 2 3 2" xfId="34495" xr:uid="{00000000-0005-0000-0000-0000B1990000}"/>
    <cellStyle name="Note 5 8 4 2 2 3 3" xfId="48948" xr:uid="{00000000-0005-0000-0000-0000B2990000}"/>
    <cellStyle name="Note 5 8 4 2 2 4" xfId="22734" xr:uid="{00000000-0005-0000-0000-0000B3990000}"/>
    <cellStyle name="Note 5 8 4 2 2 5" xfId="37187" xr:uid="{00000000-0005-0000-0000-0000B4990000}"/>
    <cellStyle name="Note 5 8 4 2 3" xfId="7760" xr:uid="{00000000-0005-0000-0000-0000B5990000}"/>
    <cellStyle name="Note 5 8 4 2 3 2" xfId="25195" xr:uid="{00000000-0005-0000-0000-0000B6990000}"/>
    <cellStyle name="Note 5 8 4 2 3 3" xfId="39648" xr:uid="{00000000-0005-0000-0000-0000B7990000}"/>
    <cellStyle name="Note 5 8 4 2 4" xfId="10201" xr:uid="{00000000-0005-0000-0000-0000B8990000}"/>
    <cellStyle name="Note 5 8 4 2 4 2" xfId="27636" xr:uid="{00000000-0005-0000-0000-0000B9990000}"/>
    <cellStyle name="Note 5 8 4 2 4 3" xfId="42089" xr:uid="{00000000-0005-0000-0000-0000BA990000}"/>
    <cellStyle name="Note 5 8 4 2 5" xfId="12621" xr:uid="{00000000-0005-0000-0000-0000BB990000}"/>
    <cellStyle name="Note 5 8 4 2 5 2" xfId="30056" xr:uid="{00000000-0005-0000-0000-0000BC990000}"/>
    <cellStyle name="Note 5 8 4 2 5 3" xfId="44509" xr:uid="{00000000-0005-0000-0000-0000BD990000}"/>
    <cellStyle name="Note 5 8 4 2 6" xfId="19628" xr:uid="{00000000-0005-0000-0000-0000BE990000}"/>
    <cellStyle name="Note 5 8 4 3" xfId="2788" xr:uid="{00000000-0005-0000-0000-0000BF990000}"/>
    <cellStyle name="Note 5 8 4 3 2" xfId="5299" xr:uid="{00000000-0005-0000-0000-0000C0990000}"/>
    <cellStyle name="Note 5 8 4 3 2 2" xfId="14600" xr:uid="{00000000-0005-0000-0000-0000C1990000}"/>
    <cellStyle name="Note 5 8 4 3 2 2 2" xfId="32035" xr:uid="{00000000-0005-0000-0000-0000C2990000}"/>
    <cellStyle name="Note 5 8 4 3 2 2 3" xfId="46488" xr:uid="{00000000-0005-0000-0000-0000C3990000}"/>
    <cellStyle name="Note 5 8 4 3 2 3" xfId="17061" xr:uid="{00000000-0005-0000-0000-0000C4990000}"/>
    <cellStyle name="Note 5 8 4 3 2 3 2" xfId="34496" xr:uid="{00000000-0005-0000-0000-0000C5990000}"/>
    <cellStyle name="Note 5 8 4 3 2 3 3" xfId="48949" xr:uid="{00000000-0005-0000-0000-0000C6990000}"/>
    <cellStyle name="Note 5 8 4 3 2 4" xfId="22735" xr:uid="{00000000-0005-0000-0000-0000C7990000}"/>
    <cellStyle name="Note 5 8 4 3 2 5" xfId="37188" xr:uid="{00000000-0005-0000-0000-0000C8990000}"/>
    <cellStyle name="Note 5 8 4 3 3" xfId="7761" xr:uid="{00000000-0005-0000-0000-0000C9990000}"/>
    <cellStyle name="Note 5 8 4 3 3 2" xfId="25196" xr:uid="{00000000-0005-0000-0000-0000CA990000}"/>
    <cellStyle name="Note 5 8 4 3 3 3" xfId="39649" xr:uid="{00000000-0005-0000-0000-0000CB990000}"/>
    <cellStyle name="Note 5 8 4 3 4" xfId="10202" xr:uid="{00000000-0005-0000-0000-0000CC990000}"/>
    <cellStyle name="Note 5 8 4 3 4 2" xfId="27637" xr:uid="{00000000-0005-0000-0000-0000CD990000}"/>
    <cellStyle name="Note 5 8 4 3 4 3" xfId="42090" xr:uid="{00000000-0005-0000-0000-0000CE990000}"/>
    <cellStyle name="Note 5 8 4 3 5" xfId="12622" xr:uid="{00000000-0005-0000-0000-0000CF990000}"/>
    <cellStyle name="Note 5 8 4 3 5 2" xfId="30057" xr:uid="{00000000-0005-0000-0000-0000D0990000}"/>
    <cellStyle name="Note 5 8 4 3 5 3" xfId="44510" xr:uid="{00000000-0005-0000-0000-0000D1990000}"/>
    <cellStyle name="Note 5 8 4 3 6" xfId="19629" xr:uid="{00000000-0005-0000-0000-0000D2990000}"/>
    <cellStyle name="Note 5 8 4 4" xfId="2789" xr:uid="{00000000-0005-0000-0000-0000D3990000}"/>
    <cellStyle name="Note 5 8 4 4 2" xfId="5300" xr:uid="{00000000-0005-0000-0000-0000D4990000}"/>
    <cellStyle name="Note 5 8 4 4 2 2" xfId="22736" xr:uid="{00000000-0005-0000-0000-0000D5990000}"/>
    <cellStyle name="Note 5 8 4 4 2 3" xfId="37189" xr:uid="{00000000-0005-0000-0000-0000D6990000}"/>
    <cellStyle name="Note 5 8 4 4 3" xfId="7762" xr:uid="{00000000-0005-0000-0000-0000D7990000}"/>
    <cellStyle name="Note 5 8 4 4 3 2" xfId="25197" xr:uid="{00000000-0005-0000-0000-0000D8990000}"/>
    <cellStyle name="Note 5 8 4 4 3 3" xfId="39650" xr:uid="{00000000-0005-0000-0000-0000D9990000}"/>
    <cellStyle name="Note 5 8 4 4 4" xfId="10203" xr:uid="{00000000-0005-0000-0000-0000DA990000}"/>
    <cellStyle name="Note 5 8 4 4 4 2" xfId="27638" xr:uid="{00000000-0005-0000-0000-0000DB990000}"/>
    <cellStyle name="Note 5 8 4 4 4 3" xfId="42091" xr:uid="{00000000-0005-0000-0000-0000DC990000}"/>
    <cellStyle name="Note 5 8 4 4 5" xfId="12623" xr:uid="{00000000-0005-0000-0000-0000DD990000}"/>
    <cellStyle name="Note 5 8 4 4 5 2" xfId="30058" xr:uid="{00000000-0005-0000-0000-0000DE990000}"/>
    <cellStyle name="Note 5 8 4 4 5 3" xfId="44511" xr:uid="{00000000-0005-0000-0000-0000DF990000}"/>
    <cellStyle name="Note 5 8 4 4 6" xfId="15467" xr:uid="{00000000-0005-0000-0000-0000E0990000}"/>
    <cellStyle name="Note 5 8 4 4 6 2" xfId="32902" xr:uid="{00000000-0005-0000-0000-0000E1990000}"/>
    <cellStyle name="Note 5 8 4 4 6 3" xfId="47355" xr:uid="{00000000-0005-0000-0000-0000E2990000}"/>
    <cellStyle name="Note 5 8 4 4 7" xfId="19630" xr:uid="{00000000-0005-0000-0000-0000E3990000}"/>
    <cellStyle name="Note 5 8 4 4 8" xfId="20629" xr:uid="{00000000-0005-0000-0000-0000E4990000}"/>
    <cellStyle name="Note 5 8 4 5" xfId="5297" xr:uid="{00000000-0005-0000-0000-0000E5990000}"/>
    <cellStyle name="Note 5 8 4 5 2" xfId="14598" xr:uid="{00000000-0005-0000-0000-0000E6990000}"/>
    <cellStyle name="Note 5 8 4 5 2 2" xfId="32033" xr:uid="{00000000-0005-0000-0000-0000E7990000}"/>
    <cellStyle name="Note 5 8 4 5 2 3" xfId="46486" xr:uid="{00000000-0005-0000-0000-0000E8990000}"/>
    <cellStyle name="Note 5 8 4 5 3" xfId="17059" xr:uid="{00000000-0005-0000-0000-0000E9990000}"/>
    <cellStyle name="Note 5 8 4 5 3 2" xfId="34494" xr:uid="{00000000-0005-0000-0000-0000EA990000}"/>
    <cellStyle name="Note 5 8 4 5 3 3" xfId="48947" xr:uid="{00000000-0005-0000-0000-0000EB990000}"/>
    <cellStyle name="Note 5 8 4 5 4" xfId="22733" xr:uid="{00000000-0005-0000-0000-0000EC990000}"/>
    <cellStyle name="Note 5 8 4 5 5" xfId="37186" xr:uid="{00000000-0005-0000-0000-0000ED990000}"/>
    <cellStyle name="Note 5 8 4 6" xfId="7759" xr:uid="{00000000-0005-0000-0000-0000EE990000}"/>
    <cellStyle name="Note 5 8 4 6 2" xfId="25194" xr:uid="{00000000-0005-0000-0000-0000EF990000}"/>
    <cellStyle name="Note 5 8 4 6 3" xfId="39647" xr:uid="{00000000-0005-0000-0000-0000F0990000}"/>
    <cellStyle name="Note 5 8 4 7" xfId="10200" xr:uid="{00000000-0005-0000-0000-0000F1990000}"/>
    <cellStyle name="Note 5 8 4 7 2" xfId="27635" xr:uid="{00000000-0005-0000-0000-0000F2990000}"/>
    <cellStyle name="Note 5 8 4 7 3" xfId="42088" xr:uid="{00000000-0005-0000-0000-0000F3990000}"/>
    <cellStyle name="Note 5 8 4 8" xfId="12620" xr:uid="{00000000-0005-0000-0000-0000F4990000}"/>
    <cellStyle name="Note 5 8 4 8 2" xfId="30055" xr:uid="{00000000-0005-0000-0000-0000F5990000}"/>
    <cellStyle name="Note 5 8 4 8 3" xfId="44508" xr:uid="{00000000-0005-0000-0000-0000F6990000}"/>
    <cellStyle name="Note 5 8 4 9" xfId="19627" xr:uid="{00000000-0005-0000-0000-0000F7990000}"/>
    <cellStyle name="Note 5 8 5" xfId="2790" xr:uid="{00000000-0005-0000-0000-0000F8990000}"/>
    <cellStyle name="Note 5 8 5 2" xfId="2791" xr:uid="{00000000-0005-0000-0000-0000F9990000}"/>
    <cellStyle name="Note 5 8 5 2 2" xfId="5302" xr:uid="{00000000-0005-0000-0000-0000FA990000}"/>
    <cellStyle name="Note 5 8 5 2 2 2" xfId="14602" xr:uid="{00000000-0005-0000-0000-0000FB990000}"/>
    <cellStyle name="Note 5 8 5 2 2 2 2" xfId="32037" xr:uid="{00000000-0005-0000-0000-0000FC990000}"/>
    <cellStyle name="Note 5 8 5 2 2 2 3" xfId="46490" xr:uid="{00000000-0005-0000-0000-0000FD990000}"/>
    <cellStyle name="Note 5 8 5 2 2 3" xfId="17063" xr:uid="{00000000-0005-0000-0000-0000FE990000}"/>
    <cellStyle name="Note 5 8 5 2 2 3 2" xfId="34498" xr:uid="{00000000-0005-0000-0000-0000FF990000}"/>
    <cellStyle name="Note 5 8 5 2 2 3 3" xfId="48951" xr:uid="{00000000-0005-0000-0000-0000009A0000}"/>
    <cellStyle name="Note 5 8 5 2 2 4" xfId="22738" xr:uid="{00000000-0005-0000-0000-0000019A0000}"/>
    <cellStyle name="Note 5 8 5 2 2 5" xfId="37191" xr:uid="{00000000-0005-0000-0000-0000029A0000}"/>
    <cellStyle name="Note 5 8 5 2 3" xfId="7764" xr:uid="{00000000-0005-0000-0000-0000039A0000}"/>
    <cellStyle name="Note 5 8 5 2 3 2" xfId="25199" xr:uid="{00000000-0005-0000-0000-0000049A0000}"/>
    <cellStyle name="Note 5 8 5 2 3 3" xfId="39652" xr:uid="{00000000-0005-0000-0000-0000059A0000}"/>
    <cellStyle name="Note 5 8 5 2 4" xfId="10205" xr:uid="{00000000-0005-0000-0000-0000069A0000}"/>
    <cellStyle name="Note 5 8 5 2 4 2" xfId="27640" xr:uid="{00000000-0005-0000-0000-0000079A0000}"/>
    <cellStyle name="Note 5 8 5 2 4 3" xfId="42093" xr:uid="{00000000-0005-0000-0000-0000089A0000}"/>
    <cellStyle name="Note 5 8 5 2 5" xfId="12625" xr:uid="{00000000-0005-0000-0000-0000099A0000}"/>
    <cellStyle name="Note 5 8 5 2 5 2" xfId="30060" xr:uid="{00000000-0005-0000-0000-00000A9A0000}"/>
    <cellStyle name="Note 5 8 5 2 5 3" xfId="44513" xr:uid="{00000000-0005-0000-0000-00000B9A0000}"/>
    <cellStyle name="Note 5 8 5 2 6" xfId="19632" xr:uid="{00000000-0005-0000-0000-00000C9A0000}"/>
    <cellStyle name="Note 5 8 5 3" xfId="2792" xr:uid="{00000000-0005-0000-0000-00000D9A0000}"/>
    <cellStyle name="Note 5 8 5 3 2" xfId="5303" xr:uid="{00000000-0005-0000-0000-00000E9A0000}"/>
    <cellStyle name="Note 5 8 5 3 2 2" xfId="14603" xr:uid="{00000000-0005-0000-0000-00000F9A0000}"/>
    <cellStyle name="Note 5 8 5 3 2 2 2" xfId="32038" xr:uid="{00000000-0005-0000-0000-0000109A0000}"/>
    <cellStyle name="Note 5 8 5 3 2 2 3" xfId="46491" xr:uid="{00000000-0005-0000-0000-0000119A0000}"/>
    <cellStyle name="Note 5 8 5 3 2 3" xfId="17064" xr:uid="{00000000-0005-0000-0000-0000129A0000}"/>
    <cellStyle name="Note 5 8 5 3 2 3 2" xfId="34499" xr:uid="{00000000-0005-0000-0000-0000139A0000}"/>
    <cellStyle name="Note 5 8 5 3 2 3 3" xfId="48952" xr:uid="{00000000-0005-0000-0000-0000149A0000}"/>
    <cellStyle name="Note 5 8 5 3 2 4" xfId="22739" xr:uid="{00000000-0005-0000-0000-0000159A0000}"/>
    <cellStyle name="Note 5 8 5 3 2 5" xfId="37192" xr:uid="{00000000-0005-0000-0000-0000169A0000}"/>
    <cellStyle name="Note 5 8 5 3 3" xfId="7765" xr:uid="{00000000-0005-0000-0000-0000179A0000}"/>
    <cellStyle name="Note 5 8 5 3 3 2" xfId="25200" xr:uid="{00000000-0005-0000-0000-0000189A0000}"/>
    <cellStyle name="Note 5 8 5 3 3 3" xfId="39653" xr:uid="{00000000-0005-0000-0000-0000199A0000}"/>
    <cellStyle name="Note 5 8 5 3 4" xfId="10206" xr:uid="{00000000-0005-0000-0000-00001A9A0000}"/>
    <cellStyle name="Note 5 8 5 3 4 2" xfId="27641" xr:uid="{00000000-0005-0000-0000-00001B9A0000}"/>
    <cellStyle name="Note 5 8 5 3 4 3" xfId="42094" xr:uid="{00000000-0005-0000-0000-00001C9A0000}"/>
    <cellStyle name="Note 5 8 5 3 5" xfId="12626" xr:uid="{00000000-0005-0000-0000-00001D9A0000}"/>
    <cellStyle name="Note 5 8 5 3 5 2" xfId="30061" xr:uid="{00000000-0005-0000-0000-00001E9A0000}"/>
    <cellStyle name="Note 5 8 5 3 5 3" xfId="44514" xr:uid="{00000000-0005-0000-0000-00001F9A0000}"/>
    <cellStyle name="Note 5 8 5 3 6" xfId="19633" xr:uid="{00000000-0005-0000-0000-0000209A0000}"/>
    <cellStyle name="Note 5 8 5 4" xfId="2793" xr:uid="{00000000-0005-0000-0000-0000219A0000}"/>
    <cellStyle name="Note 5 8 5 4 2" xfId="5304" xr:uid="{00000000-0005-0000-0000-0000229A0000}"/>
    <cellStyle name="Note 5 8 5 4 2 2" xfId="22740" xr:uid="{00000000-0005-0000-0000-0000239A0000}"/>
    <cellStyle name="Note 5 8 5 4 2 3" xfId="37193" xr:uid="{00000000-0005-0000-0000-0000249A0000}"/>
    <cellStyle name="Note 5 8 5 4 3" xfId="7766" xr:uid="{00000000-0005-0000-0000-0000259A0000}"/>
    <cellStyle name="Note 5 8 5 4 3 2" xfId="25201" xr:uid="{00000000-0005-0000-0000-0000269A0000}"/>
    <cellStyle name="Note 5 8 5 4 3 3" xfId="39654" xr:uid="{00000000-0005-0000-0000-0000279A0000}"/>
    <cellStyle name="Note 5 8 5 4 4" xfId="10207" xr:uid="{00000000-0005-0000-0000-0000289A0000}"/>
    <cellStyle name="Note 5 8 5 4 4 2" xfId="27642" xr:uid="{00000000-0005-0000-0000-0000299A0000}"/>
    <cellStyle name="Note 5 8 5 4 4 3" xfId="42095" xr:uid="{00000000-0005-0000-0000-00002A9A0000}"/>
    <cellStyle name="Note 5 8 5 4 5" xfId="12627" xr:uid="{00000000-0005-0000-0000-00002B9A0000}"/>
    <cellStyle name="Note 5 8 5 4 5 2" xfId="30062" xr:uid="{00000000-0005-0000-0000-00002C9A0000}"/>
    <cellStyle name="Note 5 8 5 4 5 3" xfId="44515" xr:uid="{00000000-0005-0000-0000-00002D9A0000}"/>
    <cellStyle name="Note 5 8 5 4 6" xfId="15468" xr:uid="{00000000-0005-0000-0000-00002E9A0000}"/>
    <cellStyle name="Note 5 8 5 4 6 2" xfId="32903" xr:uid="{00000000-0005-0000-0000-00002F9A0000}"/>
    <cellStyle name="Note 5 8 5 4 6 3" xfId="47356" xr:uid="{00000000-0005-0000-0000-0000309A0000}"/>
    <cellStyle name="Note 5 8 5 4 7" xfId="19634" xr:uid="{00000000-0005-0000-0000-0000319A0000}"/>
    <cellStyle name="Note 5 8 5 4 8" xfId="20630" xr:uid="{00000000-0005-0000-0000-0000329A0000}"/>
    <cellStyle name="Note 5 8 5 5" xfId="5301" xr:uid="{00000000-0005-0000-0000-0000339A0000}"/>
    <cellStyle name="Note 5 8 5 5 2" xfId="14601" xr:uid="{00000000-0005-0000-0000-0000349A0000}"/>
    <cellStyle name="Note 5 8 5 5 2 2" xfId="32036" xr:uid="{00000000-0005-0000-0000-0000359A0000}"/>
    <cellStyle name="Note 5 8 5 5 2 3" xfId="46489" xr:uid="{00000000-0005-0000-0000-0000369A0000}"/>
    <cellStyle name="Note 5 8 5 5 3" xfId="17062" xr:uid="{00000000-0005-0000-0000-0000379A0000}"/>
    <cellStyle name="Note 5 8 5 5 3 2" xfId="34497" xr:uid="{00000000-0005-0000-0000-0000389A0000}"/>
    <cellStyle name="Note 5 8 5 5 3 3" xfId="48950" xr:uid="{00000000-0005-0000-0000-0000399A0000}"/>
    <cellStyle name="Note 5 8 5 5 4" xfId="22737" xr:uid="{00000000-0005-0000-0000-00003A9A0000}"/>
    <cellStyle name="Note 5 8 5 5 5" xfId="37190" xr:uid="{00000000-0005-0000-0000-00003B9A0000}"/>
    <cellStyle name="Note 5 8 5 6" xfId="7763" xr:uid="{00000000-0005-0000-0000-00003C9A0000}"/>
    <cellStyle name="Note 5 8 5 6 2" xfId="25198" xr:uid="{00000000-0005-0000-0000-00003D9A0000}"/>
    <cellStyle name="Note 5 8 5 6 3" xfId="39651" xr:uid="{00000000-0005-0000-0000-00003E9A0000}"/>
    <cellStyle name="Note 5 8 5 7" xfId="10204" xr:uid="{00000000-0005-0000-0000-00003F9A0000}"/>
    <cellStyle name="Note 5 8 5 7 2" xfId="27639" xr:uid="{00000000-0005-0000-0000-0000409A0000}"/>
    <cellStyle name="Note 5 8 5 7 3" xfId="42092" xr:uid="{00000000-0005-0000-0000-0000419A0000}"/>
    <cellStyle name="Note 5 8 5 8" xfId="12624" xr:uid="{00000000-0005-0000-0000-0000429A0000}"/>
    <cellStyle name="Note 5 8 5 8 2" xfId="30059" xr:uid="{00000000-0005-0000-0000-0000439A0000}"/>
    <cellStyle name="Note 5 8 5 8 3" xfId="44512" xr:uid="{00000000-0005-0000-0000-0000449A0000}"/>
    <cellStyle name="Note 5 8 5 9" xfId="19631" xr:uid="{00000000-0005-0000-0000-0000459A0000}"/>
    <cellStyle name="Note 5 8 6" xfId="2794" xr:uid="{00000000-0005-0000-0000-0000469A0000}"/>
    <cellStyle name="Note 5 8 6 2" xfId="5305" xr:uid="{00000000-0005-0000-0000-0000479A0000}"/>
    <cellStyle name="Note 5 8 6 2 2" xfId="14604" xr:uid="{00000000-0005-0000-0000-0000489A0000}"/>
    <cellStyle name="Note 5 8 6 2 2 2" xfId="32039" xr:uid="{00000000-0005-0000-0000-0000499A0000}"/>
    <cellStyle name="Note 5 8 6 2 2 3" xfId="46492" xr:uid="{00000000-0005-0000-0000-00004A9A0000}"/>
    <cellStyle name="Note 5 8 6 2 3" xfId="17065" xr:uid="{00000000-0005-0000-0000-00004B9A0000}"/>
    <cellStyle name="Note 5 8 6 2 3 2" xfId="34500" xr:uid="{00000000-0005-0000-0000-00004C9A0000}"/>
    <cellStyle name="Note 5 8 6 2 3 3" xfId="48953" xr:uid="{00000000-0005-0000-0000-00004D9A0000}"/>
    <cellStyle name="Note 5 8 6 2 4" xfId="22741" xr:uid="{00000000-0005-0000-0000-00004E9A0000}"/>
    <cellStyle name="Note 5 8 6 2 5" xfId="37194" xr:uid="{00000000-0005-0000-0000-00004F9A0000}"/>
    <cellStyle name="Note 5 8 6 3" xfId="7767" xr:uid="{00000000-0005-0000-0000-0000509A0000}"/>
    <cellStyle name="Note 5 8 6 3 2" xfId="25202" xr:uid="{00000000-0005-0000-0000-0000519A0000}"/>
    <cellStyle name="Note 5 8 6 3 3" xfId="39655" xr:uid="{00000000-0005-0000-0000-0000529A0000}"/>
    <cellStyle name="Note 5 8 6 4" xfId="10208" xr:uid="{00000000-0005-0000-0000-0000539A0000}"/>
    <cellStyle name="Note 5 8 6 4 2" xfId="27643" xr:uid="{00000000-0005-0000-0000-0000549A0000}"/>
    <cellStyle name="Note 5 8 6 4 3" xfId="42096" xr:uid="{00000000-0005-0000-0000-0000559A0000}"/>
    <cellStyle name="Note 5 8 6 5" xfId="12628" xr:uid="{00000000-0005-0000-0000-0000569A0000}"/>
    <cellStyle name="Note 5 8 6 5 2" xfId="30063" xr:uid="{00000000-0005-0000-0000-0000579A0000}"/>
    <cellStyle name="Note 5 8 6 5 3" xfId="44516" xr:uid="{00000000-0005-0000-0000-0000589A0000}"/>
    <cellStyle name="Note 5 8 6 6" xfId="19635" xr:uid="{00000000-0005-0000-0000-0000599A0000}"/>
    <cellStyle name="Note 5 8 7" xfId="2795" xr:uid="{00000000-0005-0000-0000-00005A9A0000}"/>
    <cellStyle name="Note 5 8 7 2" xfId="5306" xr:uid="{00000000-0005-0000-0000-00005B9A0000}"/>
    <cellStyle name="Note 5 8 7 2 2" xfId="14605" xr:uid="{00000000-0005-0000-0000-00005C9A0000}"/>
    <cellStyle name="Note 5 8 7 2 2 2" xfId="32040" xr:uid="{00000000-0005-0000-0000-00005D9A0000}"/>
    <cellStyle name="Note 5 8 7 2 2 3" xfId="46493" xr:uid="{00000000-0005-0000-0000-00005E9A0000}"/>
    <cellStyle name="Note 5 8 7 2 3" xfId="17066" xr:uid="{00000000-0005-0000-0000-00005F9A0000}"/>
    <cellStyle name="Note 5 8 7 2 3 2" xfId="34501" xr:uid="{00000000-0005-0000-0000-0000609A0000}"/>
    <cellStyle name="Note 5 8 7 2 3 3" xfId="48954" xr:uid="{00000000-0005-0000-0000-0000619A0000}"/>
    <cellStyle name="Note 5 8 7 2 4" xfId="22742" xr:uid="{00000000-0005-0000-0000-0000629A0000}"/>
    <cellStyle name="Note 5 8 7 2 5" xfId="37195" xr:uid="{00000000-0005-0000-0000-0000639A0000}"/>
    <cellStyle name="Note 5 8 7 3" xfId="7768" xr:uid="{00000000-0005-0000-0000-0000649A0000}"/>
    <cellStyle name="Note 5 8 7 3 2" xfId="25203" xr:uid="{00000000-0005-0000-0000-0000659A0000}"/>
    <cellStyle name="Note 5 8 7 3 3" xfId="39656" xr:uid="{00000000-0005-0000-0000-0000669A0000}"/>
    <cellStyle name="Note 5 8 7 4" xfId="10209" xr:uid="{00000000-0005-0000-0000-0000679A0000}"/>
    <cellStyle name="Note 5 8 7 4 2" xfId="27644" xr:uid="{00000000-0005-0000-0000-0000689A0000}"/>
    <cellStyle name="Note 5 8 7 4 3" xfId="42097" xr:uid="{00000000-0005-0000-0000-0000699A0000}"/>
    <cellStyle name="Note 5 8 7 5" xfId="12629" xr:uid="{00000000-0005-0000-0000-00006A9A0000}"/>
    <cellStyle name="Note 5 8 7 5 2" xfId="30064" xr:uid="{00000000-0005-0000-0000-00006B9A0000}"/>
    <cellStyle name="Note 5 8 7 5 3" xfId="44517" xr:uid="{00000000-0005-0000-0000-00006C9A0000}"/>
    <cellStyle name="Note 5 8 7 6" xfId="19636" xr:uid="{00000000-0005-0000-0000-00006D9A0000}"/>
    <cellStyle name="Note 5 8 8" xfId="2796" xr:uid="{00000000-0005-0000-0000-00006E9A0000}"/>
    <cellStyle name="Note 5 8 8 2" xfId="5307" xr:uid="{00000000-0005-0000-0000-00006F9A0000}"/>
    <cellStyle name="Note 5 8 8 2 2" xfId="22743" xr:uid="{00000000-0005-0000-0000-0000709A0000}"/>
    <cellStyle name="Note 5 8 8 2 3" xfId="37196" xr:uid="{00000000-0005-0000-0000-0000719A0000}"/>
    <cellStyle name="Note 5 8 8 3" xfId="7769" xr:uid="{00000000-0005-0000-0000-0000729A0000}"/>
    <cellStyle name="Note 5 8 8 3 2" xfId="25204" xr:uid="{00000000-0005-0000-0000-0000739A0000}"/>
    <cellStyle name="Note 5 8 8 3 3" xfId="39657" xr:uid="{00000000-0005-0000-0000-0000749A0000}"/>
    <cellStyle name="Note 5 8 8 4" xfId="10210" xr:uid="{00000000-0005-0000-0000-0000759A0000}"/>
    <cellStyle name="Note 5 8 8 4 2" xfId="27645" xr:uid="{00000000-0005-0000-0000-0000769A0000}"/>
    <cellStyle name="Note 5 8 8 4 3" xfId="42098" xr:uid="{00000000-0005-0000-0000-0000779A0000}"/>
    <cellStyle name="Note 5 8 8 5" xfId="12630" xr:uid="{00000000-0005-0000-0000-0000789A0000}"/>
    <cellStyle name="Note 5 8 8 5 2" xfId="30065" xr:uid="{00000000-0005-0000-0000-0000799A0000}"/>
    <cellStyle name="Note 5 8 8 5 3" xfId="44518" xr:uid="{00000000-0005-0000-0000-00007A9A0000}"/>
    <cellStyle name="Note 5 8 8 6" xfId="15469" xr:uid="{00000000-0005-0000-0000-00007B9A0000}"/>
    <cellStyle name="Note 5 8 8 6 2" xfId="32904" xr:uid="{00000000-0005-0000-0000-00007C9A0000}"/>
    <cellStyle name="Note 5 8 8 6 3" xfId="47357" xr:uid="{00000000-0005-0000-0000-00007D9A0000}"/>
    <cellStyle name="Note 5 8 8 7" xfId="19637" xr:uid="{00000000-0005-0000-0000-00007E9A0000}"/>
    <cellStyle name="Note 5 8 8 8" xfId="20631" xr:uid="{00000000-0005-0000-0000-00007F9A0000}"/>
    <cellStyle name="Note 5 8 9" xfId="5288" xr:uid="{00000000-0005-0000-0000-0000809A0000}"/>
    <cellStyle name="Note 5 8 9 2" xfId="14591" xr:uid="{00000000-0005-0000-0000-0000819A0000}"/>
    <cellStyle name="Note 5 8 9 2 2" xfId="32026" xr:uid="{00000000-0005-0000-0000-0000829A0000}"/>
    <cellStyle name="Note 5 8 9 2 3" xfId="46479" xr:uid="{00000000-0005-0000-0000-0000839A0000}"/>
    <cellStyle name="Note 5 8 9 3" xfId="17052" xr:uid="{00000000-0005-0000-0000-0000849A0000}"/>
    <cellStyle name="Note 5 8 9 3 2" xfId="34487" xr:uid="{00000000-0005-0000-0000-0000859A0000}"/>
    <cellStyle name="Note 5 8 9 3 3" xfId="48940" xr:uid="{00000000-0005-0000-0000-0000869A0000}"/>
    <cellStyle name="Note 5 8 9 4" xfId="22724" xr:uid="{00000000-0005-0000-0000-0000879A0000}"/>
    <cellStyle name="Note 5 8 9 5" xfId="37177" xr:uid="{00000000-0005-0000-0000-0000889A0000}"/>
    <cellStyle name="Note 5 9" xfId="2797" xr:uid="{00000000-0005-0000-0000-0000899A0000}"/>
    <cellStyle name="Note 5 9 10" xfId="7770" xr:uid="{00000000-0005-0000-0000-00008A9A0000}"/>
    <cellStyle name="Note 5 9 10 2" xfId="25205" xr:uid="{00000000-0005-0000-0000-00008B9A0000}"/>
    <cellStyle name="Note 5 9 10 3" xfId="39658" xr:uid="{00000000-0005-0000-0000-00008C9A0000}"/>
    <cellStyle name="Note 5 9 11" xfId="10211" xr:uid="{00000000-0005-0000-0000-00008D9A0000}"/>
    <cellStyle name="Note 5 9 11 2" xfId="27646" xr:uid="{00000000-0005-0000-0000-00008E9A0000}"/>
    <cellStyle name="Note 5 9 11 3" xfId="42099" xr:uid="{00000000-0005-0000-0000-00008F9A0000}"/>
    <cellStyle name="Note 5 9 12" xfId="12631" xr:uid="{00000000-0005-0000-0000-0000909A0000}"/>
    <cellStyle name="Note 5 9 12 2" xfId="30066" xr:uid="{00000000-0005-0000-0000-0000919A0000}"/>
    <cellStyle name="Note 5 9 12 3" xfId="44519" xr:uid="{00000000-0005-0000-0000-0000929A0000}"/>
    <cellStyle name="Note 5 9 13" xfId="19638" xr:uid="{00000000-0005-0000-0000-0000939A0000}"/>
    <cellStyle name="Note 5 9 2" xfId="2798" xr:uid="{00000000-0005-0000-0000-0000949A0000}"/>
    <cellStyle name="Note 5 9 2 2" xfId="2799" xr:uid="{00000000-0005-0000-0000-0000959A0000}"/>
    <cellStyle name="Note 5 9 2 2 2" xfId="5310" xr:uid="{00000000-0005-0000-0000-0000969A0000}"/>
    <cellStyle name="Note 5 9 2 2 2 2" xfId="14608" xr:uid="{00000000-0005-0000-0000-0000979A0000}"/>
    <cellStyle name="Note 5 9 2 2 2 2 2" xfId="32043" xr:uid="{00000000-0005-0000-0000-0000989A0000}"/>
    <cellStyle name="Note 5 9 2 2 2 2 3" xfId="46496" xr:uid="{00000000-0005-0000-0000-0000999A0000}"/>
    <cellStyle name="Note 5 9 2 2 2 3" xfId="17069" xr:uid="{00000000-0005-0000-0000-00009A9A0000}"/>
    <cellStyle name="Note 5 9 2 2 2 3 2" xfId="34504" xr:uid="{00000000-0005-0000-0000-00009B9A0000}"/>
    <cellStyle name="Note 5 9 2 2 2 3 3" xfId="48957" xr:uid="{00000000-0005-0000-0000-00009C9A0000}"/>
    <cellStyle name="Note 5 9 2 2 2 4" xfId="22746" xr:uid="{00000000-0005-0000-0000-00009D9A0000}"/>
    <cellStyle name="Note 5 9 2 2 2 5" xfId="37199" xr:uid="{00000000-0005-0000-0000-00009E9A0000}"/>
    <cellStyle name="Note 5 9 2 2 3" xfId="7772" xr:uid="{00000000-0005-0000-0000-00009F9A0000}"/>
    <cellStyle name="Note 5 9 2 2 3 2" xfId="25207" xr:uid="{00000000-0005-0000-0000-0000A09A0000}"/>
    <cellStyle name="Note 5 9 2 2 3 3" xfId="39660" xr:uid="{00000000-0005-0000-0000-0000A19A0000}"/>
    <cellStyle name="Note 5 9 2 2 4" xfId="10213" xr:uid="{00000000-0005-0000-0000-0000A29A0000}"/>
    <cellStyle name="Note 5 9 2 2 4 2" xfId="27648" xr:uid="{00000000-0005-0000-0000-0000A39A0000}"/>
    <cellStyle name="Note 5 9 2 2 4 3" xfId="42101" xr:uid="{00000000-0005-0000-0000-0000A49A0000}"/>
    <cellStyle name="Note 5 9 2 2 5" xfId="12633" xr:uid="{00000000-0005-0000-0000-0000A59A0000}"/>
    <cellStyle name="Note 5 9 2 2 5 2" xfId="30068" xr:uid="{00000000-0005-0000-0000-0000A69A0000}"/>
    <cellStyle name="Note 5 9 2 2 5 3" xfId="44521" xr:uid="{00000000-0005-0000-0000-0000A79A0000}"/>
    <cellStyle name="Note 5 9 2 2 6" xfId="19640" xr:uid="{00000000-0005-0000-0000-0000A89A0000}"/>
    <cellStyle name="Note 5 9 2 3" xfId="2800" xr:uid="{00000000-0005-0000-0000-0000A99A0000}"/>
    <cellStyle name="Note 5 9 2 3 2" xfId="5311" xr:uid="{00000000-0005-0000-0000-0000AA9A0000}"/>
    <cellStyle name="Note 5 9 2 3 2 2" xfId="14609" xr:uid="{00000000-0005-0000-0000-0000AB9A0000}"/>
    <cellStyle name="Note 5 9 2 3 2 2 2" xfId="32044" xr:uid="{00000000-0005-0000-0000-0000AC9A0000}"/>
    <cellStyle name="Note 5 9 2 3 2 2 3" xfId="46497" xr:uid="{00000000-0005-0000-0000-0000AD9A0000}"/>
    <cellStyle name="Note 5 9 2 3 2 3" xfId="17070" xr:uid="{00000000-0005-0000-0000-0000AE9A0000}"/>
    <cellStyle name="Note 5 9 2 3 2 3 2" xfId="34505" xr:uid="{00000000-0005-0000-0000-0000AF9A0000}"/>
    <cellStyle name="Note 5 9 2 3 2 3 3" xfId="48958" xr:uid="{00000000-0005-0000-0000-0000B09A0000}"/>
    <cellStyle name="Note 5 9 2 3 2 4" xfId="22747" xr:uid="{00000000-0005-0000-0000-0000B19A0000}"/>
    <cellStyle name="Note 5 9 2 3 2 5" xfId="37200" xr:uid="{00000000-0005-0000-0000-0000B29A0000}"/>
    <cellStyle name="Note 5 9 2 3 3" xfId="7773" xr:uid="{00000000-0005-0000-0000-0000B39A0000}"/>
    <cellStyle name="Note 5 9 2 3 3 2" xfId="25208" xr:uid="{00000000-0005-0000-0000-0000B49A0000}"/>
    <cellStyle name="Note 5 9 2 3 3 3" xfId="39661" xr:uid="{00000000-0005-0000-0000-0000B59A0000}"/>
    <cellStyle name="Note 5 9 2 3 4" xfId="10214" xr:uid="{00000000-0005-0000-0000-0000B69A0000}"/>
    <cellStyle name="Note 5 9 2 3 4 2" xfId="27649" xr:uid="{00000000-0005-0000-0000-0000B79A0000}"/>
    <cellStyle name="Note 5 9 2 3 4 3" xfId="42102" xr:uid="{00000000-0005-0000-0000-0000B89A0000}"/>
    <cellStyle name="Note 5 9 2 3 5" xfId="12634" xr:uid="{00000000-0005-0000-0000-0000B99A0000}"/>
    <cellStyle name="Note 5 9 2 3 5 2" xfId="30069" xr:uid="{00000000-0005-0000-0000-0000BA9A0000}"/>
    <cellStyle name="Note 5 9 2 3 5 3" xfId="44522" xr:uid="{00000000-0005-0000-0000-0000BB9A0000}"/>
    <cellStyle name="Note 5 9 2 3 6" xfId="19641" xr:uid="{00000000-0005-0000-0000-0000BC9A0000}"/>
    <cellStyle name="Note 5 9 2 4" xfId="2801" xr:uid="{00000000-0005-0000-0000-0000BD9A0000}"/>
    <cellStyle name="Note 5 9 2 4 2" xfId="5312" xr:uid="{00000000-0005-0000-0000-0000BE9A0000}"/>
    <cellStyle name="Note 5 9 2 4 2 2" xfId="22748" xr:uid="{00000000-0005-0000-0000-0000BF9A0000}"/>
    <cellStyle name="Note 5 9 2 4 2 3" xfId="37201" xr:uid="{00000000-0005-0000-0000-0000C09A0000}"/>
    <cellStyle name="Note 5 9 2 4 3" xfId="7774" xr:uid="{00000000-0005-0000-0000-0000C19A0000}"/>
    <cellStyle name="Note 5 9 2 4 3 2" xfId="25209" xr:uid="{00000000-0005-0000-0000-0000C29A0000}"/>
    <cellStyle name="Note 5 9 2 4 3 3" xfId="39662" xr:uid="{00000000-0005-0000-0000-0000C39A0000}"/>
    <cellStyle name="Note 5 9 2 4 4" xfId="10215" xr:uid="{00000000-0005-0000-0000-0000C49A0000}"/>
    <cellStyle name="Note 5 9 2 4 4 2" xfId="27650" xr:uid="{00000000-0005-0000-0000-0000C59A0000}"/>
    <cellStyle name="Note 5 9 2 4 4 3" xfId="42103" xr:uid="{00000000-0005-0000-0000-0000C69A0000}"/>
    <cellStyle name="Note 5 9 2 4 5" xfId="12635" xr:uid="{00000000-0005-0000-0000-0000C79A0000}"/>
    <cellStyle name="Note 5 9 2 4 5 2" xfId="30070" xr:uid="{00000000-0005-0000-0000-0000C89A0000}"/>
    <cellStyle name="Note 5 9 2 4 5 3" xfId="44523" xr:uid="{00000000-0005-0000-0000-0000C99A0000}"/>
    <cellStyle name="Note 5 9 2 4 6" xfId="15470" xr:uid="{00000000-0005-0000-0000-0000CA9A0000}"/>
    <cellStyle name="Note 5 9 2 4 6 2" xfId="32905" xr:uid="{00000000-0005-0000-0000-0000CB9A0000}"/>
    <cellStyle name="Note 5 9 2 4 6 3" xfId="47358" xr:uid="{00000000-0005-0000-0000-0000CC9A0000}"/>
    <cellStyle name="Note 5 9 2 4 7" xfId="19642" xr:uid="{00000000-0005-0000-0000-0000CD9A0000}"/>
    <cellStyle name="Note 5 9 2 4 8" xfId="20632" xr:uid="{00000000-0005-0000-0000-0000CE9A0000}"/>
    <cellStyle name="Note 5 9 2 5" xfId="5309" xr:uid="{00000000-0005-0000-0000-0000CF9A0000}"/>
    <cellStyle name="Note 5 9 2 5 2" xfId="14607" xr:uid="{00000000-0005-0000-0000-0000D09A0000}"/>
    <cellStyle name="Note 5 9 2 5 2 2" xfId="32042" xr:uid="{00000000-0005-0000-0000-0000D19A0000}"/>
    <cellStyle name="Note 5 9 2 5 2 3" xfId="46495" xr:uid="{00000000-0005-0000-0000-0000D29A0000}"/>
    <cellStyle name="Note 5 9 2 5 3" xfId="17068" xr:uid="{00000000-0005-0000-0000-0000D39A0000}"/>
    <cellStyle name="Note 5 9 2 5 3 2" xfId="34503" xr:uid="{00000000-0005-0000-0000-0000D49A0000}"/>
    <cellStyle name="Note 5 9 2 5 3 3" xfId="48956" xr:uid="{00000000-0005-0000-0000-0000D59A0000}"/>
    <cellStyle name="Note 5 9 2 5 4" xfId="22745" xr:uid="{00000000-0005-0000-0000-0000D69A0000}"/>
    <cellStyle name="Note 5 9 2 5 5" xfId="37198" xr:uid="{00000000-0005-0000-0000-0000D79A0000}"/>
    <cellStyle name="Note 5 9 2 6" xfId="7771" xr:uid="{00000000-0005-0000-0000-0000D89A0000}"/>
    <cellStyle name="Note 5 9 2 6 2" xfId="25206" xr:uid="{00000000-0005-0000-0000-0000D99A0000}"/>
    <cellStyle name="Note 5 9 2 6 3" xfId="39659" xr:uid="{00000000-0005-0000-0000-0000DA9A0000}"/>
    <cellStyle name="Note 5 9 2 7" xfId="10212" xr:uid="{00000000-0005-0000-0000-0000DB9A0000}"/>
    <cellStyle name="Note 5 9 2 7 2" xfId="27647" xr:uid="{00000000-0005-0000-0000-0000DC9A0000}"/>
    <cellStyle name="Note 5 9 2 7 3" xfId="42100" xr:uid="{00000000-0005-0000-0000-0000DD9A0000}"/>
    <cellStyle name="Note 5 9 2 8" xfId="12632" xr:uid="{00000000-0005-0000-0000-0000DE9A0000}"/>
    <cellStyle name="Note 5 9 2 8 2" xfId="30067" xr:uid="{00000000-0005-0000-0000-0000DF9A0000}"/>
    <cellStyle name="Note 5 9 2 8 3" xfId="44520" xr:uid="{00000000-0005-0000-0000-0000E09A0000}"/>
    <cellStyle name="Note 5 9 2 9" xfId="19639" xr:uid="{00000000-0005-0000-0000-0000E19A0000}"/>
    <cellStyle name="Note 5 9 3" xfId="2802" xr:uid="{00000000-0005-0000-0000-0000E29A0000}"/>
    <cellStyle name="Note 5 9 3 2" xfId="2803" xr:uid="{00000000-0005-0000-0000-0000E39A0000}"/>
    <cellStyle name="Note 5 9 3 2 2" xfId="5314" xr:uid="{00000000-0005-0000-0000-0000E49A0000}"/>
    <cellStyle name="Note 5 9 3 2 2 2" xfId="14611" xr:uid="{00000000-0005-0000-0000-0000E59A0000}"/>
    <cellStyle name="Note 5 9 3 2 2 2 2" xfId="32046" xr:uid="{00000000-0005-0000-0000-0000E69A0000}"/>
    <cellStyle name="Note 5 9 3 2 2 2 3" xfId="46499" xr:uid="{00000000-0005-0000-0000-0000E79A0000}"/>
    <cellStyle name="Note 5 9 3 2 2 3" xfId="17072" xr:uid="{00000000-0005-0000-0000-0000E89A0000}"/>
    <cellStyle name="Note 5 9 3 2 2 3 2" xfId="34507" xr:uid="{00000000-0005-0000-0000-0000E99A0000}"/>
    <cellStyle name="Note 5 9 3 2 2 3 3" xfId="48960" xr:uid="{00000000-0005-0000-0000-0000EA9A0000}"/>
    <cellStyle name="Note 5 9 3 2 2 4" xfId="22750" xr:uid="{00000000-0005-0000-0000-0000EB9A0000}"/>
    <cellStyle name="Note 5 9 3 2 2 5" xfId="37203" xr:uid="{00000000-0005-0000-0000-0000EC9A0000}"/>
    <cellStyle name="Note 5 9 3 2 3" xfId="7776" xr:uid="{00000000-0005-0000-0000-0000ED9A0000}"/>
    <cellStyle name="Note 5 9 3 2 3 2" xfId="25211" xr:uid="{00000000-0005-0000-0000-0000EE9A0000}"/>
    <cellStyle name="Note 5 9 3 2 3 3" xfId="39664" xr:uid="{00000000-0005-0000-0000-0000EF9A0000}"/>
    <cellStyle name="Note 5 9 3 2 4" xfId="10217" xr:uid="{00000000-0005-0000-0000-0000F09A0000}"/>
    <cellStyle name="Note 5 9 3 2 4 2" xfId="27652" xr:uid="{00000000-0005-0000-0000-0000F19A0000}"/>
    <cellStyle name="Note 5 9 3 2 4 3" xfId="42105" xr:uid="{00000000-0005-0000-0000-0000F29A0000}"/>
    <cellStyle name="Note 5 9 3 2 5" xfId="12637" xr:uid="{00000000-0005-0000-0000-0000F39A0000}"/>
    <cellStyle name="Note 5 9 3 2 5 2" xfId="30072" xr:uid="{00000000-0005-0000-0000-0000F49A0000}"/>
    <cellStyle name="Note 5 9 3 2 5 3" xfId="44525" xr:uid="{00000000-0005-0000-0000-0000F59A0000}"/>
    <cellStyle name="Note 5 9 3 2 6" xfId="19644" xr:uid="{00000000-0005-0000-0000-0000F69A0000}"/>
    <cellStyle name="Note 5 9 3 3" xfId="2804" xr:uid="{00000000-0005-0000-0000-0000F79A0000}"/>
    <cellStyle name="Note 5 9 3 3 2" xfId="5315" xr:uid="{00000000-0005-0000-0000-0000F89A0000}"/>
    <cellStyle name="Note 5 9 3 3 2 2" xfId="14612" xr:uid="{00000000-0005-0000-0000-0000F99A0000}"/>
    <cellStyle name="Note 5 9 3 3 2 2 2" xfId="32047" xr:uid="{00000000-0005-0000-0000-0000FA9A0000}"/>
    <cellStyle name="Note 5 9 3 3 2 2 3" xfId="46500" xr:uid="{00000000-0005-0000-0000-0000FB9A0000}"/>
    <cellStyle name="Note 5 9 3 3 2 3" xfId="17073" xr:uid="{00000000-0005-0000-0000-0000FC9A0000}"/>
    <cellStyle name="Note 5 9 3 3 2 3 2" xfId="34508" xr:uid="{00000000-0005-0000-0000-0000FD9A0000}"/>
    <cellStyle name="Note 5 9 3 3 2 3 3" xfId="48961" xr:uid="{00000000-0005-0000-0000-0000FE9A0000}"/>
    <cellStyle name="Note 5 9 3 3 2 4" xfId="22751" xr:uid="{00000000-0005-0000-0000-0000FF9A0000}"/>
    <cellStyle name="Note 5 9 3 3 2 5" xfId="37204" xr:uid="{00000000-0005-0000-0000-0000009B0000}"/>
    <cellStyle name="Note 5 9 3 3 3" xfId="7777" xr:uid="{00000000-0005-0000-0000-0000019B0000}"/>
    <cellStyle name="Note 5 9 3 3 3 2" xfId="25212" xr:uid="{00000000-0005-0000-0000-0000029B0000}"/>
    <cellStyle name="Note 5 9 3 3 3 3" xfId="39665" xr:uid="{00000000-0005-0000-0000-0000039B0000}"/>
    <cellStyle name="Note 5 9 3 3 4" xfId="10218" xr:uid="{00000000-0005-0000-0000-0000049B0000}"/>
    <cellStyle name="Note 5 9 3 3 4 2" xfId="27653" xr:uid="{00000000-0005-0000-0000-0000059B0000}"/>
    <cellStyle name="Note 5 9 3 3 4 3" xfId="42106" xr:uid="{00000000-0005-0000-0000-0000069B0000}"/>
    <cellStyle name="Note 5 9 3 3 5" xfId="12638" xr:uid="{00000000-0005-0000-0000-0000079B0000}"/>
    <cellStyle name="Note 5 9 3 3 5 2" xfId="30073" xr:uid="{00000000-0005-0000-0000-0000089B0000}"/>
    <cellStyle name="Note 5 9 3 3 5 3" xfId="44526" xr:uid="{00000000-0005-0000-0000-0000099B0000}"/>
    <cellStyle name="Note 5 9 3 3 6" xfId="19645" xr:uid="{00000000-0005-0000-0000-00000A9B0000}"/>
    <cellStyle name="Note 5 9 3 4" xfId="2805" xr:uid="{00000000-0005-0000-0000-00000B9B0000}"/>
    <cellStyle name="Note 5 9 3 4 2" xfId="5316" xr:uid="{00000000-0005-0000-0000-00000C9B0000}"/>
    <cellStyle name="Note 5 9 3 4 2 2" xfId="22752" xr:uid="{00000000-0005-0000-0000-00000D9B0000}"/>
    <cellStyle name="Note 5 9 3 4 2 3" xfId="37205" xr:uid="{00000000-0005-0000-0000-00000E9B0000}"/>
    <cellStyle name="Note 5 9 3 4 3" xfId="7778" xr:uid="{00000000-0005-0000-0000-00000F9B0000}"/>
    <cellStyle name="Note 5 9 3 4 3 2" xfId="25213" xr:uid="{00000000-0005-0000-0000-0000109B0000}"/>
    <cellStyle name="Note 5 9 3 4 3 3" xfId="39666" xr:uid="{00000000-0005-0000-0000-0000119B0000}"/>
    <cellStyle name="Note 5 9 3 4 4" xfId="10219" xr:uid="{00000000-0005-0000-0000-0000129B0000}"/>
    <cellStyle name="Note 5 9 3 4 4 2" xfId="27654" xr:uid="{00000000-0005-0000-0000-0000139B0000}"/>
    <cellStyle name="Note 5 9 3 4 4 3" xfId="42107" xr:uid="{00000000-0005-0000-0000-0000149B0000}"/>
    <cellStyle name="Note 5 9 3 4 5" xfId="12639" xr:uid="{00000000-0005-0000-0000-0000159B0000}"/>
    <cellStyle name="Note 5 9 3 4 5 2" xfId="30074" xr:uid="{00000000-0005-0000-0000-0000169B0000}"/>
    <cellStyle name="Note 5 9 3 4 5 3" xfId="44527" xr:uid="{00000000-0005-0000-0000-0000179B0000}"/>
    <cellStyle name="Note 5 9 3 4 6" xfId="15471" xr:uid="{00000000-0005-0000-0000-0000189B0000}"/>
    <cellStyle name="Note 5 9 3 4 6 2" xfId="32906" xr:uid="{00000000-0005-0000-0000-0000199B0000}"/>
    <cellStyle name="Note 5 9 3 4 6 3" xfId="47359" xr:uid="{00000000-0005-0000-0000-00001A9B0000}"/>
    <cellStyle name="Note 5 9 3 4 7" xfId="19646" xr:uid="{00000000-0005-0000-0000-00001B9B0000}"/>
    <cellStyle name="Note 5 9 3 4 8" xfId="20633" xr:uid="{00000000-0005-0000-0000-00001C9B0000}"/>
    <cellStyle name="Note 5 9 3 5" xfId="5313" xr:uid="{00000000-0005-0000-0000-00001D9B0000}"/>
    <cellStyle name="Note 5 9 3 5 2" xfId="14610" xr:uid="{00000000-0005-0000-0000-00001E9B0000}"/>
    <cellStyle name="Note 5 9 3 5 2 2" xfId="32045" xr:uid="{00000000-0005-0000-0000-00001F9B0000}"/>
    <cellStyle name="Note 5 9 3 5 2 3" xfId="46498" xr:uid="{00000000-0005-0000-0000-0000209B0000}"/>
    <cellStyle name="Note 5 9 3 5 3" xfId="17071" xr:uid="{00000000-0005-0000-0000-0000219B0000}"/>
    <cellStyle name="Note 5 9 3 5 3 2" xfId="34506" xr:uid="{00000000-0005-0000-0000-0000229B0000}"/>
    <cellStyle name="Note 5 9 3 5 3 3" xfId="48959" xr:uid="{00000000-0005-0000-0000-0000239B0000}"/>
    <cellStyle name="Note 5 9 3 5 4" xfId="22749" xr:uid="{00000000-0005-0000-0000-0000249B0000}"/>
    <cellStyle name="Note 5 9 3 5 5" xfId="37202" xr:uid="{00000000-0005-0000-0000-0000259B0000}"/>
    <cellStyle name="Note 5 9 3 6" xfId="7775" xr:uid="{00000000-0005-0000-0000-0000269B0000}"/>
    <cellStyle name="Note 5 9 3 6 2" xfId="25210" xr:uid="{00000000-0005-0000-0000-0000279B0000}"/>
    <cellStyle name="Note 5 9 3 6 3" xfId="39663" xr:uid="{00000000-0005-0000-0000-0000289B0000}"/>
    <cellStyle name="Note 5 9 3 7" xfId="10216" xr:uid="{00000000-0005-0000-0000-0000299B0000}"/>
    <cellStyle name="Note 5 9 3 7 2" xfId="27651" xr:uid="{00000000-0005-0000-0000-00002A9B0000}"/>
    <cellStyle name="Note 5 9 3 7 3" xfId="42104" xr:uid="{00000000-0005-0000-0000-00002B9B0000}"/>
    <cellStyle name="Note 5 9 3 8" xfId="12636" xr:uid="{00000000-0005-0000-0000-00002C9B0000}"/>
    <cellStyle name="Note 5 9 3 8 2" xfId="30071" xr:uid="{00000000-0005-0000-0000-00002D9B0000}"/>
    <cellStyle name="Note 5 9 3 8 3" xfId="44524" xr:uid="{00000000-0005-0000-0000-00002E9B0000}"/>
    <cellStyle name="Note 5 9 3 9" xfId="19643" xr:uid="{00000000-0005-0000-0000-00002F9B0000}"/>
    <cellStyle name="Note 5 9 4" xfId="2806" xr:uid="{00000000-0005-0000-0000-0000309B0000}"/>
    <cellStyle name="Note 5 9 4 2" xfId="2807" xr:uid="{00000000-0005-0000-0000-0000319B0000}"/>
    <cellStyle name="Note 5 9 4 2 2" xfId="5318" xr:uid="{00000000-0005-0000-0000-0000329B0000}"/>
    <cellStyle name="Note 5 9 4 2 2 2" xfId="14614" xr:uid="{00000000-0005-0000-0000-0000339B0000}"/>
    <cellStyle name="Note 5 9 4 2 2 2 2" xfId="32049" xr:uid="{00000000-0005-0000-0000-0000349B0000}"/>
    <cellStyle name="Note 5 9 4 2 2 2 3" xfId="46502" xr:uid="{00000000-0005-0000-0000-0000359B0000}"/>
    <cellStyle name="Note 5 9 4 2 2 3" xfId="17075" xr:uid="{00000000-0005-0000-0000-0000369B0000}"/>
    <cellStyle name="Note 5 9 4 2 2 3 2" xfId="34510" xr:uid="{00000000-0005-0000-0000-0000379B0000}"/>
    <cellStyle name="Note 5 9 4 2 2 3 3" xfId="48963" xr:uid="{00000000-0005-0000-0000-0000389B0000}"/>
    <cellStyle name="Note 5 9 4 2 2 4" xfId="22754" xr:uid="{00000000-0005-0000-0000-0000399B0000}"/>
    <cellStyle name="Note 5 9 4 2 2 5" xfId="37207" xr:uid="{00000000-0005-0000-0000-00003A9B0000}"/>
    <cellStyle name="Note 5 9 4 2 3" xfId="7780" xr:uid="{00000000-0005-0000-0000-00003B9B0000}"/>
    <cellStyle name="Note 5 9 4 2 3 2" xfId="25215" xr:uid="{00000000-0005-0000-0000-00003C9B0000}"/>
    <cellStyle name="Note 5 9 4 2 3 3" xfId="39668" xr:uid="{00000000-0005-0000-0000-00003D9B0000}"/>
    <cellStyle name="Note 5 9 4 2 4" xfId="10221" xr:uid="{00000000-0005-0000-0000-00003E9B0000}"/>
    <cellStyle name="Note 5 9 4 2 4 2" xfId="27656" xr:uid="{00000000-0005-0000-0000-00003F9B0000}"/>
    <cellStyle name="Note 5 9 4 2 4 3" xfId="42109" xr:uid="{00000000-0005-0000-0000-0000409B0000}"/>
    <cellStyle name="Note 5 9 4 2 5" xfId="12641" xr:uid="{00000000-0005-0000-0000-0000419B0000}"/>
    <cellStyle name="Note 5 9 4 2 5 2" xfId="30076" xr:uid="{00000000-0005-0000-0000-0000429B0000}"/>
    <cellStyle name="Note 5 9 4 2 5 3" xfId="44529" xr:uid="{00000000-0005-0000-0000-0000439B0000}"/>
    <cellStyle name="Note 5 9 4 2 6" xfId="19648" xr:uid="{00000000-0005-0000-0000-0000449B0000}"/>
    <cellStyle name="Note 5 9 4 3" xfId="2808" xr:uid="{00000000-0005-0000-0000-0000459B0000}"/>
    <cellStyle name="Note 5 9 4 3 2" xfId="5319" xr:uid="{00000000-0005-0000-0000-0000469B0000}"/>
    <cellStyle name="Note 5 9 4 3 2 2" xfId="14615" xr:uid="{00000000-0005-0000-0000-0000479B0000}"/>
    <cellStyle name="Note 5 9 4 3 2 2 2" xfId="32050" xr:uid="{00000000-0005-0000-0000-0000489B0000}"/>
    <cellStyle name="Note 5 9 4 3 2 2 3" xfId="46503" xr:uid="{00000000-0005-0000-0000-0000499B0000}"/>
    <cellStyle name="Note 5 9 4 3 2 3" xfId="17076" xr:uid="{00000000-0005-0000-0000-00004A9B0000}"/>
    <cellStyle name="Note 5 9 4 3 2 3 2" xfId="34511" xr:uid="{00000000-0005-0000-0000-00004B9B0000}"/>
    <cellStyle name="Note 5 9 4 3 2 3 3" xfId="48964" xr:uid="{00000000-0005-0000-0000-00004C9B0000}"/>
    <cellStyle name="Note 5 9 4 3 2 4" xfId="22755" xr:uid="{00000000-0005-0000-0000-00004D9B0000}"/>
    <cellStyle name="Note 5 9 4 3 2 5" xfId="37208" xr:uid="{00000000-0005-0000-0000-00004E9B0000}"/>
    <cellStyle name="Note 5 9 4 3 3" xfId="7781" xr:uid="{00000000-0005-0000-0000-00004F9B0000}"/>
    <cellStyle name="Note 5 9 4 3 3 2" xfId="25216" xr:uid="{00000000-0005-0000-0000-0000509B0000}"/>
    <cellStyle name="Note 5 9 4 3 3 3" xfId="39669" xr:uid="{00000000-0005-0000-0000-0000519B0000}"/>
    <cellStyle name="Note 5 9 4 3 4" xfId="10222" xr:uid="{00000000-0005-0000-0000-0000529B0000}"/>
    <cellStyle name="Note 5 9 4 3 4 2" xfId="27657" xr:uid="{00000000-0005-0000-0000-0000539B0000}"/>
    <cellStyle name="Note 5 9 4 3 4 3" xfId="42110" xr:uid="{00000000-0005-0000-0000-0000549B0000}"/>
    <cellStyle name="Note 5 9 4 3 5" xfId="12642" xr:uid="{00000000-0005-0000-0000-0000559B0000}"/>
    <cellStyle name="Note 5 9 4 3 5 2" xfId="30077" xr:uid="{00000000-0005-0000-0000-0000569B0000}"/>
    <cellStyle name="Note 5 9 4 3 5 3" xfId="44530" xr:uid="{00000000-0005-0000-0000-0000579B0000}"/>
    <cellStyle name="Note 5 9 4 3 6" xfId="19649" xr:uid="{00000000-0005-0000-0000-0000589B0000}"/>
    <cellStyle name="Note 5 9 4 4" xfId="2809" xr:uid="{00000000-0005-0000-0000-0000599B0000}"/>
    <cellStyle name="Note 5 9 4 4 2" xfId="5320" xr:uid="{00000000-0005-0000-0000-00005A9B0000}"/>
    <cellStyle name="Note 5 9 4 4 2 2" xfId="22756" xr:uid="{00000000-0005-0000-0000-00005B9B0000}"/>
    <cellStyle name="Note 5 9 4 4 2 3" xfId="37209" xr:uid="{00000000-0005-0000-0000-00005C9B0000}"/>
    <cellStyle name="Note 5 9 4 4 3" xfId="7782" xr:uid="{00000000-0005-0000-0000-00005D9B0000}"/>
    <cellStyle name="Note 5 9 4 4 3 2" xfId="25217" xr:uid="{00000000-0005-0000-0000-00005E9B0000}"/>
    <cellStyle name="Note 5 9 4 4 3 3" xfId="39670" xr:uid="{00000000-0005-0000-0000-00005F9B0000}"/>
    <cellStyle name="Note 5 9 4 4 4" xfId="10223" xr:uid="{00000000-0005-0000-0000-0000609B0000}"/>
    <cellStyle name="Note 5 9 4 4 4 2" xfId="27658" xr:uid="{00000000-0005-0000-0000-0000619B0000}"/>
    <cellStyle name="Note 5 9 4 4 4 3" xfId="42111" xr:uid="{00000000-0005-0000-0000-0000629B0000}"/>
    <cellStyle name="Note 5 9 4 4 5" xfId="12643" xr:uid="{00000000-0005-0000-0000-0000639B0000}"/>
    <cellStyle name="Note 5 9 4 4 5 2" xfId="30078" xr:uid="{00000000-0005-0000-0000-0000649B0000}"/>
    <cellStyle name="Note 5 9 4 4 5 3" xfId="44531" xr:uid="{00000000-0005-0000-0000-0000659B0000}"/>
    <cellStyle name="Note 5 9 4 4 6" xfId="15472" xr:uid="{00000000-0005-0000-0000-0000669B0000}"/>
    <cellStyle name="Note 5 9 4 4 6 2" xfId="32907" xr:uid="{00000000-0005-0000-0000-0000679B0000}"/>
    <cellStyle name="Note 5 9 4 4 6 3" xfId="47360" xr:uid="{00000000-0005-0000-0000-0000689B0000}"/>
    <cellStyle name="Note 5 9 4 4 7" xfId="19650" xr:uid="{00000000-0005-0000-0000-0000699B0000}"/>
    <cellStyle name="Note 5 9 4 4 8" xfId="20634" xr:uid="{00000000-0005-0000-0000-00006A9B0000}"/>
    <cellStyle name="Note 5 9 4 5" xfId="5317" xr:uid="{00000000-0005-0000-0000-00006B9B0000}"/>
    <cellStyle name="Note 5 9 4 5 2" xfId="14613" xr:uid="{00000000-0005-0000-0000-00006C9B0000}"/>
    <cellStyle name="Note 5 9 4 5 2 2" xfId="32048" xr:uid="{00000000-0005-0000-0000-00006D9B0000}"/>
    <cellStyle name="Note 5 9 4 5 2 3" xfId="46501" xr:uid="{00000000-0005-0000-0000-00006E9B0000}"/>
    <cellStyle name="Note 5 9 4 5 3" xfId="17074" xr:uid="{00000000-0005-0000-0000-00006F9B0000}"/>
    <cellStyle name="Note 5 9 4 5 3 2" xfId="34509" xr:uid="{00000000-0005-0000-0000-0000709B0000}"/>
    <cellStyle name="Note 5 9 4 5 3 3" xfId="48962" xr:uid="{00000000-0005-0000-0000-0000719B0000}"/>
    <cellStyle name="Note 5 9 4 5 4" xfId="22753" xr:uid="{00000000-0005-0000-0000-0000729B0000}"/>
    <cellStyle name="Note 5 9 4 5 5" xfId="37206" xr:uid="{00000000-0005-0000-0000-0000739B0000}"/>
    <cellStyle name="Note 5 9 4 6" xfId="7779" xr:uid="{00000000-0005-0000-0000-0000749B0000}"/>
    <cellStyle name="Note 5 9 4 6 2" xfId="25214" xr:uid="{00000000-0005-0000-0000-0000759B0000}"/>
    <cellStyle name="Note 5 9 4 6 3" xfId="39667" xr:uid="{00000000-0005-0000-0000-0000769B0000}"/>
    <cellStyle name="Note 5 9 4 7" xfId="10220" xr:uid="{00000000-0005-0000-0000-0000779B0000}"/>
    <cellStyle name="Note 5 9 4 7 2" xfId="27655" xr:uid="{00000000-0005-0000-0000-0000789B0000}"/>
    <cellStyle name="Note 5 9 4 7 3" xfId="42108" xr:uid="{00000000-0005-0000-0000-0000799B0000}"/>
    <cellStyle name="Note 5 9 4 8" xfId="12640" xr:uid="{00000000-0005-0000-0000-00007A9B0000}"/>
    <cellStyle name="Note 5 9 4 8 2" xfId="30075" xr:uid="{00000000-0005-0000-0000-00007B9B0000}"/>
    <cellStyle name="Note 5 9 4 8 3" xfId="44528" xr:uid="{00000000-0005-0000-0000-00007C9B0000}"/>
    <cellStyle name="Note 5 9 4 9" xfId="19647" xr:uid="{00000000-0005-0000-0000-00007D9B0000}"/>
    <cellStyle name="Note 5 9 5" xfId="2810" xr:uid="{00000000-0005-0000-0000-00007E9B0000}"/>
    <cellStyle name="Note 5 9 5 2" xfId="2811" xr:uid="{00000000-0005-0000-0000-00007F9B0000}"/>
    <cellStyle name="Note 5 9 5 2 2" xfId="5322" xr:uid="{00000000-0005-0000-0000-0000809B0000}"/>
    <cellStyle name="Note 5 9 5 2 2 2" xfId="14617" xr:uid="{00000000-0005-0000-0000-0000819B0000}"/>
    <cellStyle name="Note 5 9 5 2 2 2 2" xfId="32052" xr:uid="{00000000-0005-0000-0000-0000829B0000}"/>
    <cellStyle name="Note 5 9 5 2 2 2 3" xfId="46505" xr:uid="{00000000-0005-0000-0000-0000839B0000}"/>
    <cellStyle name="Note 5 9 5 2 2 3" xfId="17078" xr:uid="{00000000-0005-0000-0000-0000849B0000}"/>
    <cellStyle name="Note 5 9 5 2 2 3 2" xfId="34513" xr:uid="{00000000-0005-0000-0000-0000859B0000}"/>
    <cellStyle name="Note 5 9 5 2 2 3 3" xfId="48966" xr:uid="{00000000-0005-0000-0000-0000869B0000}"/>
    <cellStyle name="Note 5 9 5 2 2 4" xfId="22758" xr:uid="{00000000-0005-0000-0000-0000879B0000}"/>
    <cellStyle name="Note 5 9 5 2 2 5" xfId="37211" xr:uid="{00000000-0005-0000-0000-0000889B0000}"/>
    <cellStyle name="Note 5 9 5 2 3" xfId="7784" xr:uid="{00000000-0005-0000-0000-0000899B0000}"/>
    <cellStyle name="Note 5 9 5 2 3 2" xfId="25219" xr:uid="{00000000-0005-0000-0000-00008A9B0000}"/>
    <cellStyle name="Note 5 9 5 2 3 3" xfId="39672" xr:uid="{00000000-0005-0000-0000-00008B9B0000}"/>
    <cellStyle name="Note 5 9 5 2 4" xfId="10225" xr:uid="{00000000-0005-0000-0000-00008C9B0000}"/>
    <cellStyle name="Note 5 9 5 2 4 2" xfId="27660" xr:uid="{00000000-0005-0000-0000-00008D9B0000}"/>
    <cellStyle name="Note 5 9 5 2 4 3" xfId="42113" xr:uid="{00000000-0005-0000-0000-00008E9B0000}"/>
    <cellStyle name="Note 5 9 5 2 5" xfId="12645" xr:uid="{00000000-0005-0000-0000-00008F9B0000}"/>
    <cellStyle name="Note 5 9 5 2 5 2" xfId="30080" xr:uid="{00000000-0005-0000-0000-0000909B0000}"/>
    <cellStyle name="Note 5 9 5 2 5 3" xfId="44533" xr:uid="{00000000-0005-0000-0000-0000919B0000}"/>
    <cellStyle name="Note 5 9 5 2 6" xfId="19652" xr:uid="{00000000-0005-0000-0000-0000929B0000}"/>
    <cellStyle name="Note 5 9 5 3" xfId="2812" xr:uid="{00000000-0005-0000-0000-0000939B0000}"/>
    <cellStyle name="Note 5 9 5 3 2" xfId="5323" xr:uid="{00000000-0005-0000-0000-0000949B0000}"/>
    <cellStyle name="Note 5 9 5 3 2 2" xfId="14618" xr:uid="{00000000-0005-0000-0000-0000959B0000}"/>
    <cellStyle name="Note 5 9 5 3 2 2 2" xfId="32053" xr:uid="{00000000-0005-0000-0000-0000969B0000}"/>
    <cellStyle name="Note 5 9 5 3 2 2 3" xfId="46506" xr:uid="{00000000-0005-0000-0000-0000979B0000}"/>
    <cellStyle name="Note 5 9 5 3 2 3" xfId="17079" xr:uid="{00000000-0005-0000-0000-0000989B0000}"/>
    <cellStyle name="Note 5 9 5 3 2 3 2" xfId="34514" xr:uid="{00000000-0005-0000-0000-0000999B0000}"/>
    <cellStyle name="Note 5 9 5 3 2 3 3" xfId="48967" xr:uid="{00000000-0005-0000-0000-00009A9B0000}"/>
    <cellStyle name="Note 5 9 5 3 2 4" xfId="22759" xr:uid="{00000000-0005-0000-0000-00009B9B0000}"/>
    <cellStyle name="Note 5 9 5 3 2 5" xfId="37212" xr:uid="{00000000-0005-0000-0000-00009C9B0000}"/>
    <cellStyle name="Note 5 9 5 3 3" xfId="7785" xr:uid="{00000000-0005-0000-0000-00009D9B0000}"/>
    <cellStyle name="Note 5 9 5 3 3 2" xfId="25220" xr:uid="{00000000-0005-0000-0000-00009E9B0000}"/>
    <cellStyle name="Note 5 9 5 3 3 3" xfId="39673" xr:uid="{00000000-0005-0000-0000-00009F9B0000}"/>
    <cellStyle name="Note 5 9 5 3 4" xfId="10226" xr:uid="{00000000-0005-0000-0000-0000A09B0000}"/>
    <cellStyle name="Note 5 9 5 3 4 2" xfId="27661" xr:uid="{00000000-0005-0000-0000-0000A19B0000}"/>
    <cellStyle name="Note 5 9 5 3 4 3" xfId="42114" xr:uid="{00000000-0005-0000-0000-0000A29B0000}"/>
    <cellStyle name="Note 5 9 5 3 5" xfId="12646" xr:uid="{00000000-0005-0000-0000-0000A39B0000}"/>
    <cellStyle name="Note 5 9 5 3 5 2" xfId="30081" xr:uid="{00000000-0005-0000-0000-0000A49B0000}"/>
    <cellStyle name="Note 5 9 5 3 5 3" xfId="44534" xr:uid="{00000000-0005-0000-0000-0000A59B0000}"/>
    <cellStyle name="Note 5 9 5 3 6" xfId="19653" xr:uid="{00000000-0005-0000-0000-0000A69B0000}"/>
    <cellStyle name="Note 5 9 5 4" xfId="2813" xr:uid="{00000000-0005-0000-0000-0000A79B0000}"/>
    <cellStyle name="Note 5 9 5 4 2" xfId="5324" xr:uid="{00000000-0005-0000-0000-0000A89B0000}"/>
    <cellStyle name="Note 5 9 5 4 2 2" xfId="22760" xr:uid="{00000000-0005-0000-0000-0000A99B0000}"/>
    <cellStyle name="Note 5 9 5 4 2 3" xfId="37213" xr:uid="{00000000-0005-0000-0000-0000AA9B0000}"/>
    <cellStyle name="Note 5 9 5 4 3" xfId="7786" xr:uid="{00000000-0005-0000-0000-0000AB9B0000}"/>
    <cellStyle name="Note 5 9 5 4 3 2" xfId="25221" xr:uid="{00000000-0005-0000-0000-0000AC9B0000}"/>
    <cellStyle name="Note 5 9 5 4 3 3" xfId="39674" xr:uid="{00000000-0005-0000-0000-0000AD9B0000}"/>
    <cellStyle name="Note 5 9 5 4 4" xfId="10227" xr:uid="{00000000-0005-0000-0000-0000AE9B0000}"/>
    <cellStyle name="Note 5 9 5 4 4 2" xfId="27662" xr:uid="{00000000-0005-0000-0000-0000AF9B0000}"/>
    <cellStyle name="Note 5 9 5 4 4 3" xfId="42115" xr:uid="{00000000-0005-0000-0000-0000B09B0000}"/>
    <cellStyle name="Note 5 9 5 4 5" xfId="12647" xr:uid="{00000000-0005-0000-0000-0000B19B0000}"/>
    <cellStyle name="Note 5 9 5 4 5 2" xfId="30082" xr:uid="{00000000-0005-0000-0000-0000B29B0000}"/>
    <cellStyle name="Note 5 9 5 4 5 3" xfId="44535" xr:uid="{00000000-0005-0000-0000-0000B39B0000}"/>
    <cellStyle name="Note 5 9 5 4 6" xfId="15473" xr:uid="{00000000-0005-0000-0000-0000B49B0000}"/>
    <cellStyle name="Note 5 9 5 4 6 2" xfId="32908" xr:uid="{00000000-0005-0000-0000-0000B59B0000}"/>
    <cellStyle name="Note 5 9 5 4 6 3" xfId="47361" xr:uid="{00000000-0005-0000-0000-0000B69B0000}"/>
    <cellStyle name="Note 5 9 5 4 7" xfId="19654" xr:uid="{00000000-0005-0000-0000-0000B79B0000}"/>
    <cellStyle name="Note 5 9 5 4 8" xfId="20635" xr:uid="{00000000-0005-0000-0000-0000B89B0000}"/>
    <cellStyle name="Note 5 9 5 5" xfId="5321" xr:uid="{00000000-0005-0000-0000-0000B99B0000}"/>
    <cellStyle name="Note 5 9 5 5 2" xfId="14616" xr:uid="{00000000-0005-0000-0000-0000BA9B0000}"/>
    <cellStyle name="Note 5 9 5 5 2 2" xfId="32051" xr:uid="{00000000-0005-0000-0000-0000BB9B0000}"/>
    <cellStyle name="Note 5 9 5 5 2 3" xfId="46504" xr:uid="{00000000-0005-0000-0000-0000BC9B0000}"/>
    <cellStyle name="Note 5 9 5 5 3" xfId="17077" xr:uid="{00000000-0005-0000-0000-0000BD9B0000}"/>
    <cellStyle name="Note 5 9 5 5 3 2" xfId="34512" xr:uid="{00000000-0005-0000-0000-0000BE9B0000}"/>
    <cellStyle name="Note 5 9 5 5 3 3" xfId="48965" xr:uid="{00000000-0005-0000-0000-0000BF9B0000}"/>
    <cellStyle name="Note 5 9 5 5 4" xfId="22757" xr:uid="{00000000-0005-0000-0000-0000C09B0000}"/>
    <cellStyle name="Note 5 9 5 5 5" xfId="37210" xr:uid="{00000000-0005-0000-0000-0000C19B0000}"/>
    <cellStyle name="Note 5 9 5 6" xfId="7783" xr:uid="{00000000-0005-0000-0000-0000C29B0000}"/>
    <cellStyle name="Note 5 9 5 6 2" xfId="25218" xr:uid="{00000000-0005-0000-0000-0000C39B0000}"/>
    <cellStyle name="Note 5 9 5 6 3" xfId="39671" xr:uid="{00000000-0005-0000-0000-0000C49B0000}"/>
    <cellStyle name="Note 5 9 5 7" xfId="10224" xr:uid="{00000000-0005-0000-0000-0000C59B0000}"/>
    <cellStyle name="Note 5 9 5 7 2" xfId="27659" xr:uid="{00000000-0005-0000-0000-0000C69B0000}"/>
    <cellStyle name="Note 5 9 5 7 3" xfId="42112" xr:uid="{00000000-0005-0000-0000-0000C79B0000}"/>
    <cellStyle name="Note 5 9 5 8" xfId="12644" xr:uid="{00000000-0005-0000-0000-0000C89B0000}"/>
    <cellStyle name="Note 5 9 5 8 2" xfId="30079" xr:uid="{00000000-0005-0000-0000-0000C99B0000}"/>
    <cellStyle name="Note 5 9 5 8 3" xfId="44532" xr:uid="{00000000-0005-0000-0000-0000CA9B0000}"/>
    <cellStyle name="Note 5 9 5 9" xfId="19651" xr:uid="{00000000-0005-0000-0000-0000CB9B0000}"/>
    <cellStyle name="Note 5 9 6" xfId="2814" xr:uid="{00000000-0005-0000-0000-0000CC9B0000}"/>
    <cellStyle name="Note 5 9 6 2" xfId="5325" xr:uid="{00000000-0005-0000-0000-0000CD9B0000}"/>
    <cellStyle name="Note 5 9 6 2 2" xfId="14619" xr:uid="{00000000-0005-0000-0000-0000CE9B0000}"/>
    <cellStyle name="Note 5 9 6 2 2 2" xfId="32054" xr:uid="{00000000-0005-0000-0000-0000CF9B0000}"/>
    <cellStyle name="Note 5 9 6 2 2 3" xfId="46507" xr:uid="{00000000-0005-0000-0000-0000D09B0000}"/>
    <cellStyle name="Note 5 9 6 2 3" xfId="17080" xr:uid="{00000000-0005-0000-0000-0000D19B0000}"/>
    <cellStyle name="Note 5 9 6 2 3 2" xfId="34515" xr:uid="{00000000-0005-0000-0000-0000D29B0000}"/>
    <cellStyle name="Note 5 9 6 2 3 3" xfId="48968" xr:uid="{00000000-0005-0000-0000-0000D39B0000}"/>
    <cellStyle name="Note 5 9 6 2 4" xfId="22761" xr:uid="{00000000-0005-0000-0000-0000D49B0000}"/>
    <cellStyle name="Note 5 9 6 2 5" xfId="37214" xr:uid="{00000000-0005-0000-0000-0000D59B0000}"/>
    <cellStyle name="Note 5 9 6 3" xfId="7787" xr:uid="{00000000-0005-0000-0000-0000D69B0000}"/>
    <cellStyle name="Note 5 9 6 3 2" xfId="25222" xr:uid="{00000000-0005-0000-0000-0000D79B0000}"/>
    <cellStyle name="Note 5 9 6 3 3" xfId="39675" xr:uid="{00000000-0005-0000-0000-0000D89B0000}"/>
    <cellStyle name="Note 5 9 6 4" xfId="10228" xr:uid="{00000000-0005-0000-0000-0000D99B0000}"/>
    <cellStyle name="Note 5 9 6 4 2" xfId="27663" xr:uid="{00000000-0005-0000-0000-0000DA9B0000}"/>
    <cellStyle name="Note 5 9 6 4 3" xfId="42116" xr:uid="{00000000-0005-0000-0000-0000DB9B0000}"/>
    <cellStyle name="Note 5 9 6 5" xfId="12648" xr:uid="{00000000-0005-0000-0000-0000DC9B0000}"/>
    <cellStyle name="Note 5 9 6 5 2" xfId="30083" xr:uid="{00000000-0005-0000-0000-0000DD9B0000}"/>
    <cellStyle name="Note 5 9 6 5 3" xfId="44536" xr:uid="{00000000-0005-0000-0000-0000DE9B0000}"/>
    <cellStyle name="Note 5 9 6 6" xfId="19655" xr:uid="{00000000-0005-0000-0000-0000DF9B0000}"/>
    <cellStyle name="Note 5 9 7" xfId="2815" xr:uid="{00000000-0005-0000-0000-0000E09B0000}"/>
    <cellStyle name="Note 5 9 7 2" xfId="5326" xr:uid="{00000000-0005-0000-0000-0000E19B0000}"/>
    <cellStyle name="Note 5 9 7 2 2" xfId="14620" xr:uid="{00000000-0005-0000-0000-0000E29B0000}"/>
    <cellStyle name="Note 5 9 7 2 2 2" xfId="32055" xr:uid="{00000000-0005-0000-0000-0000E39B0000}"/>
    <cellStyle name="Note 5 9 7 2 2 3" xfId="46508" xr:uid="{00000000-0005-0000-0000-0000E49B0000}"/>
    <cellStyle name="Note 5 9 7 2 3" xfId="17081" xr:uid="{00000000-0005-0000-0000-0000E59B0000}"/>
    <cellStyle name="Note 5 9 7 2 3 2" xfId="34516" xr:uid="{00000000-0005-0000-0000-0000E69B0000}"/>
    <cellStyle name="Note 5 9 7 2 3 3" xfId="48969" xr:uid="{00000000-0005-0000-0000-0000E79B0000}"/>
    <cellStyle name="Note 5 9 7 2 4" xfId="22762" xr:uid="{00000000-0005-0000-0000-0000E89B0000}"/>
    <cellStyle name="Note 5 9 7 2 5" xfId="37215" xr:uid="{00000000-0005-0000-0000-0000E99B0000}"/>
    <cellStyle name="Note 5 9 7 3" xfId="7788" xr:uid="{00000000-0005-0000-0000-0000EA9B0000}"/>
    <cellStyle name="Note 5 9 7 3 2" xfId="25223" xr:uid="{00000000-0005-0000-0000-0000EB9B0000}"/>
    <cellStyle name="Note 5 9 7 3 3" xfId="39676" xr:uid="{00000000-0005-0000-0000-0000EC9B0000}"/>
    <cellStyle name="Note 5 9 7 4" xfId="10229" xr:uid="{00000000-0005-0000-0000-0000ED9B0000}"/>
    <cellStyle name="Note 5 9 7 4 2" xfId="27664" xr:uid="{00000000-0005-0000-0000-0000EE9B0000}"/>
    <cellStyle name="Note 5 9 7 4 3" xfId="42117" xr:uid="{00000000-0005-0000-0000-0000EF9B0000}"/>
    <cellStyle name="Note 5 9 7 5" xfId="12649" xr:uid="{00000000-0005-0000-0000-0000F09B0000}"/>
    <cellStyle name="Note 5 9 7 5 2" xfId="30084" xr:uid="{00000000-0005-0000-0000-0000F19B0000}"/>
    <cellStyle name="Note 5 9 7 5 3" xfId="44537" xr:uid="{00000000-0005-0000-0000-0000F29B0000}"/>
    <cellStyle name="Note 5 9 7 6" xfId="19656" xr:uid="{00000000-0005-0000-0000-0000F39B0000}"/>
    <cellStyle name="Note 5 9 8" xfId="2816" xr:uid="{00000000-0005-0000-0000-0000F49B0000}"/>
    <cellStyle name="Note 5 9 8 2" xfId="5327" xr:uid="{00000000-0005-0000-0000-0000F59B0000}"/>
    <cellStyle name="Note 5 9 8 2 2" xfId="22763" xr:uid="{00000000-0005-0000-0000-0000F69B0000}"/>
    <cellStyle name="Note 5 9 8 2 3" xfId="37216" xr:uid="{00000000-0005-0000-0000-0000F79B0000}"/>
    <cellStyle name="Note 5 9 8 3" xfId="7789" xr:uid="{00000000-0005-0000-0000-0000F89B0000}"/>
    <cellStyle name="Note 5 9 8 3 2" xfId="25224" xr:uid="{00000000-0005-0000-0000-0000F99B0000}"/>
    <cellStyle name="Note 5 9 8 3 3" xfId="39677" xr:uid="{00000000-0005-0000-0000-0000FA9B0000}"/>
    <cellStyle name="Note 5 9 8 4" xfId="10230" xr:uid="{00000000-0005-0000-0000-0000FB9B0000}"/>
    <cellStyle name="Note 5 9 8 4 2" xfId="27665" xr:uid="{00000000-0005-0000-0000-0000FC9B0000}"/>
    <cellStyle name="Note 5 9 8 4 3" xfId="42118" xr:uid="{00000000-0005-0000-0000-0000FD9B0000}"/>
    <cellStyle name="Note 5 9 8 5" xfId="12650" xr:uid="{00000000-0005-0000-0000-0000FE9B0000}"/>
    <cellStyle name="Note 5 9 8 5 2" xfId="30085" xr:uid="{00000000-0005-0000-0000-0000FF9B0000}"/>
    <cellStyle name="Note 5 9 8 5 3" xfId="44538" xr:uid="{00000000-0005-0000-0000-0000009C0000}"/>
    <cellStyle name="Note 5 9 8 6" xfId="15474" xr:uid="{00000000-0005-0000-0000-0000019C0000}"/>
    <cellStyle name="Note 5 9 8 6 2" xfId="32909" xr:uid="{00000000-0005-0000-0000-0000029C0000}"/>
    <cellStyle name="Note 5 9 8 6 3" xfId="47362" xr:uid="{00000000-0005-0000-0000-0000039C0000}"/>
    <cellStyle name="Note 5 9 8 7" xfId="19657" xr:uid="{00000000-0005-0000-0000-0000049C0000}"/>
    <cellStyle name="Note 5 9 8 8" xfId="20636" xr:uid="{00000000-0005-0000-0000-0000059C0000}"/>
    <cellStyle name="Note 5 9 9" xfId="5308" xr:uid="{00000000-0005-0000-0000-0000069C0000}"/>
    <cellStyle name="Note 5 9 9 2" xfId="14606" xr:uid="{00000000-0005-0000-0000-0000079C0000}"/>
    <cellStyle name="Note 5 9 9 2 2" xfId="32041" xr:uid="{00000000-0005-0000-0000-0000089C0000}"/>
    <cellStyle name="Note 5 9 9 2 3" xfId="46494" xr:uid="{00000000-0005-0000-0000-0000099C0000}"/>
    <cellStyle name="Note 5 9 9 3" xfId="17067" xr:uid="{00000000-0005-0000-0000-00000A9C0000}"/>
    <cellStyle name="Note 5 9 9 3 2" xfId="34502" xr:uid="{00000000-0005-0000-0000-00000B9C0000}"/>
    <cellStyle name="Note 5 9 9 3 3" xfId="48955" xr:uid="{00000000-0005-0000-0000-00000C9C0000}"/>
    <cellStyle name="Note 5 9 9 4" xfId="22744" xr:uid="{00000000-0005-0000-0000-00000D9C0000}"/>
    <cellStyle name="Note 5 9 9 5" xfId="37197" xr:uid="{00000000-0005-0000-0000-00000E9C0000}"/>
    <cellStyle name="Note 6" xfId="2817" xr:uid="{00000000-0005-0000-0000-00000F9C0000}"/>
    <cellStyle name="Note 6 10" xfId="2818" xr:uid="{00000000-0005-0000-0000-0000109C0000}"/>
    <cellStyle name="Note 6 10 10" xfId="7791" xr:uid="{00000000-0005-0000-0000-0000119C0000}"/>
    <cellStyle name="Note 6 10 10 2" xfId="25226" xr:uid="{00000000-0005-0000-0000-0000129C0000}"/>
    <cellStyle name="Note 6 10 10 3" xfId="39679" xr:uid="{00000000-0005-0000-0000-0000139C0000}"/>
    <cellStyle name="Note 6 10 11" xfId="10232" xr:uid="{00000000-0005-0000-0000-0000149C0000}"/>
    <cellStyle name="Note 6 10 11 2" xfId="27667" xr:uid="{00000000-0005-0000-0000-0000159C0000}"/>
    <cellStyle name="Note 6 10 11 3" xfId="42120" xr:uid="{00000000-0005-0000-0000-0000169C0000}"/>
    <cellStyle name="Note 6 10 12" xfId="12652" xr:uid="{00000000-0005-0000-0000-0000179C0000}"/>
    <cellStyle name="Note 6 10 12 2" xfId="30087" xr:uid="{00000000-0005-0000-0000-0000189C0000}"/>
    <cellStyle name="Note 6 10 12 3" xfId="44540" xr:uid="{00000000-0005-0000-0000-0000199C0000}"/>
    <cellStyle name="Note 6 10 13" xfId="19659" xr:uid="{00000000-0005-0000-0000-00001A9C0000}"/>
    <cellStyle name="Note 6 10 2" xfId="2819" xr:uid="{00000000-0005-0000-0000-00001B9C0000}"/>
    <cellStyle name="Note 6 10 2 2" xfId="2820" xr:uid="{00000000-0005-0000-0000-00001C9C0000}"/>
    <cellStyle name="Note 6 10 2 2 2" xfId="5331" xr:uid="{00000000-0005-0000-0000-00001D9C0000}"/>
    <cellStyle name="Note 6 10 2 2 2 2" xfId="14624" xr:uid="{00000000-0005-0000-0000-00001E9C0000}"/>
    <cellStyle name="Note 6 10 2 2 2 2 2" xfId="32059" xr:uid="{00000000-0005-0000-0000-00001F9C0000}"/>
    <cellStyle name="Note 6 10 2 2 2 2 3" xfId="46512" xr:uid="{00000000-0005-0000-0000-0000209C0000}"/>
    <cellStyle name="Note 6 10 2 2 2 3" xfId="17085" xr:uid="{00000000-0005-0000-0000-0000219C0000}"/>
    <cellStyle name="Note 6 10 2 2 2 3 2" xfId="34520" xr:uid="{00000000-0005-0000-0000-0000229C0000}"/>
    <cellStyle name="Note 6 10 2 2 2 3 3" xfId="48973" xr:uid="{00000000-0005-0000-0000-0000239C0000}"/>
    <cellStyle name="Note 6 10 2 2 2 4" xfId="22767" xr:uid="{00000000-0005-0000-0000-0000249C0000}"/>
    <cellStyle name="Note 6 10 2 2 2 5" xfId="37220" xr:uid="{00000000-0005-0000-0000-0000259C0000}"/>
    <cellStyle name="Note 6 10 2 2 3" xfId="7793" xr:uid="{00000000-0005-0000-0000-0000269C0000}"/>
    <cellStyle name="Note 6 10 2 2 3 2" xfId="25228" xr:uid="{00000000-0005-0000-0000-0000279C0000}"/>
    <cellStyle name="Note 6 10 2 2 3 3" xfId="39681" xr:uid="{00000000-0005-0000-0000-0000289C0000}"/>
    <cellStyle name="Note 6 10 2 2 4" xfId="10234" xr:uid="{00000000-0005-0000-0000-0000299C0000}"/>
    <cellStyle name="Note 6 10 2 2 4 2" xfId="27669" xr:uid="{00000000-0005-0000-0000-00002A9C0000}"/>
    <cellStyle name="Note 6 10 2 2 4 3" xfId="42122" xr:uid="{00000000-0005-0000-0000-00002B9C0000}"/>
    <cellStyle name="Note 6 10 2 2 5" xfId="12654" xr:uid="{00000000-0005-0000-0000-00002C9C0000}"/>
    <cellStyle name="Note 6 10 2 2 5 2" xfId="30089" xr:uid="{00000000-0005-0000-0000-00002D9C0000}"/>
    <cellStyle name="Note 6 10 2 2 5 3" xfId="44542" xr:uid="{00000000-0005-0000-0000-00002E9C0000}"/>
    <cellStyle name="Note 6 10 2 2 6" xfId="19661" xr:uid="{00000000-0005-0000-0000-00002F9C0000}"/>
    <cellStyle name="Note 6 10 2 3" xfId="2821" xr:uid="{00000000-0005-0000-0000-0000309C0000}"/>
    <cellStyle name="Note 6 10 2 3 2" xfId="5332" xr:uid="{00000000-0005-0000-0000-0000319C0000}"/>
    <cellStyle name="Note 6 10 2 3 2 2" xfId="14625" xr:uid="{00000000-0005-0000-0000-0000329C0000}"/>
    <cellStyle name="Note 6 10 2 3 2 2 2" xfId="32060" xr:uid="{00000000-0005-0000-0000-0000339C0000}"/>
    <cellStyle name="Note 6 10 2 3 2 2 3" xfId="46513" xr:uid="{00000000-0005-0000-0000-0000349C0000}"/>
    <cellStyle name="Note 6 10 2 3 2 3" xfId="17086" xr:uid="{00000000-0005-0000-0000-0000359C0000}"/>
    <cellStyle name="Note 6 10 2 3 2 3 2" xfId="34521" xr:uid="{00000000-0005-0000-0000-0000369C0000}"/>
    <cellStyle name="Note 6 10 2 3 2 3 3" xfId="48974" xr:uid="{00000000-0005-0000-0000-0000379C0000}"/>
    <cellStyle name="Note 6 10 2 3 2 4" xfId="22768" xr:uid="{00000000-0005-0000-0000-0000389C0000}"/>
    <cellStyle name="Note 6 10 2 3 2 5" xfId="37221" xr:uid="{00000000-0005-0000-0000-0000399C0000}"/>
    <cellStyle name="Note 6 10 2 3 3" xfId="7794" xr:uid="{00000000-0005-0000-0000-00003A9C0000}"/>
    <cellStyle name="Note 6 10 2 3 3 2" xfId="25229" xr:uid="{00000000-0005-0000-0000-00003B9C0000}"/>
    <cellStyle name="Note 6 10 2 3 3 3" xfId="39682" xr:uid="{00000000-0005-0000-0000-00003C9C0000}"/>
    <cellStyle name="Note 6 10 2 3 4" xfId="10235" xr:uid="{00000000-0005-0000-0000-00003D9C0000}"/>
    <cellStyle name="Note 6 10 2 3 4 2" xfId="27670" xr:uid="{00000000-0005-0000-0000-00003E9C0000}"/>
    <cellStyle name="Note 6 10 2 3 4 3" xfId="42123" xr:uid="{00000000-0005-0000-0000-00003F9C0000}"/>
    <cellStyle name="Note 6 10 2 3 5" xfId="12655" xr:uid="{00000000-0005-0000-0000-0000409C0000}"/>
    <cellStyle name="Note 6 10 2 3 5 2" xfId="30090" xr:uid="{00000000-0005-0000-0000-0000419C0000}"/>
    <cellStyle name="Note 6 10 2 3 5 3" xfId="44543" xr:uid="{00000000-0005-0000-0000-0000429C0000}"/>
    <cellStyle name="Note 6 10 2 3 6" xfId="19662" xr:uid="{00000000-0005-0000-0000-0000439C0000}"/>
    <cellStyle name="Note 6 10 2 4" xfId="2822" xr:uid="{00000000-0005-0000-0000-0000449C0000}"/>
    <cellStyle name="Note 6 10 2 4 2" xfId="5333" xr:uid="{00000000-0005-0000-0000-0000459C0000}"/>
    <cellStyle name="Note 6 10 2 4 2 2" xfId="22769" xr:uid="{00000000-0005-0000-0000-0000469C0000}"/>
    <cellStyle name="Note 6 10 2 4 2 3" xfId="37222" xr:uid="{00000000-0005-0000-0000-0000479C0000}"/>
    <cellStyle name="Note 6 10 2 4 3" xfId="7795" xr:uid="{00000000-0005-0000-0000-0000489C0000}"/>
    <cellStyle name="Note 6 10 2 4 3 2" xfId="25230" xr:uid="{00000000-0005-0000-0000-0000499C0000}"/>
    <cellStyle name="Note 6 10 2 4 3 3" xfId="39683" xr:uid="{00000000-0005-0000-0000-00004A9C0000}"/>
    <cellStyle name="Note 6 10 2 4 4" xfId="10236" xr:uid="{00000000-0005-0000-0000-00004B9C0000}"/>
    <cellStyle name="Note 6 10 2 4 4 2" xfId="27671" xr:uid="{00000000-0005-0000-0000-00004C9C0000}"/>
    <cellStyle name="Note 6 10 2 4 4 3" xfId="42124" xr:uid="{00000000-0005-0000-0000-00004D9C0000}"/>
    <cellStyle name="Note 6 10 2 4 5" xfId="12656" xr:uid="{00000000-0005-0000-0000-00004E9C0000}"/>
    <cellStyle name="Note 6 10 2 4 5 2" xfId="30091" xr:uid="{00000000-0005-0000-0000-00004F9C0000}"/>
    <cellStyle name="Note 6 10 2 4 5 3" xfId="44544" xr:uid="{00000000-0005-0000-0000-0000509C0000}"/>
    <cellStyle name="Note 6 10 2 4 6" xfId="15475" xr:uid="{00000000-0005-0000-0000-0000519C0000}"/>
    <cellStyle name="Note 6 10 2 4 6 2" xfId="32910" xr:uid="{00000000-0005-0000-0000-0000529C0000}"/>
    <cellStyle name="Note 6 10 2 4 6 3" xfId="47363" xr:uid="{00000000-0005-0000-0000-0000539C0000}"/>
    <cellStyle name="Note 6 10 2 4 7" xfId="19663" xr:uid="{00000000-0005-0000-0000-0000549C0000}"/>
    <cellStyle name="Note 6 10 2 4 8" xfId="20637" xr:uid="{00000000-0005-0000-0000-0000559C0000}"/>
    <cellStyle name="Note 6 10 2 5" xfId="5330" xr:uid="{00000000-0005-0000-0000-0000569C0000}"/>
    <cellStyle name="Note 6 10 2 5 2" xfId="14623" xr:uid="{00000000-0005-0000-0000-0000579C0000}"/>
    <cellStyle name="Note 6 10 2 5 2 2" xfId="32058" xr:uid="{00000000-0005-0000-0000-0000589C0000}"/>
    <cellStyle name="Note 6 10 2 5 2 3" xfId="46511" xr:uid="{00000000-0005-0000-0000-0000599C0000}"/>
    <cellStyle name="Note 6 10 2 5 3" xfId="17084" xr:uid="{00000000-0005-0000-0000-00005A9C0000}"/>
    <cellStyle name="Note 6 10 2 5 3 2" xfId="34519" xr:uid="{00000000-0005-0000-0000-00005B9C0000}"/>
    <cellStyle name="Note 6 10 2 5 3 3" xfId="48972" xr:uid="{00000000-0005-0000-0000-00005C9C0000}"/>
    <cellStyle name="Note 6 10 2 5 4" xfId="22766" xr:uid="{00000000-0005-0000-0000-00005D9C0000}"/>
    <cellStyle name="Note 6 10 2 5 5" xfId="37219" xr:uid="{00000000-0005-0000-0000-00005E9C0000}"/>
    <cellStyle name="Note 6 10 2 6" xfId="7792" xr:uid="{00000000-0005-0000-0000-00005F9C0000}"/>
    <cellStyle name="Note 6 10 2 6 2" xfId="25227" xr:uid="{00000000-0005-0000-0000-0000609C0000}"/>
    <cellStyle name="Note 6 10 2 6 3" xfId="39680" xr:uid="{00000000-0005-0000-0000-0000619C0000}"/>
    <cellStyle name="Note 6 10 2 7" xfId="10233" xr:uid="{00000000-0005-0000-0000-0000629C0000}"/>
    <cellStyle name="Note 6 10 2 7 2" xfId="27668" xr:uid="{00000000-0005-0000-0000-0000639C0000}"/>
    <cellStyle name="Note 6 10 2 7 3" xfId="42121" xr:uid="{00000000-0005-0000-0000-0000649C0000}"/>
    <cellStyle name="Note 6 10 2 8" xfId="12653" xr:uid="{00000000-0005-0000-0000-0000659C0000}"/>
    <cellStyle name="Note 6 10 2 8 2" xfId="30088" xr:uid="{00000000-0005-0000-0000-0000669C0000}"/>
    <cellStyle name="Note 6 10 2 8 3" xfId="44541" xr:uid="{00000000-0005-0000-0000-0000679C0000}"/>
    <cellStyle name="Note 6 10 2 9" xfId="19660" xr:uid="{00000000-0005-0000-0000-0000689C0000}"/>
    <cellStyle name="Note 6 10 3" xfId="2823" xr:uid="{00000000-0005-0000-0000-0000699C0000}"/>
    <cellStyle name="Note 6 10 3 2" xfId="2824" xr:uid="{00000000-0005-0000-0000-00006A9C0000}"/>
    <cellStyle name="Note 6 10 3 2 2" xfId="5335" xr:uid="{00000000-0005-0000-0000-00006B9C0000}"/>
    <cellStyle name="Note 6 10 3 2 2 2" xfId="14627" xr:uid="{00000000-0005-0000-0000-00006C9C0000}"/>
    <cellStyle name="Note 6 10 3 2 2 2 2" xfId="32062" xr:uid="{00000000-0005-0000-0000-00006D9C0000}"/>
    <cellStyle name="Note 6 10 3 2 2 2 3" xfId="46515" xr:uid="{00000000-0005-0000-0000-00006E9C0000}"/>
    <cellStyle name="Note 6 10 3 2 2 3" xfId="17088" xr:uid="{00000000-0005-0000-0000-00006F9C0000}"/>
    <cellStyle name="Note 6 10 3 2 2 3 2" xfId="34523" xr:uid="{00000000-0005-0000-0000-0000709C0000}"/>
    <cellStyle name="Note 6 10 3 2 2 3 3" xfId="48976" xr:uid="{00000000-0005-0000-0000-0000719C0000}"/>
    <cellStyle name="Note 6 10 3 2 2 4" xfId="22771" xr:uid="{00000000-0005-0000-0000-0000729C0000}"/>
    <cellStyle name="Note 6 10 3 2 2 5" xfId="37224" xr:uid="{00000000-0005-0000-0000-0000739C0000}"/>
    <cellStyle name="Note 6 10 3 2 3" xfId="7797" xr:uid="{00000000-0005-0000-0000-0000749C0000}"/>
    <cellStyle name="Note 6 10 3 2 3 2" xfId="25232" xr:uid="{00000000-0005-0000-0000-0000759C0000}"/>
    <cellStyle name="Note 6 10 3 2 3 3" xfId="39685" xr:uid="{00000000-0005-0000-0000-0000769C0000}"/>
    <cellStyle name="Note 6 10 3 2 4" xfId="10238" xr:uid="{00000000-0005-0000-0000-0000779C0000}"/>
    <cellStyle name="Note 6 10 3 2 4 2" xfId="27673" xr:uid="{00000000-0005-0000-0000-0000789C0000}"/>
    <cellStyle name="Note 6 10 3 2 4 3" xfId="42126" xr:uid="{00000000-0005-0000-0000-0000799C0000}"/>
    <cellStyle name="Note 6 10 3 2 5" xfId="12658" xr:uid="{00000000-0005-0000-0000-00007A9C0000}"/>
    <cellStyle name="Note 6 10 3 2 5 2" xfId="30093" xr:uid="{00000000-0005-0000-0000-00007B9C0000}"/>
    <cellStyle name="Note 6 10 3 2 5 3" xfId="44546" xr:uid="{00000000-0005-0000-0000-00007C9C0000}"/>
    <cellStyle name="Note 6 10 3 2 6" xfId="19665" xr:uid="{00000000-0005-0000-0000-00007D9C0000}"/>
    <cellStyle name="Note 6 10 3 3" xfId="2825" xr:uid="{00000000-0005-0000-0000-00007E9C0000}"/>
    <cellStyle name="Note 6 10 3 3 2" xfId="5336" xr:uid="{00000000-0005-0000-0000-00007F9C0000}"/>
    <cellStyle name="Note 6 10 3 3 2 2" xfId="14628" xr:uid="{00000000-0005-0000-0000-0000809C0000}"/>
    <cellStyle name="Note 6 10 3 3 2 2 2" xfId="32063" xr:uid="{00000000-0005-0000-0000-0000819C0000}"/>
    <cellStyle name="Note 6 10 3 3 2 2 3" xfId="46516" xr:uid="{00000000-0005-0000-0000-0000829C0000}"/>
    <cellStyle name="Note 6 10 3 3 2 3" xfId="17089" xr:uid="{00000000-0005-0000-0000-0000839C0000}"/>
    <cellStyle name="Note 6 10 3 3 2 3 2" xfId="34524" xr:uid="{00000000-0005-0000-0000-0000849C0000}"/>
    <cellStyle name="Note 6 10 3 3 2 3 3" xfId="48977" xr:uid="{00000000-0005-0000-0000-0000859C0000}"/>
    <cellStyle name="Note 6 10 3 3 2 4" xfId="22772" xr:uid="{00000000-0005-0000-0000-0000869C0000}"/>
    <cellStyle name="Note 6 10 3 3 2 5" xfId="37225" xr:uid="{00000000-0005-0000-0000-0000879C0000}"/>
    <cellStyle name="Note 6 10 3 3 3" xfId="7798" xr:uid="{00000000-0005-0000-0000-0000889C0000}"/>
    <cellStyle name="Note 6 10 3 3 3 2" xfId="25233" xr:uid="{00000000-0005-0000-0000-0000899C0000}"/>
    <cellStyle name="Note 6 10 3 3 3 3" xfId="39686" xr:uid="{00000000-0005-0000-0000-00008A9C0000}"/>
    <cellStyle name="Note 6 10 3 3 4" xfId="10239" xr:uid="{00000000-0005-0000-0000-00008B9C0000}"/>
    <cellStyle name="Note 6 10 3 3 4 2" xfId="27674" xr:uid="{00000000-0005-0000-0000-00008C9C0000}"/>
    <cellStyle name="Note 6 10 3 3 4 3" xfId="42127" xr:uid="{00000000-0005-0000-0000-00008D9C0000}"/>
    <cellStyle name="Note 6 10 3 3 5" xfId="12659" xr:uid="{00000000-0005-0000-0000-00008E9C0000}"/>
    <cellStyle name="Note 6 10 3 3 5 2" xfId="30094" xr:uid="{00000000-0005-0000-0000-00008F9C0000}"/>
    <cellStyle name="Note 6 10 3 3 5 3" xfId="44547" xr:uid="{00000000-0005-0000-0000-0000909C0000}"/>
    <cellStyle name="Note 6 10 3 3 6" xfId="19666" xr:uid="{00000000-0005-0000-0000-0000919C0000}"/>
    <cellStyle name="Note 6 10 3 4" xfId="2826" xr:uid="{00000000-0005-0000-0000-0000929C0000}"/>
    <cellStyle name="Note 6 10 3 4 2" xfId="5337" xr:uid="{00000000-0005-0000-0000-0000939C0000}"/>
    <cellStyle name="Note 6 10 3 4 2 2" xfId="22773" xr:uid="{00000000-0005-0000-0000-0000949C0000}"/>
    <cellStyle name="Note 6 10 3 4 2 3" xfId="37226" xr:uid="{00000000-0005-0000-0000-0000959C0000}"/>
    <cellStyle name="Note 6 10 3 4 3" xfId="7799" xr:uid="{00000000-0005-0000-0000-0000969C0000}"/>
    <cellStyle name="Note 6 10 3 4 3 2" xfId="25234" xr:uid="{00000000-0005-0000-0000-0000979C0000}"/>
    <cellStyle name="Note 6 10 3 4 3 3" xfId="39687" xr:uid="{00000000-0005-0000-0000-0000989C0000}"/>
    <cellStyle name="Note 6 10 3 4 4" xfId="10240" xr:uid="{00000000-0005-0000-0000-0000999C0000}"/>
    <cellStyle name="Note 6 10 3 4 4 2" xfId="27675" xr:uid="{00000000-0005-0000-0000-00009A9C0000}"/>
    <cellStyle name="Note 6 10 3 4 4 3" xfId="42128" xr:uid="{00000000-0005-0000-0000-00009B9C0000}"/>
    <cellStyle name="Note 6 10 3 4 5" xfId="12660" xr:uid="{00000000-0005-0000-0000-00009C9C0000}"/>
    <cellStyle name="Note 6 10 3 4 5 2" xfId="30095" xr:uid="{00000000-0005-0000-0000-00009D9C0000}"/>
    <cellStyle name="Note 6 10 3 4 5 3" xfId="44548" xr:uid="{00000000-0005-0000-0000-00009E9C0000}"/>
    <cellStyle name="Note 6 10 3 4 6" xfId="15476" xr:uid="{00000000-0005-0000-0000-00009F9C0000}"/>
    <cellStyle name="Note 6 10 3 4 6 2" xfId="32911" xr:uid="{00000000-0005-0000-0000-0000A09C0000}"/>
    <cellStyle name="Note 6 10 3 4 6 3" xfId="47364" xr:uid="{00000000-0005-0000-0000-0000A19C0000}"/>
    <cellStyle name="Note 6 10 3 4 7" xfId="19667" xr:uid="{00000000-0005-0000-0000-0000A29C0000}"/>
    <cellStyle name="Note 6 10 3 4 8" xfId="20638" xr:uid="{00000000-0005-0000-0000-0000A39C0000}"/>
    <cellStyle name="Note 6 10 3 5" xfId="5334" xr:uid="{00000000-0005-0000-0000-0000A49C0000}"/>
    <cellStyle name="Note 6 10 3 5 2" xfId="14626" xr:uid="{00000000-0005-0000-0000-0000A59C0000}"/>
    <cellStyle name="Note 6 10 3 5 2 2" xfId="32061" xr:uid="{00000000-0005-0000-0000-0000A69C0000}"/>
    <cellStyle name="Note 6 10 3 5 2 3" xfId="46514" xr:uid="{00000000-0005-0000-0000-0000A79C0000}"/>
    <cellStyle name="Note 6 10 3 5 3" xfId="17087" xr:uid="{00000000-0005-0000-0000-0000A89C0000}"/>
    <cellStyle name="Note 6 10 3 5 3 2" xfId="34522" xr:uid="{00000000-0005-0000-0000-0000A99C0000}"/>
    <cellStyle name="Note 6 10 3 5 3 3" xfId="48975" xr:uid="{00000000-0005-0000-0000-0000AA9C0000}"/>
    <cellStyle name="Note 6 10 3 5 4" xfId="22770" xr:uid="{00000000-0005-0000-0000-0000AB9C0000}"/>
    <cellStyle name="Note 6 10 3 5 5" xfId="37223" xr:uid="{00000000-0005-0000-0000-0000AC9C0000}"/>
    <cellStyle name="Note 6 10 3 6" xfId="7796" xr:uid="{00000000-0005-0000-0000-0000AD9C0000}"/>
    <cellStyle name="Note 6 10 3 6 2" xfId="25231" xr:uid="{00000000-0005-0000-0000-0000AE9C0000}"/>
    <cellStyle name="Note 6 10 3 6 3" xfId="39684" xr:uid="{00000000-0005-0000-0000-0000AF9C0000}"/>
    <cellStyle name="Note 6 10 3 7" xfId="10237" xr:uid="{00000000-0005-0000-0000-0000B09C0000}"/>
    <cellStyle name="Note 6 10 3 7 2" xfId="27672" xr:uid="{00000000-0005-0000-0000-0000B19C0000}"/>
    <cellStyle name="Note 6 10 3 7 3" xfId="42125" xr:uid="{00000000-0005-0000-0000-0000B29C0000}"/>
    <cellStyle name="Note 6 10 3 8" xfId="12657" xr:uid="{00000000-0005-0000-0000-0000B39C0000}"/>
    <cellStyle name="Note 6 10 3 8 2" xfId="30092" xr:uid="{00000000-0005-0000-0000-0000B49C0000}"/>
    <cellStyle name="Note 6 10 3 8 3" xfId="44545" xr:uid="{00000000-0005-0000-0000-0000B59C0000}"/>
    <cellStyle name="Note 6 10 3 9" xfId="19664" xr:uid="{00000000-0005-0000-0000-0000B69C0000}"/>
    <cellStyle name="Note 6 10 4" xfId="2827" xr:uid="{00000000-0005-0000-0000-0000B79C0000}"/>
    <cellStyle name="Note 6 10 4 2" xfId="2828" xr:uid="{00000000-0005-0000-0000-0000B89C0000}"/>
    <cellStyle name="Note 6 10 4 2 2" xfId="5339" xr:uid="{00000000-0005-0000-0000-0000B99C0000}"/>
    <cellStyle name="Note 6 10 4 2 2 2" xfId="14630" xr:uid="{00000000-0005-0000-0000-0000BA9C0000}"/>
    <cellStyle name="Note 6 10 4 2 2 2 2" xfId="32065" xr:uid="{00000000-0005-0000-0000-0000BB9C0000}"/>
    <cellStyle name="Note 6 10 4 2 2 2 3" xfId="46518" xr:uid="{00000000-0005-0000-0000-0000BC9C0000}"/>
    <cellStyle name="Note 6 10 4 2 2 3" xfId="17091" xr:uid="{00000000-0005-0000-0000-0000BD9C0000}"/>
    <cellStyle name="Note 6 10 4 2 2 3 2" xfId="34526" xr:uid="{00000000-0005-0000-0000-0000BE9C0000}"/>
    <cellStyle name="Note 6 10 4 2 2 3 3" xfId="48979" xr:uid="{00000000-0005-0000-0000-0000BF9C0000}"/>
    <cellStyle name="Note 6 10 4 2 2 4" xfId="22775" xr:uid="{00000000-0005-0000-0000-0000C09C0000}"/>
    <cellStyle name="Note 6 10 4 2 2 5" xfId="37228" xr:uid="{00000000-0005-0000-0000-0000C19C0000}"/>
    <cellStyle name="Note 6 10 4 2 3" xfId="7801" xr:uid="{00000000-0005-0000-0000-0000C29C0000}"/>
    <cellStyle name="Note 6 10 4 2 3 2" xfId="25236" xr:uid="{00000000-0005-0000-0000-0000C39C0000}"/>
    <cellStyle name="Note 6 10 4 2 3 3" xfId="39689" xr:uid="{00000000-0005-0000-0000-0000C49C0000}"/>
    <cellStyle name="Note 6 10 4 2 4" xfId="10242" xr:uid="{00000000-0005-0000-0000-0000C59C0000}"/>
    <cellStyle name="Note 6 10 4 2 4 2" xfId="27677" xr:uid="{00000000-0005-0000-0000-0000C69C0000}"/>
    <cellStyle name="Note 6 10 4 2 4 3" xfId="42130" xr:uid="{00000000-0005-0000-0000-0000C79C0000}"/>
    <cellStyle name="Note 6 10 4 2 5" xfId="12662" xr:uid="{00000000-0005-0000-0000-0000C89C0000}"/>
    <cellStyle name="Note 6 10 4 2 5 2" xfId="30097" xr:uid="{00000000-0005-0000-0000-0000C99C0000}"/>
    <cellStyle name="Note 6 10 4 2 5 3" xfId="44550" xr:uid="{00000000-0005-0000-0000-0000CA9C0000}"/>
    <cellStyle name="Note 6 10 4 2 6" xfId="19669" xr:uid="{00000000-0005-0000-0000-0000CB9C0000}"/>
    <cellStyle name="Note 6 10 4 3" xfId="2829" xr:uid="{00000000-0005-0000-0000-0000CC9C0000}"/>
    <cellStyle name="Note 6 10 4 3 2" xfId="5340" xr:uid="{00000000-0005-0000-0000-0000CD9C0000}"/>
    <cellStyle name="Note 6 10 4 3 2 2" xfId="14631" xr:uid="{00000000-0005-0000-0000-0000CE9C0000}"/>
    <cellStyle name="Note 6 10 4 3 2 2 2" xfId="32066" xr:uid="{00000000-0005-0000-0000-0000CF9C0000}"/>
    <cellStyle name="Note 6 10 4 3 2 2 3" xfId="46519" xr:uid="{00000000-0005-0000-0000-0000D09C0000}"/>
    <cellStyle name="Note 6 10 4 3 2 3" xfId="17092" xr:uid="{00000000-0005-0000-0000-0000D19C0000}"/>
    <cellStyle name="Note 6 10 4 3 2 3 2" xfId="34527" xr:uid="{00000000-0005-0000-0000-0000D29C0000}"/>
    <cellStyle name="Note 6 10 4 3 2 3 3" xfId="48980" xr:uid="{00000000-0005-0000-0000-0000D39C0000}"/>
    <cellStyle name="Note 6 10 4 3 2 4" xfId="22776" xr:uid="{00000000-0005-0000-0000-0000D49C0000}"/>
    <cellStyle name="Note 6 10 4 3 2 5" xfId="37229" xr:uid="{00000000-0005-0000-0000-0000D59C0000}"/>
    <cellStyle name="Note 6 10 4 3 3" xfId="7802" xr:uid="{00000000-0005-0000-0000-0000D69C0000}"/>
    <cellStyle name="Note 6 10 4 3 3 2" xfId="25237" xr:uid="{00000000-0005-0000-0000-0000D79C0000}"/>
    <cellStyle name="Note 6 10 4 3 3 3" xfId="39690" xr:uid="{00000000-0005-0000-0000-0000D89C0000}"/>
    <cellStyle name="Note 6 10 4 3 4" xfId="10243" xr:uid="{00000000-0005-0000-0000-0000D99C0000}"/>
    <cellStyle name="Note 6 10 4 3 4 2" xfId="27678" xr:uid="{00000000-0005-0000-0000-0000DA9C0000}"/>
    <cellStyle name="Note 6 10 4 3 4 3" xfId="42131" xr:uid="{00000000-0005-0000-0000-0000DB9C0000}"/>
    <cellStyle name="Note 6 10 4 3 5" xfId="12663" xr:uid="{00000000-0005-0000-0000-0000DC9C0000}"/>
    <cellStyle name="Note 6 10 4 3 5 2" xfId="30098" xr:uid="{00000000-0005-0000-0000-0000DD9C0000}"/>
    <cellStyle name="Note 6 10 4 3 5 3" xfId="44551" xr:uid="{00000000-0005-0000-0000-0000DE9C0000}"/>
    <cellStyle name="Note 6 10 4 3 6" xfId="19670" xr:uid="{00000000-0005-0000-0000-0000DF9C0000}"/>
    <cellStyle name="Note 6 10 4 4" xfId="2830" xr:uid="{00000000-0005-0000-0000-0000E09C0000}"/>
    <cellStyle name="Note 6 10 4 4 2" xfId="5341" xr:uid="{00000000-0005-0000-0000-0000E19C0000}"/>
    <cellStyle name="Note 6 10 4 4 2 2" xfId="22777" xr:uid="{00000000-0005-0000-0000-0000E29C0000}"/>
    <cellStyle name="Note 6 10 4 4 2 3" xfId="37230" xr:uid="{00000000-0005-0000-0000-0000E39C0000}"/>
    <cellStyle name="Note 6 10 4 4 3" xfId="7803" xr:uid="{00000000-0005-0000-0000-0000E49C0000}"/>
    <cellStyle name="Note 6 10 4 4 3 2" xfId="25238" xr:uid="{00000000-0005-0000-0000-0000E59C0000}"/>
    <cellStyle name="Note 6 10 4 4 3 3" xfId="39691" xr:uid="{00000000-0005-0000-0000-0000E69C0000}"/>
    <cellStyle name="Note 6 10 4 4 4" xfId="10244" xr:uid="{00000000-0005-0000-0000-0000E79C0000}"/>
    <cellStyle name="Note 6 10 4 4 4 2" xfId="27679" xr:uid="{00000000-0005-0000-0000-0000E89C0000}"/>
    <cellStyle name="Note 6 10 4 4 4 3" xfId="42132" xr:uid="{00000000-0005-0000-0000-0000E99C0000}"/>
    <cellStyle name="Note 6 10 4 4 5" xfId="12664" xr:uid="{00000000-0005-0000-0000-0000EA9C0000}"/>
    <cellStyle name="Note 6 10 4 4 5 2" xfId="30099" xr:uid="{00000000-0005-0000-0000-0000EB9C0000}"/>
    <cellStyle name="Note 6 10 4 4 5 3" xfId="44552" xr:uid="{00000000-0005-0000-0000-0000EC9C0000}"/>
    <cellStyle name="Note 6 10 4 4 6" xfId="15477" xr:uid="{00000000-0005-0000-0000-0000ED9C0000}"/>
    <cellStyle name="Note 6 10 4 4 6 2" xfId="32912" xr:uid="{00000000-0005-0000-0000-0000EE9C0000}"/>
    <cellStyle name="Note 6 10 4 4 6 3" xfId="47365" xr:uid="{00000000-0005-0000-0000-0000EF9C0000}"/>
    <cellStyle name="Note 6 10 4 4 7" xfId="19671" xr:uid="{00000000-0005-0000-0000-0000F09C0000}"/>
    <cellStyle name="Note 6 10 4 4 8" xfId="20639" xr:uid="{00000000-0005-0000-0000-0000F19C0000}"/>
    <cellStyle name="Note 6 10 4 5" xfId="5338" xr:uid="{00000000-0005-0000-0000-0000F29C0000}"/>
    <cellStyle name="Note 6 10 4 5 2" xfId="14629" xr:uid="{00000000-0005-0000-0000-0000F39C0000}"/>
    <cellStyle name="Note 6 10 4 5 2 2" xfId="32064" xr:uid="{00000000-0005-0000-0000-0000F49C0000}"/>
    <cellStyle name="Note 6 10 4 5 2 3" xfId="46517" xr:uid="{00000000-0005-0000-0000-0000F59C0000}"/>
    <cellStyle name="Note 6 10 4 5 3" xfId="17090" xr:uid="{00000000-0005-0000-0000-0000F69C0000}"/>
    <cellStyle name="Note 6 10 4 5 3 2" xfId="34525" xr:uid="{00000000-0005-0000-0000-0000F79C0000}"/>
    <cellStyle name="Note 6 10 4 5 3 3" xfId="48978" xr:uid="{00000000-0005-0000-0000-0000F89C0000}"/>
    <cellStyle name="Note 6 10 4 5 4" xfId="22774" xr:uid="{00000000-0005-0000-0000-0000F99C0000}"/>
    <cellStyle name="Note 6 10 4 5 5" xfId="37227" xr:uid="{00000000-0005-0000-0000-0000FA9C0000}"/>
    <cellStyle name="Note 6 10 4 6" xfId="7800" xr:uid="{00000000-0005-0000-0000-0000FB9C0000}"/>
    <cellStyle name="Note 6 10 4 6 2" xfId="25235" xr:uid="{00000000-0005-0000-0000-0000FC9C0000}"/>
    <cellStyle name="Note 6 10 4 6 3" xfId="39688" xr:uid="{00000000-0005-0000-0000-0000FD9C0000}"/>
    <cellStyle name="Note 6 10 4 7" xfId="10241" xr:uid="{00000000-0005-0000-0000-0000FE9C0000}"/>
    <cellStyle name="Note 6 10 4 7 2" xfId="27676" xr:uid="{00000000-0005-0000-0000-0000FF9C0000}"/>
    <cellStyle name="Note 6 10 4 7 3" xfId="42129" xr:uid="{00000000-0005-0000-0000-0000009D0000}"/>
    <cellStyle name="Note 6 10 4 8" xfId="12661" xr:uid="{00000000-0005-0000-0000-0000019D0000}"/>
    <cellStyle name="Note 6 10 4 8 2" xfId="30096" xr:uid="{00000000-0005-0000-0000-0000029D0000}"/>
    <cellStyle name="Note 6 10 4 8 3" xfId="44549" xr:uid="{00000000-0005-0000-0000-0000039D0000}"/>
    <cellStyle name="Note 6 10 4 9" xfId="19668" xr:uid="{00000000-0005-0000-0000-0000049D0000}"/>
    <cellStyle name="Note 6 10 5" xfId="2831" xr:uid="{00000000-0005-0000-0000-0000059D0000}"/>
    <cellStyle name="Note 6 10 5 2" xfId="2832" xr:uid="{00000000-0005-0000-0000-0000069D0000}"/>
    <cellStyle name="Note 6 10 5 2 2" xfId="5343" xr:uid="{00000000-0005-0000-0000-0000079D0000}"/>
    <cellStyle name="Note 6 10 5 2 2 2" xfId="14633" xr:uid="{00000000-0005-0000-0000-0000089D0000}"/>
    <cellStyle name="Note 6 10 5 2 2 2 2" xfId="32068" xr:uid="{00000000-0005-0000-0000-0000099D0000}"/>
    <cellStyle name="Note 6 10 5 2 2 2 3" xfId="46521" xr:uid="{00000000-0005-0000-0000-00000A9D0000}"/>
    <cellStyle name="Note 6 10 5 2 2 3" xfId="17094" xr:uid="{00000000-0005-0000-0000-00000B9D0000}"/>
    <cellStyle name="Note 6 10 5 2 2 3 2" xfId="34529" xr:uid="{00000000-0005-0000-0000-00000C9D0000}"/>
    <cellStyle name="Note 6 10 5 2 2 3 3" xfId="48982" xr:uid="{00000000-0005-0000-0000-00000D9D0000}"/>
    <cellStyle name="Note 6 10 5 2 2 4" xfId="22779" xr:uid="{00000000-0005-0000-0000-00000E9D0000}"/>
    <cellStyle name="Note 6 10 5 2 2 5" xfId="37232" xr:uid="{00000000-0005-0000-0000-00000F9D0000}"/>
    <cellStyle name="Note 6 10 5 2 3" xfId="7805" xr:uid="{00000000-0005-0000-0000-0000109D0000}"/>
    <cellStyle name="Note 6 10 5 2 3 2" xfId="25240" xr:uid="{00000000-0005-0000-0000-0000119D0000}"/>
    <cellStyle name="Note 6 10 5 2 3 3" xfId="39693" xr:uid="{00000000-0005-0000-0000-0000129D0000}"/>
    <cellStyle name="Note 6 10 5 2 4" xfId="10246" xr:uid="{00000000-0005-0000-0000-0000139D0000}"/>
    <cellStyle name="Note 6 10 5 2 4 2" xfId="27681" xr:uid="{00000000-0005-0000-0000-0000149D0000}"/>
    <cellStyle name="Note 6 10 5 2 4 3" xfId="42134" xr:uid="{00000000-0005-0000-0000-0000159D0000}"/>
    <cellStyle name="Note 6 10 5 2 5" xfId="12666" xr:uid="{00000000-0005-0000-0000-0000169D0000}"/>
    <cellStyle name="Note 6 10 5 2 5 2" xfId="30101" xr:uid="{00000000-0005-0000-0000-0000179D0000}"/>
    <cellStyle name="Note 6 10 5 2 5 3" xfId="44554" xr:uid="{00000000-0005-0000-0000-0000189D0000}"/>
    <cellStyle name="Note 6 10 5 2 6" xfId="19673" xr:uid="{00000000-0005-0000-0000-0000199D0000}"/>
    <cellStyle name="Note 6 10 5 3" xfId="2833" xr:uid="{00000000-0005-0000-0000-00001A9D0000}"/>
    <cellStyle name="Note 6 10 5 3 2" xfId="5344" xr:uid="{00000000-0005-0000-0000-00001B9D0000}"/>
    <cellStyle name="Note 6 10 5 3 2 2" xfId="14634" xr:uid="{00000000-0005-0000-0000-00001C9D0000}"/>
    <cellStyle name="Note 6 10 5 3 2 2 2" xfId="32069" xr:uid="{00000000-0005-0000-0000-00001D9D0000}"/>
    <cellStyle name="Note 6 10 5 3 2 2 3" xfId="46522" xr:uid="{00000000-0005-0000-0000-00001E9D0000}"/>
    <cellStyle name="Note 6 10 5 3 2 3" xfId="17095" xr:uid="{00000000-0005-0000-0000-00001F9D0000}"/>
    <cellStyle name="Note 6 10 5 3 2 3 2" xfId="34530" xr:uid="{00000000-0005-0000-0000-0000209D0000}"/>
    <cellStyle name="Note 6 10 5 3 2 3 3" xfId="48983" xr:uid="{00000000-0005-0000-0000-0000219D0000}"/>
    <cellStyle name="Note 6 10 5 3 2 4" xfId="22780" xr:uid="{00000000-0005-0000-0000-0000229D0000}"/>
    <cellStyle name="Note 6 10 5 3 2 5" xfId="37233" xr:uid="{00000000-0005-0000-0000-0000239D0000}"/>
    <cellStyle name="Note 6 10 5 3 3" xfId="7806" xr:uid="{00000000-0005-0000-0000-0000249D0000}"/>
    <cellStyle name="Note 6 10 5 3 3 2" xfId="25241" xr:uid="{00000000-0005-0000-0000-0000259D0000}"/>
    <cellStyle name="Note 6 10 5 3 3 3" xfId="39694" xr:uid="{00000000-0005-0000-0000-0000269D0000}"/>
    <cellStyle name="Note 6 10 5 3 4" xfId="10247" xr:uid="{00000000-0005-0000-0000-0000279D0000}"/>
    <cellStyle name="Note 6 10 5 3 4 2" xfId="27682" xr:uid="{00000000-0005-0000-0000-0000289D0000}"/>
    <cellStyle name="Note 6 10 5 3 4 3" xfId="42135" xr:uid="{00000000-0005-0000-0000-0000299D0000}"/>
    <cellStyle name="Note 6 10 5 3 5" xfId="12667" xr:uid="{00000000-0005-0000-0000-00002A9D0000}"/>
    <cellStyle name="Note 6 10 5 3 5 2" xfId="30102" xr:uid="{00000000-0005-0000-0000-00002B9D0000}"/>
    <cellStyle name="Note 6 10 5 3 5 3" xfId="44555" xr:uid="{00000000-0005-0000-0000-00002C9D0000}"/>
    <cellStyle name="Note 6 10 5 3 6" xfId="19674" xr:uid="{00000000-0005-0000-0000-00002D9D0000}"/>
    <cellStyle name="Note 6 10 5 4" xfId="2834" xr:uid="{00000000-0005-0000-0000-00002E9D0000}"/>
    <cellStyle name="Note 6 10 5 4 2" xfId="5345" xr:uid="{00000000-0005-0000-0000-00002F9D0000}"/>
    <cellStyle name="Note 6 10 5 4 2 2" xfId="22781" xr:uid="{00000000-0005-0000-0000-0000309D0000}"/>
    <cellStyle name="Note 6 10 5 4 2 3" xfId="37234" xr:uid="{00000000-0005-0000-0000-0000319D0000}"/>
    <cellStyle name="Note 6 10 5 4 3" xfId="7807" xr:uid="{00000000-0005-0000-0000-0000329D0000}"/>
    <cellStyle name="Note 6 10 5 4 3 2" xfId="25242" xr:uid="{00000000-0005-0000-0000-0000339D0000}"/>
    <cellStyle name="Note 6 10 5 4 3 3" xfId="39695" xr:uid="{00000000-0005-0000-0000-0000349D0000}"/>
    <cellStyle name="Note 6 10 5 4 4" xfId="10248" xr:uid="{00000000-0005-0000-0000-0000359D0000}"/>
    <cellStyle name="Note 6 10 5 4 4 2" xfId="27683" xr:uid="{00000000-0005-0000-0000-0000369D0000}"/>
    <cellStyle name="Note 6 10 5 4 4 3" xfId="42136" xr:uid="{00000000-0005-0000-0000-0000379D0000}"/>
    <cellStyle name="Note 6 10 5 4 5" xfId="12668" xr:uid="{00000000-0005-0000-0000-0000389D0000}"/>
    <cellStyle name="Note 6 10 5 4 5 2" xfId="30103" xr:uid="{00000000-0005-0000-0000-0000399D0000}"/>
    <cellStyle name="Note 6 10 5 4 5 3" xfId="44556" xr:uid="{00000000-0005-0000-0000-00003A9D0000}"/>
    <cellStyle name="Note 6 10 5 4 6" xfId="15478" xr:uid="{00000000-0005-0000-0000-00003B9D0000}"/>
    <cellStyle name="Note 6 10 5 4 6 2" xfId="32913" xr:uid="{00000000-0005-0000-0000-00003C9D0000}"/>
    <cellStyle name="Note 6 10 5 4 6 3" xfId="47366" xr:uid="{00000000-0005-0000-0000-00003D9D0000}"/>
    <cellStyle name="Note 6 10 5 4 7" xfId="19675" xr:uid="{00000000-0005-0000-0000-00003E9D0000}"/>
    <cellStyle name="Note 6 10 5 4 8" xfId="20640" xr:uid="{00000000-0005-0000-0000-00003F9D0000}"/>
    <cellStyle name="Note 6 10 5 5" xfId="5342" xr:uid="{00000000-0005-0000-0000-0000409D0000}"/>
    <cellStyle name="Note 6 10 5 5 2" xfId="14632" xr:uid="{00000000-0005-0000-0000-0000419D0000}"/>
    <cellStyle name="Note 6 10 5 5 2 2" xfId="32067" xr:uid="{00000000-0005-0000-0000-0000429D0000}"/>
    <cellStyle name="Note 6 10 5 5 2 3" xfId="46520" xr:uid="{00000000-0005-0000-0000-0000439D0000}"/>
    <cellStyle name="Note 6 10 5 5 3" xfId="17093" xr:uid="{00000000-0005-0000-0000-0000449D0000}"/>
    <cellStyle name="Note 6 10 5 5 3 2" xfId="34528" xr:uid="{00000000-0005-0000-0000-0000459D0000}"/>
    <cellStyle name="Note 6 10 5 5 3 3" xfId="48981" xr:uid="{00000000-0005-0000-0000-0000469D0000}"/>
    <cellStyle name="Note 6 10 5 5 4" xfId="22778" xr:uid="{00000000-0005-0000-0000-0000479D0000}"/>
    <cellStyle name="Note 6 10 5 5 5" xfId="37231" xr:uid="{00000000-0005-0000-0000-0000489D0000}"/>
    <cellStyle name="Note 6 10 5 6" xfId="7804" xr:uid="{00000000-0005-0000-0000-0000499D0000}"/>
    <cellStyle name="Note 6 10 5 6 2" xfId="25239" xr:uid="{00000000-0005-0000-0000-00004A9D0000}"/>
    <cellStyle name="Note 6 10 5 6 3" xfId="39692" xr:uid="{00000000-0005-0000-0000-00004B9D0000}"/>
    <cellStyle name="Note 6 10 5 7" xfId="10245" xr:uid="{00000000-0005-0000-0000-00004C9D0000}"/>
    <cellStyle name="Note 6 10 5 7 2" xfId="27680" xr:uid="{00000000-0005-0000-0000-00004D9D0000}"/>
    <cellStyle name="Note 6 10 5 7 3" xfId="42133" xr:uid="{00000000-0005-0000-0000-00004E9D0000}"/>
    <cellStyle name="Note 6 10 5 8" xfId="12665" xr:uid="{00000000-0005-0000-0000-00004F9D0000}"/>
    <cellStyle name="Note 6 10 5 8 2" xfId="30100" xr:uid="{00000000-0005-0000-0000-0000509D0000}"/>
    <cellStyle name="Note 6 10 5 8 3" xfId="44553" xr:uid="{00000000-0005-0000-0000-0000519D0000}"/>
    <cellStyle name="Note 6 10 5 9" xfId="19672" xr:uid="{00000000-0005-0000-0000-0000529D0000}"/>
    <cellStyle name="Note 6 10 6" xfId="2835" xr:uid="{00000000-0005-0000-0000-0000539D0000}"/>
    <cellStyle name="Note 6 10 6 2" xfId="5346" xr:uid="{00000000-0005-0000-0000-0000549D0000}"/>
    <cellStyle name="Note 6 10 6 2 2" xfId="14635" xr:uid="{00000000-0005-0000-0000-0000559D0000}"/>
    <cellStyle name="Note 6 10 6 2 2 2" xfId="32070" xr:uid="{00000000-0005-0000-0000-0000569D0000}"/>
    <cellStyle name="Note 6 10 6 2 2 3" xfId="46523" xr:uid="{00000000-0005-0000-0000-0000579D0000}"/>
    <cellStyle name="Note 6 10 6 2 3" xfId="17096" xr:uid="{00000000-0005-0000-0000-0000589D0000}"/>
    <cellStyle name="Note 6 10 6 2 3 2" xfId="34531" xr:uid="{00000000-0005-0000-0000-0000599D0000}"/>
    <cellStyle name="Note 6 10 6 2 3 3" xfId="48984" xr:uid="{00000000-0005-0000-0000-00005A9D0000}"/>
    <cellStyle name="Note 6 10 6 2 4" xfId="22782" xr:uid="{00000000-0005-0000-0000-00005B9D0000}"/>
    <cellStyle name="Note 6 10 6 2 5" xfId="37235" xr:uid="{00000000-0005-0000-0000-00005C9D0000}"/>
    <cellStyle name="Note 6 10 6 3" xfId="7808" xr:uid="{00000000-0005-0000-0000-00005D9D0000}"/>
    <cellStyle name="Note 6 10 6 3 2" xfId="25243" xr:uid="{00000000-0005-0000-0000-00005E9D0000}"/>
    <cellStyle name="Note 6 10 6 3 3" xfId="39696" xr:uid="{00000000-0005-0000-0000-00005F9D0000}"/>
    <cellStyle name="Note 6 10 6 4" xfId="10249" xr:uid="{00000000-0005-0000-0000-0000609D0000}"/>
    <cellStyle name="Note 6 10 6 4 2" xfId="27684" xr:uid="{00000000-0005-0000-0000-0000619D0000}"/>
    <cellStyle name="Note 6 10 6 4 3" xfId="42137" xr:uid="{00000000-0005-0000-0000-0000629D0000}"/>
    <cellStyle name="Note 6 10 6 5" xfId="12669" xr:uid="{00000000-0005-0000-0000-0000639D0000}"/>
    <cellStyle name="Note 6 10 6 5 2" xfId="30104" xr:uid="{00000000-0005-0000-0000-0000649D0000}"/>
    <cellStyle name="Note 6 10 6 5 3" xfId="44557" xr:uid="{00000000-0005-0000-0000-0000659D0000}"/>
    <cellStyle name="Note 6 10 6 6" xfId="19676" xr:uid="{00000000-0005-0000-0000-0000669D0000}"/>
    <cellStyle name="Note 6 10 7" xfId="2836" xr:uid="{00000000-0005-0000-0000-0000679D0000}"/>
    <cellStyle name="Note 6 10 7 2" xfId="5347" xr:uid="{00000000-0005-0000-0000-0000689D0000}"/>
    <cellStyle name="Note 6 10 7 2 2" xfId="14636" xr:uid="{00000000-0005-0000-0000-0000699D0000}"/>
    <cellStyle name="Note 6 10 7 2 2 2" xfId="32071" xr:uid="{00000000-0005-0000-0000-00006A9D0000}"/>
    <cellStyle name="Note 6 10 7 2 2 3" xfId="46524" xr:uid="{00000000-0005-0000-0000-00006B9D0000}"/>
    <cellStyle name="Note 6 10 7 2 3" xfId="17097" xr:uid="{00000000-0005-0000-0000-00006C9D0000}"/>
    <cellStyle name="Note 6 10 7 2 3 2" xfId="34532" xr:uid="{00000000-0005-0000-0000-00006D9D0000}"/>
    <cellStyle name="Note 6 10 7 2 3 3" xfId="48985" xr:uid="{00000000-0005-0000-0000-00006E9D0000}"/>
    <cellStyle name="Note 6 10 7 2 4" xfId="22783" xr:uid="{00000000-0005-0000-0000-00006F9D0000}"/>
    <cellStyle name="Note 6 10 7 2 5" xfId="37236" xr:uid="{00000000-0005-0000-0000-0000709D0000}"/>
    <cellStyle name="Note 6 10 7 3" xfId="7809" xr:uid="{00000000-0005-0000-0000-0000719D0000}"/>
    <cellStyle name="Note 6 10 7 3 2" xfId="25244" xr:uid="{00000000-0005-0000-0000-0000729D0000}"/>
    <cellStyle name="Note 6 10 7 3 3" xfId="39697" xr:uid="{00000000-0005-0000-0000-0000739D0000}"/>
    <cellStyle name="Note 6 10 7 4" xfId="10250" xr:uid="{00000000-0005-0000-0000-0000749D0000}"/>
    <cellStyle name="Note 6 10 7 4 2" xfId="27685" xr:uid="{00000000-0005-0000-0000-0000759D0000}"/>
    <cellStyle name="Note 6 10 7 4 3" xfId="42138" xr:uid="{00000000-0005-0000-0000-0000769D0000}"/>
    <cellStyle name="Note 6 10 7 5" xfId="12670" xr:uid="{00000000-0005-0000-0000-0000779D0000}"/>
    <cellStyle name="Note 6 10 7 5 2" xfId="30105" xr:uid="{00000000-0005-0000-0000-0000789D0000}"/>
    <cellStyle name="Note 6 10 7 5 3" xfId="44558" xr:uid="{00000000-0005-0000-0000-0000799D0000}"/>
    <cellStyle name="Note 6 10 7 6" xfId="19677" xr:uid="{00000000-0005-0000-0000-00007A9D0000}"/>
    <cellStyle name="Note 6 10 8" xfId="2837" xr:uid="{00000000-0005-0000-0000-00007B9D0000}"/>
    <cellStyle name="Note 6 10 8 2" xfId="5348" xr:uid="{00000000-0005-0000-0000-00007C9D0000}"/>
    <cellStyle name="Note 6 10 8 2 2" xfId="22784" xr:uid="{00000000-0005-0000-0000-00007D9D0000}"/>
    <cellStyle name="Note 6 10 8 2 3" xfId="37237" xr:uid="{00000000-0005-0000-0000-00007E9D0000}"/>
    <cellStyle name="Note 6 10 8 3" xfId="7810" xr:uid="{00000000-0005-0000-0000-00007F9D0000}"/>
    <cellStyle name="Note 6 10 8 3 2" xfId="25245" xr:uid="{00000000-0005-0000-0000-0000809D0000}"/>
    <cellStyle name="Note 6 10 8 3 3" xfId="39698" xr:uid="{00000000-0005-0000-0000-0000819D0000}"/>
    <cellStyle name="Note 6 10 8 4" xfId="10251" xr:uid="{00000000-0005-0000-0000-0000829D0000}"/>
    <cellStyle name="Note 6 10 8 4 2" xfId="27686" xr:uid="{00000000-0005-0000-0000-0000839D0000}"/>
    <cellStyle name="Note 6 10 8 4 3" xfId="42139" xr:uid="{00000000-0005-0000-0000-0000849D0000}"/>
    <cellStyle name="Note 6 10 8 5" xfId="12671" xr:uid="{00000000-0005-0000-0000-0000859D0000}"/>
    <cellStyle name="Note 6 10 8 5 2" xfId="30106" xr:uid="{00000000-0005-0000-0000-0000869D0000}"/>
    <cellStyle name="Note 6 10 8 5 3" xfId="44559" xr:uid="{00000000-0005-0000-0000-0000879D0000}"/>
    <cellStyle name="Note 6 10 8 6" xfId="15479" xr:uid="{00000000-0005-0000-0000-0000889D0000}"/>
    <cellStyle name="Note 6 10 8 6 2" xfId="32914" xr:uid="{00000000-0005-0000-0000-0000899D0000}"/>
    <cellStyle name="Note 6 10 8 6 3" xfId="47367" xr:uid="{00000000-0005-0000-0000-00008A9D0000}"/>
    <cellStyle name="Note 6 10 8 7" xfId="19678" xr:uid="{00000000-0005-0000-0000-00008B9D0000}"/>
    <cellStyle name="Note 6 10 8 8" xfId="20641" xr:uid="{00000000-0005-0000-0000-00008C9D0000}"/>
    <cellStyle name="Note 6 10 9" xfId="5329" xr:uid="{00000000-0005-0000-0000-00008D9D0000}"/>
    <cellStyle name="Note 6 10 9 2" xfId="14622" xr:uid="{00000000-0005-0000-0000-00008E9D0000}"/>
    <cellStyle name="Note 6 10 9 2 2" xfId="32057" xr:uid="{00000000-0005-0000-0000-00008F9D0000}"/>
    <cellStyle name="Note 6 10 9 2 3" xfId="46510" xr:uid="{00000000-0005-0000-0000-0000909D0000}"/>
    <cellStyle name="Note 6 10 9 3" xfId="17083" xr:uid="{00000000-0005-0000-0000-0000919D0000}"/>
    <cellStyle name="Note 6 10 9 3 2" xfId="34518" xr:uid="{00000000-0005-0000-0000-0000929D0000}"/>
    <cellStyle name="Note 6 10 9 3 3" xfId="48971" xr:uid="{00000000-0005-0000-0000-0000939D0000}"/>
    <cellStyle name="Note 6 10 9 4" xfId="22765" xr:uid="{00000000-0005-0000-0000-0000949D0000}"/>
    <cellStyle name="Note 6 10 9 5" xfId="37218" xr:uid="{00000000-0005-0000-0000-0000959D0000}"/>
    <cellStyle name="Note 6 11" xfId="2838" xr:uid="{00000000-0005-0000-0000-0000969D0000}"/>
    <cellStyle name="Note 6 11 10" xfId="7811" xr:uid="{00000000-0005-0000-0000-0000979D0000}"/>
    <cellStyle name="Note 6 11 10 2" xfId="25246" xr:uid="{00000000-0005-0000-0000-0000989D0000}"/>
    <cellStyle name="Note 6 11 10 3" xfId="39699" xr:uid="{00000000-0005-0000-0000-0000999D0000}"/>
    <cellStyle name="Note 6 11 11" xfId="10252" xr:uid="{00000000-0005-0000-0000-00009A9D0000}"/>
    <cellStyle name="Note 6 11 11 2" xfId="27687" xr:uid="{00000000-0005-0000-0000-00009B9D0000}"/>
    <cellStyle name="Note 6 11 11 3" xfId="42140" xr:uid="{00000000-0005-0000-0000-00009C9D0000}"/>
    <cellStyle name="Note 6 11 12" xfId="12672" xr:uid="{00000000-0005-0000-0000-00009D9D0000}"/>
    <cellStyle name="Note 6 11 12 2" xfId="30107" xr:uid="{00000000-0005-0000-0000-00009E9D0000}"/>
    <cellStyle name="Note 6 11 12 3" xfId="44560" xr:uid="{00000000-0005-0000-0000-00009F9D0000}"/>
    <cellStyle name="Note 6 11 13" xfId="19679" xr:uid="{00000000-0005-0000-0000-0000A09D0000}"/>
    <cellStyle name="Note 6 11 2" xfId="2839" xr:uid="{00000000-0005-0000-0000-0000A19D0000}"/>
    <cellStyle name="Note 6 11 2 2" xfId="2840" xr:uid="{00000000-0005-0000-0000-0000A29D0000}"/>
    <cellStyle name="Note 6 11 2 2 2" xfId="5351" xr:uid="{00000000-0005-0000-0000-0000A39D0000}"/>
    <cellStyle name="Note 6 11 2 2 2 2" xfId="14639" xr:uid="{00000000-0005-0000-0000-0000A49D0000}"/>
    <cellStyle name="Note 6 11 2 2 2 2 2" xfId="32074" xr:uid="{00000000-0005-0000-0000-0000A59D0000}"/>
    <cellStyle name="Note 6 11 2 2 2 2 3" xfId="46527" xr:uid="{00000000-0005-0000-0000-0000A69D0000}"/>
    <cellStyle name="Note 6 11 2 2 2 3" xfId="17100" xr:uid="{00000000-0005-0000-0000-0000A79D0000}"/>
    <cellStyle name="Note 6 11 2 2 2 3 2" xfId="34535" xr:uid="{00000000-0005-0000-0000-0000A89D0000}"/>
    <cellStyle name="Note 6 11 2 2 2 3 3" xfId="48988" xr:uid="{00000000-0005-0000-0000-0000A99D0000}"/>
    <cellStyle name="Note 6 11 2 2 2 4" xfId="22787" xr:uid="{00000000-0005-0000-0000-0000AA9D0000}"/>
    <cellStyle name="Note 6 11 2 2 2 5" xfId="37240" xr:uid="{00000000-0005-0000-0000-0000AB9D0000}"/>
    <cellStyle name="Note 6 11 2 2 3" xfId="7813" xr:uid="{00000000-0005-0000-0000-0000AC9D0000}"/>
    <cellStyle name="Note 6 11 2 2 3 2" xfId="25248" xr:uid="{00000000-0005-0000-0000-0000AD9D0000}"/>
    <cellStyle name="Note 6 11 2 2 3 3" xfId="39701" xr:uid="{00000000-0005-0000-0000-0000AE9D0000}"/>
    <cellStyle name="Note 6 11 2 2 4" xfId="10254" xr:uid="{00000000-0005-0000-0000-0000AF9D0000}"/>
    <cellStyle name="Note 6 11 2 2 4 2" xfId="27689" xr:uid="{00000000-0005-0000-0000-0000B09D0000}"/>
    <cellStyle name="Note 6 11 2 2 4 3" xfId="42142" xr:uid="{00000000-0005-0000-0000-0000B19D0000}"/>
    <cellStyle name="Note 6 11 2 2 5" xfId="12674" xr:uid="{00000000-0005-0000-0000-0000B29D0000}"/>
    <cellStyle name="Note 6 11 2 2 5 2" xfId="30109" xr:uid="{00000000-0005-0000-0000-0000B39D0000}"/>
    <cellStyle name="Note 6 11 2 2 5 3" xfId="44562" xr:uid="{00000000-0005-0000-0000-0000B49D0000}"/>
    <cellStyle name="Note 6 11 2 2 6" xfId="19681" xr:uid="{00000000-0005-0000-0000-0000B59D0000}"/>
    <cellStyle name="Note 6 11 2 3" xfId="2841" xr:uid="{00000000-0005-0000-0000-0000B69D0000}"/>
    <cellStyle name="Note 6 11 2 3 2" xfId="5352" xr:uid="{00000000-0005-0000-0000-0000B79D0000}"/>
    <cellStyle name="Note 6 11 2 3 2 2" xfId="14640" xr:uid="{00000000-0005-0000-0000-0000B89D0000}"/>
    <cellStyle name="Note 6 11 2 3 2 2 2" xfId="32075" xr:uid="{00000000-0005-0000-0000-0000B99D0000}"/>
    <cellStyle name="Note 6 11 2 3 2 2 3" xfId="46528" xr:uid="{00000000-0005-0000-0000-0000BA9D0000}"/>
    <cellStyle name="Note 6 11 2 3 2 3" xfId="17101" xr:uid="{00000000-0005-0000-0000-0000BB9D0000}"/>
    <cellStyle name="Note 6 11 2 3 2 3 2" xfId="34536" xr:uid="{00000000-0005-0000-0000-0000BC9D0000}"/>
    <cellStyle name="Note 6 11 2 3 2 3 3" xfId="48989" xr:uid="{00000000-0005-0000-0000-0000BD9D0000}"/>
    <cellStyle name="Note 6 11 2 3 2 4" xfId="22788" xr:uid="{00000000-0005-0000-0000-0000BE9D0000}"/>
    <cellStyle name="Note 6 11 2 3 2 5" xfId="37241" xr:uid="{00000000-0005-0000-0000-0000BF9D0000}"/>
    <cellStyle name="Note 6 11 2 3 3" xfId="7814" xr:uid="{00000000-0005-0000-0000-0000C09D0000}"/>
    <cellStyle name="Note 6 11 2 3 3 2" xfId="25249" xr:uid="{00000000-0005-0000-0000-0000C19D0000}"/>
    <cellStyle name="Note 6 11 2 3 3 3" xfId="39702" xr:uid="{00000000-0005-0000-0000-0000C29D0000}"/>
    <cellStyle name="Note 6 11 2 3 4" xfId="10255" xr:uid="{00000000-0005-0000-0000-0000C39D0000}"/>
    <cellStyle name="Note 6 11 2 3 4 2" xfId="27690" xr:uid="{00000000-0005-0000-0000-0000C49D0000}"/>
    <cellStyle name="Note 6 11 2 3 4 3" xfId="42143" xr:uid="{00000000-0005-0000-0000-0000C59D0000}"/>
    <cellStyle name="Note 6 11 2 3 5" xfId="12675" xr:uid="{00000000-0005-0000-0000-0000C69D0000}"/>
    <cellStyle name="Note 6 11 2 3 5 2" xfId="30110" xr:uid="{00000000-0005-0000-0000-0000C79D0000}"/>
    <cellStyle name="Note 6 11 2 3 5 3" xfId="44563" xr:uid="{00000000-0005-0000-0000-0000C89D0000}"/>
    <cellStyle name="Note 6 11 2 3 6" xfId="19682" xr:uid="{00000000-0005-0000-0000-0000C99D0000}"/>
    <cellStyle name="Note 6 11 2 4" xfId="2842" xr:uid="{00000000-0005-0000-0000-0000CA9D0000}"/>
    <cellStyle name="Note 6 11 2 4 2" xfId="5353" xr:uid="{00000000-0005-0000-0000-0000CB9D0000}"/>
    <cellStyle name="Note 6 11 2 4 2 2" xfId="22789" xr:uid="{00000000-0005-0000-0000-0000CC9D0000}"/>
    <cellStyle name="Note 6 11 2 4 2 3" xfId="37242" xr:uid="{00000000-0005-0000-0000-0000CD9D0000}"/>
    <cellStyle name="Note 6 11 2 4 3" xfId="7815" xr:uid="{00000000-0005-0000-0000-0000CE9D0000}"/>
    <cellStyle name="Note 6 11 2 4 3 2" xfId="25250" xr:uid="{00000000-0005-0000-0000-0000CF9D0000}"/>
    <cellStyle name="Note 6 11 2 4 3 3" xfId="39703" xr:uid="{00000000-0005-0000-0000-0000D09D0000}"/>
    <cellStyle name="Note 6 11 2 4 4" xfId="10256" xr:uid="{00000000-0005-0000-0000-0000D19D0000}"/>
    <cellStyle name="Note 6 11 2 4 4 2" xfId="27691" xr:uid="{00000000-0005-0000-0000-0000D29D0000}"/>
    <cellStyle name="Note 6 11 2 4 4 3" xfId="42144" xr:uid="{00000000-0005-0000-0000-0000D39D0000}"/>
    <cellStyle name="Note 6 11 2 4 5" xfId="12676" xr:uid="{00000000-0005-0000-0000-0000D49D0000}"/>
    <cellStyle name="Note 6 11 2 4 5 2" xfId="30111" xr:uid="{00000000-0005-0000-0000-0000D59D0000}"/>
    <cellStyle name="Note 6 11 2 4 5 3" xfId="44564" xr:uid="{00000000-0005-0000-0000-0000D69D0000}"/>
    <cellStyle name="Note 6 11 2 4 6" xfId="15480" xr:uid="{00000000-0005-0000-0000-0000D79D0000}"/>
    <cellStyle name="Note 6 11 2 4 6 2" xfId="32915" xr:uid="{00000000-0005-0000-0000-0000D89D0000}"/>
    <cellStyle name="Note 6 11 2 4 6 3" xfId="47368" xr:uid="{00000000-0005-0000-0000-0000D99D0000}"/>
    <cellStyle name="Note 6 11 2 4 7" xfId="19683" xr:uid="{00000000-0005-0000-0000-0000DA9D0000}"/>
    <cellStyle name="Note 6 11 2 4 8" xfId="20642" xr:uid="{00000000-0005-0000-0000-0000DB9D0000}"/>
    <cellStyle name="Note 6 11 2 5" xfId="5350" xr:uid="{00000000-0005-0000-0000-0000DC9D0000}"/>
    <cellStyle name="Note 6 11 2 5 2" xfId="14638" xr:uid="{00000000-0005-0000-0000-0000DD9D0000}"/>
    <cellStyle name="Note 6 11 2 5 2 2" xfId="32073" xr:uid="{00000000-0005-0000-0000-0000DE9D0000}"/>
    <cellStyle name="Note 6 11 2 5 2 3" xfId="46526" xr:uid="{00000000-0005-0000-0000-0000DF9D0000}"/>
    <cellStyle name="Note 6 11 2 5 3" xfId="17099" xr:uid="{00000000-0005-0000-0000-0000E09D0000}"/>
    <cellStyle name="Note 6 11 2 5 3 2" xfId="34534" xr:uid="{00000000-0005-0000-0000-0000E19D0000}"/>
    <cellStyle name="Note 6 11 2 5 3 3" xfId="48987" xr:uid="{00000000-0005-0000-0000-0000E29D0000}"/>
    <cellStyle name="Note 6 11 2 5 4" xfId="22786" xr:uid="{00000000-0005-0000-0000-0000E39D0000}"/>
    <cellStyle name="Note 6 11 2 5 5" xfId="37239" xr:uid="{00000000-0005-0000-0000-0000E49D0000}"/>
    <cellStyle name="Note 6 11 2 6" xfId="7812" xr:uid="{00000000-0005-0000-0000-0000E59D0000}"/>
    <cellStyle name="Note 6 11 2 6 2" xfId="25247" xr:uid="{00000000-0005-0000-0000-0000E69D0000}"/>
    <cellStyle name="Note 6 11 2 6 3" xfId="39700" xr:uid="{00000000-0005-0000-0000-0000E79D0000}"/>
    <cellStyle name="Note 6 11 2 7" xfId="10253" xr:uid="{00000000-0005-0000-0000-0000E89D0000}"/>
    <cellStyle name="Note 6 11 2 7 2" xfId="27688" xr:uid="{00000000-0005-0000-0000-0000E99D0000}"/>
    <cellStyle name="Note 6 11 2 7 3" xfId="42141" xr:uid="{00000000-0005-0000-0000-0000EA9D0000}"/>
    <cellStyle name="Note 6 11 2 8" xfId="12673" xr:uid="{00000000-0005-0000-0000-0000EB9D0000}"/>
    <cellStyle name="Note 6 11 2 8 2" xfId="30108" xr:uid="{00000000-0005-0000-0000-0000EC9D0000}"/>
    <cellStyle name="Note 6 11 2 8 3" xfId="44561" xr:uid="{00000000-0005-0000-0000-0000ED9D0000}"/>
    <cellStyle name="Note 6 11 2 9" xfId="19680" xr:uid="{00000000-0005-0000-0000-0000EE9D0000}"/>
    <cellStyle name="Note 6 11 3" xfId="2843" xr:uid="{00000000-0005-0000-0000-0000EF9D0000}"/>
    <cellStyle name="Note 6 11 3 2" xfId="2844" xr:uid="{00000000-0005-0000-0000-0000F09D0000}"/>
    <cellStyle name="Note 6 11 3 2 2" xfId="5355" xr:uid="{00000000-0005-0000-0000-0000F19D0000}"/>
    <cellStyle name="Note 6 11 3 2 2 2" xfId="14642" xr:uid="{00000000-0005-0000-0000-0000F29D0000}"/>
    <cellStyle name="Note 6 11 3 2 2 2 2" xfId="32077" xr:uid="{00000000-0005-0000-0000-0000F39D0000}"/>
    <cellStyle name="Note 6 11 3 2 2 2 3" xfId="46530" xr:uid="{00000000-0005-0000-0000-0000F49D0000}"/>
    <cellStyle name="Note 6 11 3 2 2 3" xfId="17103" xr:uid="{00000000-0005-0000-0000-0000F59D0000}"/>
    <cellStyle name="Note 6 11 3 2 2 3 2" xfId="34538" xr:uid="{00000000-0005-0000-0000-0000F69D0000}"/>
    <cellStyle name="Note 6 11 3 2 2 3 3" xfId="48991" xr:uid="{00000000-0005-0000-0000-0000F79D0000}"/>
    <cellStyle name="Note 6 11 3 2 2 4" xfId="22791" xr:uid="{00000000-0005-0000-0000-0000F89D0000}"/>
    <cellStyle name="Note 6 11 3 2 2 5" xfId="37244" xr:uid="{00000000-0005-0000-0000-0000F99D0000}"/>
    <cellStyle name="Note 6 11 3 2 3" xfId="7817" xr:uid="{00000000-0005-0000-0000-0000FA9D0000}"/>
    <cellStyle name="Note 6 11 3 2 3 2" xfId="25252" xr:uid="{00000000-0005-0000-0000-0000FB9D0000}"/>
    <cellStyle name="Note 6 11 3 2 3 3" xfId="39705" xr:uid="{00000000-0005-0000-0000-0000FC9D0000}"/>
    <cellStyle name="Note 6 11 3 2 4" xfId="10258" xr:uid="{00000000-0005-0000-0000-0000FD9D0000}"/>
    <cellStyle name="Note 6 11 3 2 4 2" xfId="27693" xr:uid="{00000000-0005-0000-0000-0000FE9D0000}"/>
    <cellStyle name="Note 6 11 3 2 4 3" xfId="42146" xr:uid="{00000000-0005-0000-0000-0000FF9D0000}"/>
    <cellStyle name="Note 6 11 3 2 5" xfId="12678" xr:uid="{00000000-0005-0000-0000-0000009E0000}"/>
    <cellStyle name="Note 6 11 3 2 5 2" xfId="30113" xr:uid="{00000000-0005-0000-0000-0000019E0000}"/>
    <cellStyle name="Note 6 11 3 2 5 3" xfId="44566" xr:uid="{00000000-0005-0000-0000-0000029E0000}"/>
    <cellStyle name="Note 6 11 3 2 6" xfId="19685" xr:uid="{00000000-0005-0000-0000-0000039E0000}"/>
    <cellStyle name="Note 6 11 3 3" xfId="2845" xr:uid="{00000000-0005-0000-0000-0000049E0000}"/>
    <cellStyle name="Note 6 11 3 3 2" xfId="5356" xr:uid="{00000000-0005-0000-0000-0000059E0000}"/>
    <cellStyle name="Note 6 11 3 3 2 2" xfId="14643" xr:uid="{00000000-0005-0000-0000-0000069E0000}"/>
    <cellStyle name="Note 6 11 3 3 2 2 2" xfId="32078" xr:uid="{00000000-0005-0000-0000-0000079E0000}"/>
    <cellStyle name="Note 6 11 3 3 2 2 3" xfId="46531" xr:uid="{00000000-0005-0000-0000-0000089E0000}"/>
    <cellStyle name="Note 6 11 3 3 2 3" xfId="17104" xr:uid="{00000000-0005-0000-0000-0000099E0000}"/>
    <cellStyle name="Note 6 11 3 3 2 3 2" xfId="34539" xr:uid="{00000000-0005-0000-0000-00000A9E0000}"/>
    <cellStyle name="Note 6 11 3 3 2 3 3" xfId="48992" xr:uid="{00000000-0005-0000-0000-00000B9E0000}"/>
    <cellStyle name="Note 6 11 3 3 2 4" xfId="22792" xr:uid="{00000000-0005-0000-0000-00000C9E0000}"/>
    <cellStyle name="Note 6 11 3 3 2 5" xfId="37245" xr:uid="{00000000-0005-0000-0000-00000D9E0000}"/>
    <cellStyle name="Note 6 11 3 3 3" xfId="7818" xr:uid="{00000000-0005-0000-0000-00000E9E0000}"/>
    <cellStyle name="Note 6 11 3 3 3 2" xfId="25253" xr:uid="{00000000-0005-0000-0000-00000F9E0000}"/>
    <cellStyle name="Note 6 11 3 3 3 3" xfId="39706" xr:uid="{00000000-0005-0000-0000-0000109E0000}"/>
    <cellStyle name="Note 6 11 3 3 4" xfId="10259" xr:uid="{00000000-0005-0000-0000-0000119E0000}"/>
    <cellStyle name="Note 6 11 3 3 4 2" xfId="27694" xr:uid="{00000000-0005-0000-0000-0000129E0000}"/>
    <cellStyle name="Note 6 11 3 3 4 3" xfId="42147" xr:uid="{00000000-0005-0000-0000-0000139E0000}"/>
    <cellStyle name="Note 6 11 3 3 5" xfId="12679" xr:uid="{00000000-0005-0000-0000-0000149E0000}"/>
    <cellStyle name="Note 6 11 3 3 5 2" xfId="30114" xr:uid="{00000000-0005-0000-0000-0000159E0000}"/>
    <cellStyle name="Note 6 11 3 3 5 3" xfId="44567" xr:uid="{00000000-0005-0000-0000-0000169E0000}"/>
    <cellStyle name="Note 6 11 3 3 6" xfId="19686" xr:uid="{00000000-0005-0000-0000-0000179E0000}"/>
    <cellStyle name="Note 6 11 3 4" xfId="2846" xr:uid="{00000000-0005-0000-0000-0000189E0000}"/>
    <cellStyle name="Note 6 11 3 4 2" xfId="5357" xr:uid="{00000000-0005-0000-0000-0000199E0000}"/>
    <cellStyle name="Note 6 11 3 4 2 2" xfId="22793" xr:uid="{00000000-0005-0000-0000-00001A9E0000}"/>
    <cellStyle name="Note 6 11 3 4 2 3" xfId="37246" xr:uid="{00000000-0005-0000-0000-00001B9E0000}"/>
    <cellStyle name="Note 6 11 3 4 3" xfId="7819" xr:uid="{00000000-0005-0000-0000-00001C9E0000}"/>
    <cellStyle name="Note 6 11 3 4 3 2" xfId="25254" xr:uid="{00000000-0005-0000-0000-00001D9E0000}"/>
    <cellStyle name="Note 6 11 3 4 3 3" xfId="39707" xr:uid="{00000000-0005-0000-0000-00001E9E0000}"/>
    <cellStyle name="Note 6 11 3 4 4" xfId="10260" xr:uid="{00000000-0005-0000-0000-00001F9E0000}"/>
    <cellStyle name="Note 6 11 3 4 4 2" xfId="27695" xr:uid="{00000000-0005-0000-0000-0000209E0000}"/>
    <cellStyle name="Note 6 11 3 4 4 3" xfId="42148" xr:uid="{00000000-0005-0000-0000-0000219E0000}"/>
    <cellStyle name="Note 6 11 3 4 5" xfId="12680" xr:uid="{00000000-0005-0000-0000-0000229E0000}"/>
    <cellStyle name="Note 6 11 3 4 5 2" xfId="30115" xr:uid="{00000000-0005-0000-0000-0000239E0000}"/>
    <cellStyle name="Note 6 11 3 4 5 3" xfId="44568" xr:uid="{00000000-0005-0000-0000-0000249E0000}"/>
    <cellStyle name="Note 6 11 3 4 6" xfId="15481" xr:uid="{00000000-0005-0000-0000-0000259E0000}"/>
    <cellStyle name="Note 6 11 3 4 6 2" xfId="32916" xr:uid="{00000000-0005-0000-0000-0000269E0000}"/>
    <cellStyle name="Note 6 11 3 4 6 3" xfId="47369" xr:uid="{00000000-0005-0000-0000-0000279E0000}"/>
    <cellStyle name="Note 6 11 3 4 7" xfId="19687" xr:uid="{00000000-0005-0000-0000-0000289E0000}"/>
    <cellStyle name="Note 6 11 3 4 8" xfId="20643" xr:uid="{00000000-0005-0000-0000-0000299E0000}"/>
    <cellStyle name="Note 6 11 3 5" xfId="5354" xr:uid="{00000000-0005-0000-0000-00002A9E0000}"/>
    <cellStyle name="Note 6 11 3 5 2" xfId="14641" xr:uid="{00000000-0005-0000-0000-00002B9E0000}"/>
    <cellStyle name="Note 6 11 3 5 2 2" xfId="32076" xr:uid="{00000000-0005-0000-0000-00002C9E0000}"/>
    <cellStyle name="Note 6 11 3 5 2 3" xfId="46529" xr:uid="{00000000-0005-0000-0000-00002D9E0000}"/>
    <cellStyle name="Note 6 11 3 5 3" xfId="17102" xr:uid="{00000000-0005-0000-0000-00002E9E0000}"/>
    <cellStyle name="Note 6 11 3 5 3 2" xfId="34537" xr:uid="{00000000-0005-0000-0000-00002F9E0000}"/>
    <cellStyle name="Note 6 11 3 5 3 3" xfId="48990" xr:uid="{00000000-0005-0000-0000-0000309E0000}"/>
    <cellStyle name="Note 6 11 3 5 4" xfId="22790" xr:uid="{00000000-0005-0000-0000-0000319E0000}"/>
    <cellStyle name="Note 6 11 3 5 5" xfId="37243" xr:uid="{00000000-0005-0000-0000-0000329E0000}"/>
    <cellStyle name="Note 6 11 3 6" xfId="7816" xr:uid="{00000000-0005-0000-0000-0000339E0000}"/>
    <cellStyle name="Note 6 11 3 6 2" xfId="25251" xr:uid="{00000000-0005-0000-0000-0000349E0000}"/>
    <cellStyle name="Note 6 11 3 6 3" xfId="39704" xr:uid="{00000000-0005-0000-0000-0000359E0000}"/>
    <cellStyle name="Note 6 11 3 7" xfId="10257" xr:uid="{00000000-0005-0000-0000-0000369E0000}"/>
    <cellStyle name="Note 6 11 3 7 2" xfId="27692" xr:uid="{00000000-0005-0000-0000-0000379E0000}"/>
    <cellStyle name="Note 6 11 3 7 3" xfId="42145" xr:uid="{00000000-0005-0000-0000-0000389E0000}"/>
    <cellStyle name="Note 6 11 3 8" xfId="12677" xr:uid="{00000000-0005-0000-0000-0000399E0000}"/>
    <cellStyle name="Note 6 11 3 8 2" xfId="30112" xr:uid="{00000000-0005-0000-0000-00003A9E0000}"/>
    <cellStyle name="Note 6 11 3 8 3" xfId="44565" xr:uid="{00000000-0005-0000-0000-00003B9E0000}"/>
    <cellStyle name="Note 6 11 3 9" xfId="19684" xr:uid="{00000000-0005-0000-0000-00003C9E0000}"/>
    <cellStyle name="Note 6 11 4" xfId="2847" xr:uid="{00000000-0005-0000-0000-00003D9E0000}"/>
    <cellStyle name="Note 6 11 4 2" xfId="2848" xr:uid="{00000000-0005-0000-0000-00003E9E0000}"/>
    <cellStyle name="Note 6 11 4 2 2" xfId="5359" xr:uid="{00000000-0005-0000-0000-00003F9E0000}"/>
    <cellStyle name="Note 6 11 4 2 2 2" xfId="14645" xr:uid="{00000000-0005-0000-0000-0000409E0000}"/>
    <cellStyle name="Note 6 11 4 2 2 2 2" xfId="32080" xr:uid="{00000000-0005-0000-0000-0000419E0000}"/>
    <cellStyle name="Note 6 11 4 2 2 2 3" xfId="46533" xr:uid="{00000000-0005-0000-0000-0000429E0000}"/>
    <cellStyle name="Note 6 11 4 2 2 3" xfId="17106" xr:uid="{00000000-0005-0000-0000-0000439E0000}"/>
    <cellStyle name="Note 6 11 4 2 2 3 2" xfId="34541" xr:uid="{00000000-0005-0000-0000-0000449E0000}"/>
    <cellStyle name="Note 6 11 4 2 2 3 3" xfId="48994" xr:uid="{00000000-0005-0000-0000-0000459E0000}"/>
    <cellStyle name="Note 6 11 4 2 2 4" xfId="22795" xr:uid="{00000000-0005-0000-0000-0000469E0000}"/>
    <cellStyle name="Note 6 11 4 2 2 5" xfId="37248" xr:uid="{00000000-0005-0000-0000-0000479E0000}"/>
    <cellStyle name="Note 6 11 4 2 3" xfId="7821" xr:uid="{00000000-0005-0000-0000-0000489E0000}"/>
    <cellStyle name="Note 6 11 4 2 3 2" xfId="25256" xr:uid="{00000000-0005-0000-0000-0000499E0000}"/>
    <cellStyle name="Note 6 11 4 2 3 3" xfId="39709" xr:uid="{00000000-0005-0000-0000-00004A9E0000}"/>
    <cellStyle name="Note 6 11 4 2 4" xfId="10262" xr:uid="{00000000-0005-0000-0000-00004B9E0000}"/>
    <cellStyle name="Note 6 11 4 2 4 2" xfId="27697" xr:uid="{00000000-0005-0000-0000-00004C9E0000}"/>
    <cellStyle name="Note 6 11 4 2 4 3" xfId="42150" xr:uid="{00000000-0005-0000-0000-00004D9E0000}"/>
    <cellStyle name="Note 6 11 4 2 5" xfId="12682" xr:uid="{00000000-0005-0000-0000-00004E9E0000}"/>
    <cellStyle name="Note 6 11 4 2 5 2" xfId="30117" xr:uid="{00000000-0005-0000-0000-00004F9E0000}"/>
    <cellStyle name="Note 6 11 4 2 5 3" xfId="44570" xr:uid="{00000000-0005-0000-0000-0000509E0000}"/>
    <cellStyle name="Note 6 11 4 2 6" xfId="19689" xr:uid="{00000000-0005-0000-0000-0000519E0000}"/>
    <cellStyle name="Note 6 11 4 3" xfId="2849" xr:uid="{00000000-0005-0000-0000-0000529E0000}"/>
    <cellStyle name="Note 6 11 4 3 2" xfId="5360" xr:uid="{00000000-0005-0000-0000-0000539E0000}"/>
    <cellStyle name="Note 6 11 4 3 2 2" xfId="14646" xr:uid="{00000000-0005-0000-0000-0000549E0000}"/>
    <cellStyle name="Note 6 11 4 3 2 2 2" xfId="32081" xr:uid="{00000000-0005-0000-0000-0000559E0000}"/>
    <cellStyle name="Note 6 11 4 3 2 2 3" xfId="46534" xr:uid="{00000000-0005-0000-0000-0000569E0000}"/>
    <cellStyle name="Note 6 11 4 3 2 3" xfId="17107" xr:uid="{00000000-0005-0000-0000-0000579E0000}"/>
    <cellStyle name="Note 6 11 4 3 2 3 2" xfId="34542" xr:uid="{00000000-0005-0000-0000-0000589E0000}"/>
    <cellStyle name="Note 6 11 4 3 2 3 3" xfId="48995" xr:uid="{00000000-0005-0000-0000-0000599E0000}"/>
    <cellStyle name="Note 6 11 4 3 2 4" xfId="22796" xr:uid="{00000000-0005-0000-0000-00005A9E0000}"/>
    <cellStyle name="Note 6 11 4 3 2 5" xfId="37249" xr:uid="{00000000-0005-0000-0000-00005B9E0000}"/>
    <cellStyle name="Note 6 11 4 3 3" xfId="7822" xr:uid="{00000000-0005-0000-0000-00005C9E0000}"/>
    <cellStyle name="Note 6 11 4 3 3 2" xfId="25257" xr:uid="{00000000-0005-0000-0000-00005D9E0000}"/>
    <cellStyle name="Note 6 11 4 3 3 3" xfId="39710" xr:uid="{00000000-0005-0000-0000-00005E9E0000}"/>
    <cellStyle name="Note 6 11 4 3 4" xfId="10263" xr:uid="{00000000-0005-0000-0000-00005F9E0000}"/>
    <cellStyle name="Note 6 11 4 3 4 2" xfId="27698" xr:uid="{00000000-0005-0000-0000-0000609E0000}"/>
    <cellStyle name="Note 6 11 4 3 4 3" xfId="42151" xr:uid="{00000000-0005-0000-0000-0000619E0000}"/>
    <cellStyle name="Note 6 11 4 3 5" xfId="12683" xr:uid="{00000000-0005-0000-0000-0000629E0000}"/>
    <cellStyle name="Note 6 11 4 3 5 2" xfId="30118" xr:uid="{00000000-0005-0000-0000-0000639E0000}"/>
    <cellStyle name="Note 6 11 4 3 5 3" xfId="44571" xr:uid="{00000000-0005-0000-0000-0000649E0000}"/>
    <cellStyle name="Note 6 11 4 3 6" xfId="19690" xr:uid="{00000000-0005-0000-0000-0000659E0000}"/>
    <cellStyle name="Note 6 11 4 4" xfId="2850" xr:uid="{00000000-0005-0000-0000-0000669E0000}"/>
    <cellStyle name="Note 6 11 4 4 2" xfId="5361" xr:uid="{00000000-0005-0000-0000-0000679E0000}"/>
    <cellStyle name="Note 6 11 4 4 2 2" xfId="22797" xr:uid="{00000000-0005-0000-0000-0000689E0000}"/>
    <cellStyle name="Note 6 11 4 4 2 3" xfId="37250" xr:uid="{00000000-0005-0000-0000-0000699E0000}"/>
    <cellStyle name="Note 6 11 4 4 3" xfId="7823" xr:uid="{00000000-0005-0000-0000-00006A9E0000}"/>
    <cellStyle name="Note 6 11 4 4 3 2" xfId="25258" xr:uid="{00000000-0005-0000-0000-00006B9E0000}"/>
    <cellStyle name="Note 6 11 4 4 3 3" xfId="39711" xr:uid="{00000000-0005-0000-0000-00006C9E0000}"/>
    <cellStyle name="Note 6 11 4 4 4" xfId="10264" xr:uid="{00000000-0005-0000-0000-00006D9E0000}"/>
    <cellStyle name="Note 6 11 4 4 4 2" xfId="27699" xr:uid="{00000000-0005-0000-0000-00006E9E0000}"/>
    <cellStyle name="Note 6 11 4 4 4 3" xfId="42152" xr:uid="{00000000-0005-0000-0000-00006F9E0000}"/>
    <cellStyle name="Note 6 11 4 4 5" xfId="12684" xr:uid="{00000000-0005-0000-0000-0000709E0000}"/>
    <cellStyle name="Note 6 11 4 4 5 2" xfId="30119" xr:uid="{00000000-0005-0000-0000-0000719E0000}"/>
    <cellStyle name="Note 6 11 4 4 5 3" xfId="44572" xr:uid="{00000000-0005-0000-0000-0000729E0000}"/>
    <cellStyle name="Note 6 11 4 4 6" xfId="15482" xr:uid="{00000000-0005-0000-0000-0000739E0000}"/>
    <cellStyle name="Note 6 11 4 4 6 2" xfId="32917" xr:uid="{00000000-0005-0000-0000-0000749E0000}"/>
    <cellStyle name="Note 6 11 4 4 6 3" xfId="47370" xr:uid="{00000000-0005-0000-0000-0000759E0000}"/>
    <cellStyle name="Note 6 11 4 4 7" xfId="19691" xr:uid="{00000000-0005-0000-0000-0000769E0000}"/>
    <cellStyle name="Note 6 11 4 4 8" xfId="20644" xr:uid="{00000000-0005-0000-0000-0000779E0000}"/>
    <cellStyle name="Note 6 11 4 5" xfId="5358" xr:uid="{00000000-0005-0000-0000-0000789E0000}"/>
    <cellStyle name="Note 6 11 4 5 2" xfId="14644" xr:uid="{00000000-0005-0000-0000-0000799E0000}"/>
    <cellStyle name="Note 6 11 4 5 2 2" xfId="32079" xr:uid="{00000000-0005-0000-0000-00007A9E0000}"/>
    <cellStyle name="Note 6 11 4 5 2 3" xfId="46532" xr:uid="{00000000-0005-0000-0000-00007B9E0000}"/>
    <cellStyle name="Note 6 11 4 5 3" xfId="17105" xr:uid="{00000000-0005-0000-0000-00007C9E0000}"/>
    <cellStyle name="Note 6 11 4 5 3 2" xfId="34540" xr:uid="{00000000-0005-0000-0000-00007D9E0000}"/>
    <cellStyle name="Note 6 11 4 5 3 3" xfId="48993" xr:uid="{00000000-0005-0000-0000-00007E9E0000}"/>
    <cellStyle name="Note 6 11 4 5 4" xfId="22794" xr:uid="{00000000-0005-0000-0000-00007F9E0000}"/>
    <cellStyle name="Note 6 11 4 5 5" xfId="37247" xr:uid="{00000000-0005-0000-0000-0000809E0000}"/>
    <cellStyle name="Note 6 11 4 6" xfId="7820" xr:uid="{00000000-0005-0000-0000-0000819E0000}"/>
    <cellStyle name="Note 6 11 4 6 2" xfId="25255" xr:uid="{00000000-0005-0000-0000-0000829E0000}"/>
    <cellStyle name="Note 6 11 4 6 3" xfId="39708" xr:uid="{00000000-0005-0000-0000-0000839E0000}"/>
    <cellStyle name="Note 6 11 4 7" xfId="10261" xr:uid="{00000000-0005-0000-0000-0000849E0000}"/>
    <cellStyle name="Note 6 11 4 7 2" xfId="27696" xr:uid="{00000000-0005-0000-0000-0000859E0000}"/>
    <cellStyle name="Note 6 11 4 7 3" xfId="42149" xr:uid="{00000000-0005-0000-0000-0000869E0000}"/>
    <cellStyle name="Note 6 11 4 8" xfId="12681" xr:uid="{00000000-0005-0000-0000-0000879E0000}"/>
    <cellStyle name="Note 6 11 4 8 2" xfId="30116" xr:uid="{00000000-0005-0000-0000-0000889E0000}"/>
    <cellStyle name="Note 6 11 4 8 3" xfId="44569" xr:uid="{00000000-0005-0000-0000-0000899E0000}"/>
    <cellStyle name="Note 6 11 4 9" xfId="19688" xr:uid="{00000000-0005-0000-0000-00008A9E0000}"/>
    <cellStyle name="Note 6 11 5" xfId="2851" xr:uid="{00000000-0005-0000-0000-00008B9E0000}"/>
    <cellStyle name="Note 6 11 5 2" xfId="2852" xr:uid="{00000000-0005-0000-0000-00008C9E0000}"/>
    <cellStyle name="Note 6 11 5 2 2" xfId="5363" xr:uid="{00000000-0005-0000-0000-00008D9E0000}"/>
    <cellStyle name="Note 6 11 5 2 2 2" xfId="14648" xr:uid="{00000000-0005-0000-0000-00008E9E0000}"/>
    <cellStyle name="Note 6 11 5 2 2 2 2" xfId="32083" xr:uid="{00000000-0005-0000-0000-00008F9E0000}"/>
    <cellStyle name="Note 6 11 5 2 2 2 3" xfId="46536" xr:uid="{00000000-0005-0000-0000-0000909E0000}"/>
    <cellStyle name="Note 6 11 5 2 2 3" xfId="17109" xr:uid="{00000000-0005-0000-0000-0000919E0000}"/>
    <cellStyle name="Note 6 11 5 2 2 3 2" xfId="34544" xr:uid="{00000000-0005-0000-0000-0000929E0000}"/>
    <cellStyle name="Note 6 11 5 2 2 3 3" xfId="48997" xr:uid="{00000000-0005-0000-0000-0000939E0000}"/>
    <cellStyle name="Note 6 11 5 2 2 4" xfId="22799" xr:uid="{00000000-0005-0000-0000-0000949E0000}"/>
    <cellStyle name="Note 6 11 5 2 2 5" xfId="37252" xr:uid="{00000000-0005-0000-0000-0000959E0000}"/>
    <cellStyle name="Note 6 11 5 2 3" xfId="7825" xr:uid="{00000000-0005-0000-0000-0000969E0000}"/>
    <cellStyle name="Note 6 11 5 2 3 2" xfId="25260" xr:uid="{00000000-0005-0000-0000-0000979E0000}"/>
    <cellStyle name="Note 6 11 5 2 3 3" xfId="39713" xr:uid="{00000000-0005-0000-0000-0000989E0000}"/>
    <cellStyle name="Note 6 11 5 2 4" xfId="10266" xr:uid="{00000000-0005-0000-0000-0000999E0000}"/>
    <cellStyle name="Note 6 11 5 2 4 2" xfId="27701" xr:uid="{00000000-0005-0000-0000-00009A9E0000}"/>
    <cellStyle name="Note 6 11 5 2 4 3" xfId="42154" xr:uid="{00000000-0005-0000-0000-00009B9E0000}"/>
    <cellStyle name="Note 6 11 5 2 5" xfId="12686" xr:uid="{00000000-0005-0000-0000-00009C9E0000}"/>
    <cellStyle name="Note 6 11 5 2 5 2" xfId="30121" xr:uid="{00000000-0005-0000-0000-00009D9E0000}"/>
    <cellStyle name="Note 6 11 5 2 5 3" xfId="44574" xr:uid="{00000000-0005-0000-0000-00009E9E0000}"/>
    <cellStyle name="Note 6 11 5 2 6" xfId="19693" xr:uid="{00000000-0005-0000-0000-00009F9E0000}"/>
    <cellStyle name="Note 6 11 5 3" xfId="2853" xr:uid="{00000000-0005-0000-0000-0000A09E0000}"/>
    <cellStyle name="Note 6 11 5 3 2" xfId="5364" xr:uid="{00000000-0005-0000-0000-0000A19E0000}"/>
    <cellStyle name="Note 6 11 5 3 2 2" xfId="14649" xr:uid="{00000000-0005-0000-0000-0000A29E0000}"/>
    <cellStyle name="Note 6 11 5 3 2 2 2" xfId="32084" xr:uid="{00000000-0005-0000-0000-0000A39E0000}"/>
    <cellStyle name="Note 6 11 5 3 2 2 3" xfId="46537" xr:uid="{00000000-0005-0000-0000-0000A49E0000}"/>
    <cellStyle name="Note 6 11 5 3 2 3" xfId="17110" xr:uid="{00000000-0005-0000-0000-0000A59E0000}"/>
    <cellStyle name="Note 6 11 5 3 2 3 2" xfId="34545" xr:uid="{00000000-0005-0000-0000-0000A69E0000}"/>
    <cellStyle name="Note 6 11 5 3 2 3 3" xfId="48998" xr:uid="{00000000-0005-0000-0000-0000A79E0000}"/>
    <cellStyle name="Note 6 11 5 3 2 4" xfId="22800" xr:uid="{00000000-0005-0000-0000-0000A89E0000}"/>
    <cellStyle name="Note 6 11 5 3 2 5" xfId="37253" xr:uid="{00000000-0005-0000-0000-0000A99E0000}"/>
    <cellStyle name="Note 6 11 5 3 3" xfId="7826" xr:uid="{00000000-0005-0000-0000-0000AA9E0000}"/>
    <cellStyle name="Note 6 11 5 3 3 2" xfId="25261" xr:uid="{00000000-0005-0000-0000-0000AB9E0000}"/>
    <cellStyle name="Note 6 11 5 3 3 3" xfId="39714" xr:uid="{00000000-0005-0000-0000-0000AC9E0000}"/>
    <cellStyle name="Note 6 11 5 3 4" xfId="10267" xr:uid="{00000000-0005-0000-0000-0000AD9E0000}"/>
    <cellStyle name="Note 6 11 5 3 4 2" xfId="27702" xr:uid="{00000000-0005-0000-0000-0000AE9E0000}"/>
    <cellStyle name="Note 6 11 5 3 4 3" xfId="42155" xr:uid="{00000000-0005-0000-0000-0000AF9E0000}"/>
    <cellStyle name="Note 6 11 5 3 5" xfId="12687" xr:uid="{00000000-0005-0000-0000-0000B09E0000}"/>
    <cellStyle name="Note 6 11 5 3 5 2" xfId="30122" xr:uid="{00000000-0005-0000-0000-0000B19E0000}"/>
    <cellStyle name="Note 6 11 5 3 5 3" xfId="44575" xr:uid="{00000000-0005-0000-0000-0000B29E0000}"/>
    <cellStyle name="Note 6 11 5 3 6" xfId="19694" xr:uid="{00000000-0005-0000-0000-0000B39E0000}"/>
    <cellStyle name="Note 6 11 5 4" xfId="2854" xr:uid="{00000000-0005-0000-0000-0000B49E0000}"/>
    <cellStyle name="Note 6 11 5 4 2" xfId="5365" xr:uid="{00000000-0005-0000-0000-0000B59E0000}"/>
    <cellStyle name="Note 6 11 5 4 2 2" xfId="22801" xr:uid="{00000000-0005-0000-0000-0000B69E0000}"/>
    <cellStyle name="Note 6 11 5 4 2 3" xfId="37254" xr:uid="{00000000-0005-0000-0000-0000B79E0000}"/>
    <cellStyle name="Note 6 11 5 4 3" xfId="7827" xr:uid="{00000000-0005-0000-0000-0000B89E0000}"/>
    <cellStyle name="Note 6 11 5 4 3 2" xfId="25262" xr:uid="{00000000-0005-0000-0000-0000B99E0000}"/>
    <cellStyle name="Note 6 11 5 4 3 3" xfId="39715" xr:uid="{00000000-0005-0000-0000-0000BA9E0000}"/>
    <cellStyle name="Note 6 11 5 4 4" xfId="10268" xr:uid="{00000000-0005-0000-0000-0000BB9E0000}"/>
    <cellStyle name="Note 6 11 5 4 4 2" xfId="27703" xr:uid="{00000000-0005-0000-0000-0000BC9E0000}"/>
    <cellStyle name="Note 6 11 5 4 4 3" xfId="42156" xr:uid="{00000000-0005-0000-0000-0000BD9E0000}"/>
    <cellStyle name="Note 6 11 5 4 5" xfId="12688" xr:uid="{00000000-0005-0000-0000-0000BE9E0000}"/>
    <cellStyle name="Note 6 11 5 4 5 2" xfId="30123" xr:uid="{00000000-0005-0000-0000-0000BF9E0000}"/>
    <cellStyle name="Note 6 11 5 4 5 3" xfId="44576" xr:uid="{00000000-0005-0000-0000-0000C09E0000}"/>
    <cellStyle name="Note 6 11 5 4 6" xfId="15483" xr:uid="{00000000-0005-0000-0000-0000C19E0000}"/>
    <cellStyle name="Note 6 11 5 4 6 2" xfId="32918" xr:uid="{00000000-0005-0000-0000-0000C29E0000}"/>
    <cellStyle name="Note 6 11 5 4 6 3" xfId="47371" xr:uid="{00000000-0005-0000-0000-0000C39E0000}"/>
    <cellStyle name="Note 6 11 5 4 7" xfId="19695" xr:uid="{00000000-0005-0000-0000-0000C49E0000}"/>
    <cellStyle name="Note 6 11 5 4 8" xfId="20645" xr:uid="{00000000-0005-0000-0000-0000C59E0000}"/>
    <cellStyle name="Note 6 11 5 5" xfId="5362" xr:uid="{00000000-0005-0000-0000-0000C69E0000}"/>
    <cellStyle name="Note 6 11 5 5 2" xfId="14647" xr:uid="{00000000-0005-0000-0000-0000C79E0000}"/>
    <cellStyle name="Note 6 11 5 5 2 2" xfId="32082" xr:uid="{00000000-0005-0000-0000-0000C89E0000}"/>
    <cellStyle name="Note 6 11 5 5 2 3" xfId="46535" xr:uid="{00000000-0005-0000-0000-0000C99E0000}"/>
    <cellStyle name="Note 6 11 5 5 3" xfId="17108" xr:uid="{00000000-0005-0000-0000-0000CA9E0000}"/>
    <cellStyle name="Note 6 11 5 5 3 2" xfId="34543" xr:uid="{00000000-0005-0000-0000-0000CB9E0000}"/>
    <cellStyle name="Note 6 11 5 5 3 3" xfId="48996" xr:uid="{00000000-0005-0000-0000-0000CC9E0000}"/>
    <cellStyle name="Note 6 11 5 5 4" xfId="22798" xr:uid="{00000000-0005-0000-0000-0000CD9E0000}"/>
    <cellStyle name="Note 6 11 5 5 5" xfId="37251" xr:uid="{00000000-0005-0000-0000-0000CE9E0000}"/>
    <cellStyle name="Note 6 11 5 6" xfId="7824" xr:uid="{00000000-0005-0000-0000-0000CF9E0000}"/>
    <cellStyle name="Note 6 11 5 6 2" xfId="25259" xr:uid="{00000000-0005-0000-0000-0000D09E0000}"/>
    <cellStyle name="Note 6 11 5 6 3" xfId="39712" xr:uid="{00000000-0005-0000-0000-0000D19E0000}"/>
    <cellStyle name="Note 6 11 5 7" xfId="10265" xr:uid="{00000000-0005-0000-0000-0000D29E0000}"/>
    <cellStyle name="Note 6 11 5 7 2" xfId="27700" xr:uid="{00000000-0005-0000-0000-0000D39E0000}"/>
    <cellStyle name="Note 6 11 5 7 3" xfId="42153" xr:uid="{00000000-0005-0000-0000-0000D49E0000}"/>
    <cellStyle name="Note 6 11 5 8" xfId="12685" xr:uid="{00000000-0005-0000-0000-0000D59E0000}"/>
    <cellStyle name="Note 6 11 5 8 2" xfId="30120" xr:uid="{00000000-0005-0000-0000-0000D69E0000}"/>
    <cellStyle name="Note 6 11 5 8 3" xfId="44573" xr:uid="{00000000-0005-0000-0000-0000D79E0000}"/>
    <cellStyle name="Note 6 11 5 9" xfId="19692" xr:uid="{00000000-0005-0000-0000-0000D89E0000}"/>
    <cellStyle name="Note 6 11 6" xfId="2855" xr:uid="{00000000-0005-0000-0000-0000D99E0000}"/>
    <cellStyle name="Note 6 11 6 2" xfId="5366" xr:uid="{00000000-0005-0000-0000-0000DA9E0000}"/>
    <cellStyle name="Note 6 11 6 2 2" xfId="14650" xr:uid="{00000000-0005-0000-0000-0000DB9E0000}"/>
    <cellStyle name="Note 6 11 6 2 2 2" xfId="32085" xr:uid="{00000000-0005-0000-0000-0000DC9E0000}"/>
    <cellStyle name="Note 6 11 6 2 2 3" xfId="46538" xr:uid="{00000000-0005-0000-0000-0000DD9E0000}"/>
    <cellStyle name="Note 6 11 6 2 3" xfId="17111" xr:uid="{00000000-0005-0000-0000-0000DE9E0000}"/>
    <cellStyle name="Note 6 11 6 2 3 2" xfId="34546" xr:uid="{00000000-0005-0000-0000-0000DF9E0000}"/>
    <cellStyle name="Note 6 11 6 2 3 3" xfId="48999" xr:uid="{00000000-0005-0000-0000-0000E09E0000}"/>
    <cellStyle name="Note 6 11 6 2 4" xfId="22802" xr:uid="{00000000-0005-0000-0000-0000E19E0000}"/>
    <cellStyle name="Note 6 11 6 2 5" xfId="37255" xr:uid="{00000000-0005-0000-0000-0000E29E0000}"/>
    <cellStyle name="Note 6 11 6 3" xfId="7828" xr:uid="{00000000-0005-0000-0000-0000E39E0000}"/>
    <cellStyle name="Note 6 11 6 3 2" xfId="25263" xr:uid="{00000000-0005-0000-0000-0000E49E0000}"/>
    <cellStyle name="Note 6 11 6 3 3" xfId="39716" xr:uid="{00000000-0005-0000-0000-0000E59E0000}"/>
    <cellStyle name="Note 6 11 6 4" xfId="10269" xr:uid="{00000000-0005-0000-0000-0000E69E0000}"/>
    <cellStyle name="Note 6 11 6 4 2" xfId="27704" xr:uid="{00000000-0005-0000-0000-0000E79E0000}"/>
    <cellStyle name="Note 6 11 6 4 3" xfId="42157" xr:uid="{00000000-0005-0000-0000-0000E89E0000}"/>
    <cellStyle name="Note 6 11 6 5" xfId="12689" xr:uid="{00000000-0005-0000-0000-0000E99E0000}"/>
    <cellStyle name="Note 6 11 6 5 2" xfId="30124" xr:uid="{00000000-0005-0000-0000-0000EA9E0000}"/>
    <cellStyle name="Note 6 11 6 5 3" xfId="44577" xr:uid="{00000000-0005-0000-0000-0000EB9E0000}"/>
    <cellStyle name="Note 6 11 6 6" xfId="19696" xr:uid="{00000000-0005-0000-0000-0000EC9E0000}"/>
    <cellStyle name="Note 6 11 7" xfId="2856" xr:uid="{00000000-0005-0000-0000-0000ED9E0000}"/>
    <cellStyle name="Note 6 11 7 2" xfId="5367" xr:uid="{00000000-0005-0000-0000-0000EE9E0000}"/>
    <cellStyle name="Note 6 11 7 2 2" xfId="14651" xr:uid="{00000000-0005-0000-0000-0000EF9E0000}"/>
    <cellStyle name="Note 6 11 7 2 2 2" xfId="32086" xr:uid="{00000000-0005-0000-0000-0000F09E0000}"/>
    <cellStyle name="Note 6 11 7 2 2 3" xfId="46539" xr:uid="{00000000-0005-0000-0000-0000F19E0000}"/>
    <cellStyle name="Note 6 11 7 2 3" xfId="17112" xr:uid="{00000000-0005-0000-0000-0000F29E0000}"/>
    <cellStyle name="Note 6 11 7 2 3 2" xfId="34547" xr:uid="{00000000-0005-0000-0000-0000F39E0000}"/>
    <cellStyle name="Note 6 11 7 2 3 3" xfId="49000" xr:uid="{00000000-0005-0000-0000-0000F49E0000}"/>
    <cellStyle name="Note 6 11 7 2 4" xfId="22803" xr:uid="{00000000-0005-0000-0000-0000F59E0000}"/>
    <cellStyle name="Note 6 11 7 2 5" xfId="37256" xr:uid="{00000000-0005-0000-0000-0000F69E0000}"/>
    <cellStyle name="Note 6 11 7 3" xfId="7829" xr:uid="{00000000-0005-0000-0000-0000F79E0000}"/>
    <cellStyle name="Note 6 11 7 3 2" xfId="25264" xr:uid="{00000000-0005-0000-0000-0000F89E0000}"/>
    <cellStyle name="Note 6 11 7 3 3" xfId="39717" xr:uid="{00000000-0005-0000-0000-0000F99E0000}"/>
    <cellStyle name="Note 6 11 7 4" xfId="10270" xr:uid="{00000000-0005-0000-0000-0000FA9E0000}"/>
    <cellStyle name="Note 6 11 7 4 2" xfId="27705" xr:uid="{00000000-0005-0000-0000-0000FB9E0000}"/>
    <cellStyle name="Note 6 11 7 4 3" xfId="42158" xr:uid="{00000000-0005-0000-0000-0000FC9E0000}"/>
    <cellStyle name="Note 6 11 7 5" xfId="12690" xr:uid="{00000000-0005-0000-0000-0000FD9E0000}"/>
    <cellStyle name="Note 6 11 7 5 2" xfId="30125" xr:uid="{00000000-0005-0000-0000-0000FE9E0000}"/>
    <cellStyle name="Note 6 11 7 5 3" xfId="44578" xr:uid="{00000000-0005-0000-0000-0000FF9E0000}"/>
    <cellStyle name="Note 6 11 7 6" xfId="19697" xr:uid="{00000000-0005-0000-0000-0000009F0000}"/>
    <cellStyle name="Note 6 11 8" xfId="2857" xr:uid="{00000000-0005-0000-0000-0000019F0000}"/>
    <cellStyle name="Note 6 11 8 2" xfId="5368" xr:uid="{00000000-0005-0000-0000-0000029F0000}"/>
    <cellStyle name="Note 6 11 8 2 2" xfId="22804" xr:uid="{00000000-0005-0000-0000-0000039F0000}"/>
    <cellStyle name="Note 6 11 8 2 3" xfId="37257" xr:uid="{00000000-0005-0000-0000-0000049F0000}"/>
    <cellStyle name="Note 6 11 8 3" xfId="7830" xr:uid="{00000000-0005-0000-0000-0000059F0000}"/>
    <cellStyle name="Note 6 11 8 3 2" xfId="25265" xr:uid="{00000000-0005-0000-0000-0000069F0000}"/>
    <cellStyle name="Note 6 11 8 3 3" xfId="39718" xr:uid="{00000000-0005-0000-0000-0000079F0000}"/>
    <cellStyle name="Note 6 11 8 4" xfId="10271" xr:uid="{00000000-0005-0000-0000-0000089F0000}"/>
    <cellStyle name="Note 6 11 8 4 2" xfId="27706" xr:uid="{00000000-0005-0000-0000-0000099F0000}"/>
    <cellStyle name="Note 6 11 8 4 3" xfId="42159" xr:uid="{00000000-0005-0000-0000-00000A9F0000}"/>
    <cellStyle name="Note 6 11 8 5" xfId="12691" xr:uid="{00000000-0005-0000-0000-00000B9F0000}"/>
    <cellStyle name="Note 6 11 8 5 2" xfId="30126" xr:uid="{00000000-0005-0000-0000-00000C9F0000}"/>
    <cellStyle name="Note 6 11 8 5 3" xfId="44579" xr:uid="{00000000-0005-0000-0000-00000D9F0000}"/>
    <cellStyle name="Note 6 11 8 6" xfId="15484" xr:uid="{00000000-0005-0000-0000-00000E9F0000}"/>
    <cellStyle name="Note 6 11 8 6 2" xfId="32919" xr:uid="{00000000-0005-0000-0000-00000F9F0000}"/>
    <cellStyle name="Note 6 11 8 6 3" xfId="47372" xr:uid="{00000000-0005-0000-0000-0000109F0000}"/>
    <cellStyle name="Note 6 11 8 7" xfId="19698" xr:uid="{00000000-0005-0000-0000-0000119F0000}"/>
    <cellStyle name="Note 6 11 8 8" xfId="20646" xr:uid="{00000000-0005-0000-0000-0000129F0000}"/>
    <cellStyle name="Note 6 11 9" xfId="5349" xr:uid="{00000000-0005-0000-0000-0000139F0000}"/>
    <cellStyle name="Note 6 11 9 2" xfId="14637" xr:uid="{00000000-0005-0000-0000-0000149F0000}"/>
    <cellStyle name="Note 6 11 9 2 2" xfId="32072" xr:uid="{00000000-0005-0000-0000-0000159F0000}"/>
    <cellStyle name="Note 6 11 9 2 3" xfId="46525" xr:uid="{00000000-0005-0000-0000-0000169F0000}"/>
    <cellStyle name="Note 6 11 9 3" xfId="17098" xr:uid="{00000000-0005-0000-0000-0000179F0000}"/>
    <cellStyle name="Note 6 11 9 3 2" xfId="34533" xr:uid="{00000000-0005-0000-0000-0000189F0000}"/>
    <cellStyle name="Note 6 11 9 3 3" xfId="48986" xr:uid="{00000000-0005-0000-0000-0000199F0000}"/>
    <cellStyle name="Note 6 11 9 4" xfId="22785" xr:uid="{00000000-0005-0000-0000-00001A9F0000}"/>
    <cellStyle name="Note 6 11 9 5" xfId="37238" xr:uid="{00000000-0005-0000-0000-00001B9F0000}"/>
    <cellStyle name="Note 6 12" xfId="2858" xr:uid="{00000000-0005-0000-0000-00001C9F0000}"/>
    <cellStyle name="Note 6 12 10" xfId="7831" xr:uid="{00000000-0005-0000-0000-00001D9F0000}"/>
    <cellStyle name="Note 6 12 10 2" xfId="25266" xr:uid="{00000000-0005-0000-0000-00001E9F0000}"/>
    <cellStyle name="Note 6 12 10 3" xfId="39719" xr:uid="{00000000-0005-0000-0000-00001F9F0000}"/>
    <cellStyle name="Note 6 12 11" xfId="10272" xr:uid="{00000000-0005-0000-0000-0000209F0000}"/>
    <cellStyle name="Note 6 12 11 2" xfId="27707" xr:uid="{00000000-0005-0000-0000-0000219F0000}"/>
    <cellStyle name="Note 6 12 11 3" xfId="42160" xr:uid="{00000000-0005-0000-0000-0000229F0000}"/>
    <cellStyle name="Note 6 12 12" xfId="12692" xr:uid="{00000000-0005-0000-0000-0000239F0000}"/>
    <cellStyle name="Note 6 12 12 2" xfId="30127" xr:uid="{00000000-0005-0000-0000-0000249F0000}"/>
    <cellStyle name="Note 6 12 12 3" xfId="44580" xr:uid="{00000000-0005-0000-0000-0000259F0000}"/>
    <cellStyle name="Note 6 12 13" xfId="19699" xr:uid="{00000000-0005-0000-0000-0000269F0000}"/>
    <cellStyle name="Note 6 12 2" xfId="2859" xr:uid="{00000000-0005-0000-0000-0000279F0000}"/>
    <cellStyle name="Note 6 12 2 2" xfId="2860" xr:uid="{00000000-0005-0000-0000-0000289F0000}"/>
    <cellStyle name="Note 6 12 2 2 2" xfId="5371" xr:uid="{00000000-0005-0000-0000-0000299F0000}"/>
    <cellStyle name="Note 6 12 2 2 2 2" xfId="14654" xr:uid="{00000000-0005-0000-0000-00002A9F0000}"/>
    <cellStyle name="Note 6 12 2 2 2 2 2" xfId="32089" xr:uid="{00000000-0005-0000-0000-00002B9F0000}"/>
    <cellStyle name="Note 6 12 2 2 2 2 3" xfId="46542" xr:uid="{00000000-0005-0000-0000-00002C9F0000}"/>
    <cellStyle name="Note 6 12 2 2 2 3" xfId="17115" xr:uid="{00000000-0005-0000-0000-00002D9F0000}"/>
    <cellStyle name="Note 6 12 2 2 2 3 2" xfId="34550" xr:uid="{00000000-0005-0000-0000-00002E9F0000}"/>
    <cellStyle name="Note 6 12 2 2 2 3 3" xfId="49003" xr:uid="{00000000-0005-0000-0000-00002F9F0000}"/>
    <cellStyle name="Note 6 12 2 2 2 4" xfId="22807" xr:uid="{00000000-0005-0000-0000-0000309F0000}"/>
    <cellStyle name="Note 6 12 2 2 2 5" xfId="37260" xr:uid="{00000000-0005-0000-0000-0000319F0000}"/>
    <cellStyle name="Note 6 12 2 2 3" xfId="7833" xr:uid="{00000000-0005-0000-0000-0000329F0000}"/>
    <cellStyle name="Note 6 12 2 2 3 2" xfId="25268" xr:uid="{00000000-0005-0000-0000-0000339F0000}"/>
    <cellStyle name="Note 6 12 2 2 3 3" xfId="39721" xr:uid="{00000000-0005-0000-0000-0000349F0000}"/>
    <cellStyle name="Note 6 12 2 2 4" xfId="10274" xr:uid="{00000000-0005-0000-0000-0000359F0000}"/>
    <cellStyle name="Note 6 12 2 2 4 2" xfId="27709" xr:uid="{00000000-0005-0000-0000-0000369F0000}"/>
    <cellStyle name="Note 6 12 2 2 4 3" xfId="42162" xr:uid="{00000000-0005-0000-0000-0000379F0000}"/>
    <cellStyle name="Note 6 12 2 2 5" xfId="12694" xr:uid="{00000000-0005-0000-0000-0000389F0000}"/>
    <cellStyle name="Note 6 12 2 2 5 2" xfId="30129" xr:uid="{00000000-0005-0000-0000-0000399F0000}"/>
    <cellStyle name="Note 6 12 2 2 5 3" xfId="44582" xr:uid="{00000000-0005-0000-0000-00003A9F0000}"/>
    <cellStyle name="Note 6 12 2 2 6" xfId="19701" xr:uid="{00000000-0005-0000-0000-00003B9F0000}"/>
    <cellStyle name="Note 6 12 2 3" xfId="2861" xr:uid="{00000000-0005-0000-0000-00003C9F0000}"/>
    <cellStyle name="Note 6 12 2 3 2" xfId="5372" xr:uid="{00000000-0005-0000-0000-00003D9F0000}"/>
    <cellStyle name="Note 6 12 2 3 2 2" xfId="14655" xr:uid="{00000000-0005-0000-0000-00003E9F0000}"/>
    <cellStyle name="Note 6 12 2 3 2 2 2" xfId="32090" xr:uid="{00000000-0005-0000-0000-00003F9F0000}"/>
    <cellStyle name="Note 6 12 2 3 2 2 3" xfId="46543" xr:uid="{00000000-0005-0000-0000-0000409F0000}"/>
    <cellStyle name="Note 6 12 2 3 2 3" xfId="17116" xr:uid="{00000000-0005-0000-0000-0000419F0000}"/>
    <cellStyle name="Note 6 12 2 3 2 3 2" xfId="34551" xr:uid="{00000000-0005-0000-0000-0000429F0000}"/>
    <cellStyle name="Note 6 12 2 3 2 3 3" xfId="49004" xr:uid="{00000000-0005-0000-0000-0000439F0000}"/>
    <cellStyle name="Note 6 12 2 3 2 4" xfId="22808" xr:uid="{00000000-0005-0000-0000-0000449F0000}"/>
    <cellStyle name="Note 6 12 2 3 2 5" xfId="37261" xr:uid="{00000000-0005-0000-0000-0000459F0000}"/>
    <cellStyle name="Note 6 12 2 3 3" xfId="7834" xr:uid="{00000000-0005-0000-0000-0000469F0000}"/>
    <cellStyle name="Note 6 12 2 3 3 2" xfId="25269" xr:uid="{00000000-0005-0000-0000-0000479F0000}"/>
    <cellStyle name="Note 6 12 2 3 3 3" xfId="39722" xr:uid="{00000000-0005-0000-0000-0000489F0000}"/>
    <cellStyle name="Note 6 12 2 3 4" xfId="10275" xr:uid="{00000000-0005-0000-0000-0000499F0000}"/>
    <cellStyle name="Note 6 12 2 3 4 2" xfId="27710" xr:uid="{00000000-0005-0000-0000-00004A9F0000}"/>
    <cellStyle name="Note 6 12 2 3 4 3" xfId="42163" xr:uid="{00000000-0005-0000-0000-00004B9F0000}"/>
    <cellStyle name="Note 6 12 2 3 5" xfId="12695" xr:uid="{00000000-0005-0000-0000-00004C9F0000}"/>
    <cellStyle name="Note 6 12 2 3 5 2" xfId="30130" xr:uid="{00000000-0005-0000-0000-00004D9F0000}"/>
    <cellStyle name="Note 6 12 2 3 5 3" xfId="44583" xr:uid="{00000000-0005-0000-0000-00004E9F0000}"/>
    <cellStyle name="Note 6 12 2 3 6" xfId="19702" xr:uid="{00000000-0005-0000-0000-00004F9F0000}"/>
    <cellStyle name="Note 6 12 2 4" xfId="2862" xr:uid="{00000000-0005-0000-0000-0000509F0000}"/>
    <cellStyle name="Note 6 12 2 4 2" xfId="5373" xr:uid="{00000000-0005-0000-0000-0000519F0000}"/>
    <cellStyle name="Note 6 12 2 4 2 2" xfId="22809" xr:uid="{00000000-0005-0000-0000-0000529F0000}"/>
    <cellStyle name="Note 6 12 2 4 2 3" xfId="37262" xr:uid="{00000000-0005-0000-0000-0000539F0000}"/>
    <cellStyle name="Note 6 12 2 4 3" xfId="7835" xr:uid="{00000000-0005-0000-0000-0000549F0000}"/>
    <cellStyle name="Note 6 12 2 4 3 2" xfId="25270" xr:uid="{00000000-0005-0000-0000-0000559F0000}"/>
    <cellStyle name="Note 6 12 2 4 3 3" xfId="39723" xr:uid="{00000000-0005-0000-0000-0000569F0000}"/>
    <cellStyle name="Note 6 12 2 4 4" xfId="10276" xr:uid="{00000000-0005-0000-0000-0000579F0000}"/>
    <cellStyle name="Note 6 12 2 4 4 2" xfId="27711" xr:uid="{00000000-0005-0000-0000-0000589F0000}"/>
    <cellStyle name="Note 6 12 2 4 4 3" xfId="42164" xr:uid="{00000000-0005-0000-0000-0000599F0000}"/>
    <cellStyle name="Note 6 12 2 4 5" xfId="12696" xr:uid="{00000000-0005-0000-0000-00005A9F0000}"/>
    <cellStyle name="Note 6 12 2 4 5 2" xfId="30131" xr:uid="{00000000-0005-0000-0000-00005B9F0000}"/>
    <cellStyle name="Note 6 12 2 4 5 3" xfId="44584" xr:uid="{00000000-0005-0000-0000-00005C9F0000}"/>
    <cellStyle name="Note 6 12 2 4 6" xfId="15485" xr:uid="{00000000-0005-0000-0000-00005D9F0000}"/>
    <cellStyle name="Note 6 12 2 4 6 2" xfId="32920" xr:uid="{00000000-0005-0000-0000-00005E9F0000}"/>
    <cellStyle name="Note 6 12 2 4 6 3" xfId="47373" xr:uid="{00000000-0005-0000-0000-00005F9F0000}"/>
    <cellStyle name="Note 6 12 2 4 7" xfId="19703" xr:uid="{00000000-0005-0000-0000-0000609F0000}"/>
    <cellStyle name="Note 6 12 2 4 8" xfId="20647" xr:uid="{00000000-0005-0000-0000-0000619F0000}"/>
    <cellStyle name="Note 6 12 2 5" xfId="5370" xr:uid="{00000000-0005-0000-0000-0000629F0000}"/>
    <cellStyle name="Note 6 12 2 5 2" xfId="14653" xr:uid="{00000000-0005-0000-0000-0000639F0000}"/>
    <cellStyle name="Note 6 12 2 5 2 2" xfId="32088" xr:uid="{00000000-0005-0000-0000-0000649F0000}"/>
    <cellStyle name="Note 6 12 2 5 2 3" xfId="46541" xr:uid="{00000000-0005-0000-0000-0000659F0000}"/>
    <cellStyle name="Note 6 12 2 5 3" xfId="17114" xr:uid="{00000000-0005-0000-0000-0000669F0000}"/>
    <cellStyle name="Note 6 12 2 5 3 2" xfId="34549" xr:uid="{00000000-0005-0000-0000-0000679F0000}"/>
    <cellStyle name="Note 6 12 2 5 3 3" xfId="49002" xr:uid="{00000000-0005-0000-0000-0000689F0000}"/>
    <cellStyle name="Note 6 12 2 5 4" xfId="22806" xr:uid="{00000000-0005-0000-0000-0000699F0000}"/>
    <cellStyle name="Note 6 12 2 5 5" xfId="37259" xr:uid="{00000000-0005-0000-0000-00006A9F0000}"/>
    <cellStyle name="Note 6 12 2 6" xfId="7832" xr:uid="{00000000-0005-0000-0000-00006B9F0000}"/>
    <cellStyle name="Note 6 12 2 6 2" xfId="25267" xr:uid="{00000000-0005-0000-0000-00006C9F0000}"/>
    <cellStyle name="Note 6 12 2 6 3" xfId="39720" xr:uid="{00000000-0005-0000-0000-00006D9F0000}"/>
    <cellStyle name="Note 6 12 2 7" xfId="10273" xr:uid="{00000000-0005-0000-0000-00006E9F0000}"/>
    <cellStyle name="Note 6 12 2 7 2" xfId="27708" xr:uid="{00000000-0005-0000-0000-00006F9F0000}"/>
    <cellStyle name="Note 6 12 2 7 3" xfId="42161" xr:uid="{00000000-0005-0000-0000-0000709F0000}"/>
    <cellStyle name="Note 6 12 2 8" xfId="12693" xr:uid="{00000000-0005-0000-0000-0000719F0000}"/>
    <cellStyle name="Note 6 12 2 8 2" xfId="30128" xr:uid="{00000000-0005-0000-0000-0000729F0000}"/>
    <cellStyle name="Note 6 12 2 8 3" xfId="44581" xr:uid="{00000000-0005-0000-0000-0000739F0000}"/>
    <cellStyle name="Note 6 12 2 9" xfId="19700" xr:uid="{00000000-0005-0000-0000-0000749F0000}"/>
    <cellStyle name="Note 6 12 3" xfId="2863" xr:uid="{00000000-0005-0000-0000-0000759F0000}"/>
    <cellStyle name="Note 6 12 3 2" xfId="2864" xr:uid="{00000000-0005-0000-0000-0000769F0000}"/>
    <cellStyle name="Note 6 12 3 2 2" xfId="5375" xr:uid="{00000000-0005-0000-0000-0000779F0000}"/>
    <cellStyle name="Note 6 12 3 2 2 2" xfId="14657" xr:uid="{00000000-0005-0000-0000-0000789F0000}"/>
    <cellStyle name="Note 6 12 3 2 2 2 2" xfId="32092" xr:uid="{00000000-0005-0000-0000-0000799F0000}"/>
    <cellStyle name="Note 6 12 3 2 2 2 3" xfId="46545" xr:uid="{00000000-0005-0000-0000-00007A9F0000}"/>
    <cellStyle name="Note 6 12 3 2 2 3" xfId="17118" xr:uid="{00000000-0005-0000-0000-00007B9F0000}"/>
    <cellStyle name="Note 6 12 3 2 2 3 2" xfId="34553" xr:uid="{00000000-0005-0000-0000-00007C9F0000}"/>
    <cellStyle name="Note 6 12 3 2 2 3 3" xfId="49006" xr:uid="{00000000-0005-0000-0000-00007D9F0000}"/>
    <cellStyle name="Note 6 12 3 2 2 4" xfId="22811" xr:uid="{00000000-0005-0000-0000-00007E9F0000}"/>
    <cellStyle name="Note 6 12 3 2 2 5" xfId="37264" xr:uid="{00000000-0005-0000-0000-00007F9F0000}"/>
    <cellStyle name="Note 6 12 3 2 3" xfId="7837" xr:uid="{00000000-0005-0000-0000-0000809F0000}"/>
    <cellStyle name="Note 6 12 3 2 3 2" xfId="25272" xr:uid="{00000000-0005-0000-0000-0000819F0000}"/>
    <cellStyle name="Note 6 12 3 2 3 3" xfId="39725" xr:uid="{00000000-0005-0000-0000-0000829F0000}"/>
    <cellStyle name="Note 6 12 3 2 4" xfId="10278" xr:uid="{00000000-0005-0000-0000-0000839F0000}"/>
    <cellStyle name="Note 6 12 3 2 4 2" xfId="27713" xr:uid="{00000000-0005-0000-0000-0000849F0000}"/>
    <cellStyle name="Note 6 12 3 2 4 3" xfId="42166" xr:uid="{00000000-0005-0000-0000-0000859F0000}"/>
    <cellStyle name="Note 6 12 3 2 5" xfId="12698" xr:uid="{00000000-0005-0000-0000-0000869F0000}"/>
    <cellStyle name="Note 6 12 3 2 5 2" xfId="30133" xr:uid="{00000000-0005-0000-0000-0000879F0000}"/>
    <cellStyle name="Note 6 12 3 2 5 3" xfId="44586" xr:uid="{00000000-0005-0000-0000-0000889F0000}"/>
    <cellStyle name="Note 6 12 3 2 6" xfId="19705" xr:uid="{00000000-0005-0000-0000-0000899F0000}"/>
    <cellStyle name="Note 6 12 3 3" xfId="2865" xr:uid="{00000000-0005-0000-0000-00008A9F0000}"/>
    <cellStyle name="Note 6 12 3 3 2" xfId="5376" xr:uid="{00000000-0005-0000-0000-00008B9F0000}"/>
    <cellStyle name="Note 6 12 3 3 2 2" xfId="14658" xr:uid="{00000000-0005-0000-0000-00008C9F0000}"/>
    <cellStyle name="Note 6 12 3 3 2 2 2" xfId="32093" xr:uid="{00000000-0005-0000-0000-00008D9F0000}"/>
    <cellStyle name="Note 6 12 3 3 2 2 3" xfId="46546" xr:uid="{00000000-0005-0000-0000-00008E9F0000}"/>
    <cellStyle name="Note 6 12 3 3 2 3" xfId="17119" xr:uid="{00000000-0005-0000-0000-00008F9F0000}"/>
    <cellStyle name="Note 6 12 3 3 2 3 2" xfId="34554" xr:uid="{00000000-0005-0000-0000-0000909F0000}"/>
    <cellStyle name="Note 6 12 3 3 2 3 3" xfId="49007" xr:uid="{00000000-0005-0000-0000-0000919F0000}"/>
    <cellStyle name="Note 6 12 3 3 2 4" xfId="22812" xr:uid="{00000000-0005-0000-0000-0000929F0000}"/>
    <cellStyle name="Note 6 12 3 3 2 5" xfId="37265" xr:uid="{00000000-0005-0000-0000-0000939F0000}"/>
    <cellStyle name="Note 6 12 3 3 3" xfId="7838" xr:uid="{00000000-0005-0000-0000-0000949F0000}"/>
    <cellStyle name="Note 6 12 3 3 3 2" xfId="25273" xr:uid="{00000000-0005-0000-0000-0000959F0000}"/>
    <cellStyle name="Note 6 12 3 3 3 3" xfId="39726" xr:uid="{00000000-0005-0000-0000-0000969F0000}"/>
    <cellStyle name="Note 6 12 3 3 4" xfId="10279" xr:uid="{00000000-0005-0000-0000-0000979F0000}"/>
    <cellStyle name="Note 6 12 3 3 4 2" xfId="27714" xr:uid="{00000000-0005-0000-0000-0000989F0000}"/>
    <cellStyle name="Note 6 12 3 3 4 3" xfId="42167" xr:uid="{00000000-0005-0000-0000-0000999F0000}"/>
    <cellStyle name="Note 6 12 3 3 5" xfId="12699" xr:uid="{00000000-0005-0000-0000-00009A9F0000}"/>
    <cellStyle name="Note 6 12 3 3 5 2" xfId="30134" xr:uid="{00000000-0005-0000-0000-00009B9F0000}"/>
    <cellStyle name="Note 6 12 3 3 5 3" xfId="44587" xr:uid="{00000000-0005-0000-0000-00009C9F0000}"/>
    <cellStyle name="Note 6 12 3 3 6" xfId="19706" xr:uid="{00000000-0005-0000-0000-00009D9F0000}"/>
    <cellStyle name="Note 6 12 3 4" xfId="2866" xr:uid="{00000000-0005-0000-0000-00009E9F0000}"/>
    <cellStyle name="Note 6 12 3 4 2" xfId="5377" xr:uid="{00000000-0005-0000-0000-00009F9F0000}"/>
    <cellStyle name="Note 6 12 3 4 2 2" xfId="22813" xr:uid="{00000000-0005-0000-0000-0000A09F0000}"/>
    <cellStyle name="Note 6 12 3 4 2 3" xfId="37266" xr:uid="{00000000-0005-0000-0000-0000A19F0000}"/>
    <cellStyle name="Note 6 12 3 4 3" xfId="7839" xr:uid="{00000000-0005-0000-0000-0000A29F0000}"/>
    <cellStyle name="Note 6 12 3 4 3 2" xfId="25274" xr:uid="{00000000-0005-0000-0000-0000A39F0000}"/>
    <cellStyle name="Note 6 12 3 4 3 3" xfId="39727" xr:uid="{00000000-0005-0000-0000-0000A49F0000}"/>
    <cellStyle name="Note 6 12 3 4 4" xfId="10280" xr:uid="{00000000-0005-0000-0000-0000A59F0000}"/>
    <cellStyle name="Note 6 12 3 4 4 2" xfId="27715" xr:uid="{00000000-0005-0000-0000-0000A69F0000}"/>
    <cellStyle name="Note 6 12 3 4 4 3" xfId="42168" xr:uid="{00000000-0005-0000-0000-0000A79F0000}"/>
    <cellStyle name="Note 6 12 3 4 5" xfId="12700" xr:uid="{00000000-0005-0000-0000-0000A89F0000}"/>
    <cellStyle name="Note 6 12 3 4 5 2" xfId="30135" xr:uid="{00000000-0005-0000-0000-0000A99F0000}"/>
    <cellStyle name="Note 6 12 3 4 5 3" xfId="44588" xr:uid="{00000000-0005-0000-0000-0000AA9F0000}"/>
    <cellStyle name="Note 6 12 3 4 6" xfId="15486" xr:uid="{00000000-0005-0000-0000-0000AB9F0000}"/>
    <cellStyle name="Note 6 12 3 4 6 2" xfId="32921" xr:uid="{00000000-0005-0000-0000-0000AC9F0000}"/>
    <cellStyle name="Note 6 12 3 4 6 3" xfId="47374" xr:uid="{00000000-0005-0000-0000-0000AD9F0000}"/>
    <cellStyle name="Note 6 12 3 4 7" xfId="19707" xr:uid="{00000000-0005-0000-0000-0000AE9F0000}"/>
    <cellStyle name="Note 6 12 3 4 8" xfId="20648" xr:uid="{00000000-0005-0000-0000-0000AF9F0000}"/>
    <cellStyle name="Note 6 12 3 5" xfId="5374" xr:uid="{00000000-0005-0000-0000-0000B09F0000}"/>
    <cellStyle name="Note 6 12 3 5 2" xfId="14656" xr:uid="{00000000-0005-0000-0000-0000B19F0000}"/>
    <cellStyle name="Note 6 12 3 5 2 2" xfId="32091" xr:uid="{00000000-0005-0000-0000-0000B29F0000}"/>
    <cellStyle name="Note 6 12 3 5 2 3" xfId="46544" xr:uid="{00000000-0005-0000-0000-0000B39F0000}"/>
    <cellStyle name="Note 6 12 3 5 3" xfId="17117" xr:uid="{00000000-0005-0000-0000-0000B49F0000}"/>
    <cellStyle name="Note 6 12 3 5 3 2" xfId="34552" xr:uid="{00000000-0005-0000-0000-0000B59F0000}"/>
    <cellStyle name="Note 6 12 3 5 3 3" xfId="49005" xr:uid="{00000000-0005-0000-0000-0000B69F0000}"/>
    <cellStyle name="Note 6 12 3 5 4" xfId="22810" xr:uid="{00000000-0005-0000-0000-0000B79F0000}"/>
    <cellStyle name="Note 6 12 3 5 5" xfId="37263" xr:uid="{00000000-0005-0000-0000-0000B89F0000}"/>
    <cellStyle name="Note 6 12 3 6" xfId="7836" xr:uid="{00000000-0005-0000-0000-0000B99F0000}"/>
    <cellStyle name="Note 6 12 3 6 2" xfId="25271" xr:uid="{00000000-0005-0000-0000-0000BA9F0000}"/>
    <cellStyle name="Note 6 12 3 6 3" xfId="39724" xr:uid="{00000000-0005-0000-0000-0000BB9F0000}"/>
    <cellStyle name="Note 6 12 3 7" xfId="10277" xr:uid="{00000000-0005-0000-0000-0000BC9F0000}"/>
    <cellStyle name="Note 6 12 3 7 2" xfId="27712" xr:uid="{00000000-0005-0000-0000-0000BD9F0000}"/>
    <cellStyle name="Note 6 12 3 7 3" xfId="42165" xr:uid="{00000000-0005-0000-0000-0000BE9F0000}"/>
    <cellStyle name="Note 6 12 3 8" xfId="12697" xr:uid="{00000000-0005-0000-0000-0000BF9F0000}"/>
    <cellStyle name="Note 6 12 3 8 2" xfId="30132" xr:uid="{00000000-0005-0000-0000-0000C09F0000}"/>
    <cellStyle name="Note 6 12 3 8 3" xfId="44585" xr:uid="{00000000-0005-0000-0000-0000C19F0000}"/>
    <cellStyle name="Note 6 12 3 9" xfId="19704" xr:uid="{00000000-0005-0000-0000-0000C29F0000}"/>
    <cellStyle name="Note 6 12 4" xfId="2867" xr:uid="{00000000-0005-0000-0000-0000C39F0000}"/>
    <cellStyle name="Note 6 12 4 2" xfId="2868" xr:uid="{00000000-0005-0000-0000-0000C49F0000}"/>
    <cellStyle name="Note 6 12 4 2 2" xfId="5379" xr:uid="{00000000-0005-0000-0000-0000C59F0000}"/>
    <cellStyle name="Note 6 12 4 2 2 2" xfId="14660" xr:uid="{00000000-0005-0000-0000-0000C69F0000}"/>
    <cellStyle name="Note 6 12 4 2 2 2 2" xfId="32095" xr:uid="{00000000-0005-0000-0000-0000C79F0000}"/>
    <cellStyle name="Note 6 12 4 2 2 2 3" xfId="46548" xr:uid="{00000000-0005-0000-0000-0000C89F0000}"/>
    <cellStyle name="Note 6 12 4 2 2 3" xfId="17121" xr:uid="{00000000-0005-0000-0000-0000C99F0000}"/>
    <cellStyle name="Note 6 12 4 2 2 3 2" xfId="34556" xr:uid="{00000000-0005-0000-0000-0000CA9F0000}"/>
    <cellStyle name="Note 6 12 4 2 2 3 3" xfId="49009" xr:uid="{00000000-0005-0000-0000-0000CB9F0000}"/>
    <cellStyle name="Note 6 12 4 2 2 4" xfId="22815" xr:uid="{00000000-0005-0000-0000-0000CC9F0000}"/>
    <cellStyle name="Note 6 12 4 2 2 5" xfId="37268" xr:uid="{00000000-0005-0000-0000-0000CD9F0000}"/>
    <cellStyle name="Note 6 12 4 2 3" xfId="7841" xr:uid="{00000000-0005-0000-0000-0000CE9F0000}"/>
    <cellStyle name="Note 6 12 4 2 3 2" xfId="25276" xr:uid="{00000000-0005-0000-0000-0000CF9F0000}"/>
    <cellStyle name="Note 6 12 4 2 3 3" xfId="39729" xr:uid="{00000000-0005-0000-0000-0000D09F0000}"/>
    <cellStyle name="Note 6 12 4 2 4" xfId="10282" xr:uid="{00000000-0005-0000-0000-0000D19F0000}"/>
    <cellStyle name="Note 6 12 4 2 4 2" xfId="27717" xr:uid="{00000000-0005-0000-0000-0000D29F0000}"/>
    <cellStyle name="Note 6 12 4 2 4 3" xfId="42170" xr:uid="{00000000-0005-0000-0000-0000D39F0000}"/>
    <cellStyle name="Note 6 12 4 2 5" xfId="12702" xr:uid="{00000000-0005-0000-0000-0000D49F0000}"/>
    <cellStyle name="Note 6 12 4 2 5 2" xfId="30137" xr:uid="{00000000-0005-0000-0000-0000D59F0000}"/>
    <cellStyle name="Note 6 12 4 2 5 3" xfId="44590" xr:uid="{00000000-0005-0000-0000-0000D69F0000}"/>
    <cellStyle name="Note 6 12 4 2 6" xfId="19709" xr:uid="{00000000-0005-0000-0000-0000D79F0000}"/>
    <cellStyle name="Note 6 12 4 3" xfId="2869" xr:uid="{00000000-0005-0000-0000-0000D89F0000}"/>
    <cellStyle name="Note 6 12 4 3 2" xfId="5380" xr:uid="{00000000-0005-0000-0000-0000D99F0000}"/>
    <cellStyle name="Note 6 12 4 3 2 2" xfId="14661" xr:uid="{00000000-0005-0000-0000-0000DA9F0000}"/>
    <cellStyle name="Note 6 12 4 3 2 2 2" xfId="32096" xr:uid="{00000000-0005-0000-0000-0000DB9F0000}"/>
    <cellStyle name="Note 6 12 4 3 2 2 3" xfId="46549" xr:uid="{00000000-0005-0000-0000-0000DC9F0000}"/>
    <cellStyle name="Note 6 12 4 3 2 3" xfId="17122" xr:uid="{00000000-0005-0000-0000-0000DD9F0000}"/>
    <cellStyle name="Note 6 12 4 3 2 3 2" xfId="34557" xr:uid="{00000000-0005-0000-0000-0000DE9F0000}"/>
    <cellStyle name="Note 6 12 4 3 2 3 3" xfId="49010" xr:uid="{00000000-0005-0000-0000-0000DF9F0000}"/>
    <cellStyle name="Note 6 12 4 3 2 4" xfId="22816" xr:uid="{00000000-0005-0000-0000-0000E09F0000}"/>
    <cellStyle name="Note 6 12 4 3 2 5" xfId="37269" xr:uid="{00000000-0005-0000-0000-0000E19F0000}"/>
    <cellStyle name="Note 6 12 4 3 3" xfId="7842" xr:uid="{00000000-0005-0000-0000-0000E29F0000}"/>
    <cellStyle name="Note 6 12 4 3 3 2" xfId="25277" xr:uid="{00000000-0005-0000-0000-0000E39F0000}"/>
    <cellStyle name="Note 6 12 4 3 3 3" xfId="39730" xr:uid="{00000000-0005-0000-0000-0000E49F0000}"/>
    <cellStyle name="Note 6 12 4 3 4" xfId="10283" xr:uid="{00000000-0005-0000-0000-0000E59F0000}"/>
    <cellStyle name="Note 6 12 4 3 4 2" xfId="27718" xr:uid="{00000000-0005-0000-0000-0000E69F0000}"/>
    <cellStyle name="Note 6 12 4 3 4 3" xfId="42171" xr:uid="{00000000-0005-0000-0000-0000E79F0000}"/>
    <cellStyle name="Note 6 12 4 3 5" xfId="12703" xr:uid="{00000000-0005-0000-0000-0000E89F0000}"/>
    <cellStyle name="Note 6 12 4 3 5 2" xfId="30138" xr:uid="{00000000-0005-0000-0000-0000E99F0000}"/>
    <cellStyle name="Note 6 12 4 3 5 3" xfId="44591" xr:uid="{00000000-0005-0000-0000-0000EA9F0000}"/>
    <cellStyle name="Note 6 12 4 3 6" xfId="19710" xr:uid="{00000000-0005-0000-0000-0000EB9F0000}"/>
    <cellStyle name="Note 6 12 4 4" xfId="2870" xr:uid="{00000000-0005-0000-0000-0000EC9F0000}"/>
    <cellStyle name="Note 6 12 4 4 2" xfId="5381" xr:uid="{00000000-0005-0000-0000-0000ED9F0000}"/>
    <cellStyle name="Note 6 12 4 4 2 2" xfId="22817" xr:uid="{00000000-0005-0000-0000-0000EE9F0000}"/>
    <cellStyle name="Note 6 12 4 4 2 3" xfId="37270" xr:uid="{00000000-0005-0000-0000-0000EF9F0000}"/>
    <cellStyle name="Note 6 12 4 4 3" xfId="7843" xr:uid="{00000000-0005-0000-0000-0000F09F0000}"/>
    <cellStyle name="Note 6 12 4 4 3 2" xfId="25278" xr:uid="{00000000-0005-0000-0000-0000F19F0000}"/>
    <cellStyle name="Note 6 12 4 4 3 3" xfId="39731" xr:uid="{00000000-0005-0000-0000-0000F29F0000}"/>
    <cellStyle name="Note 6 12 4 4 4" xfId="10284" xr:uid="{00000000-0005-0000-0000-0000F39F0000}"/>
    <cellStyle name="Note 6 12 4 4 4 2" xfId="27719" xr:uid="{00000000-0005-0000-0000-0000F49F0000}"/>
    <cellStyle name="Note 6 12 4 4 4 3" xfId="42172" xr:uid="{00000000-0005-0000-0000-0000F59F0000}"/>
    <cellStyle name="Note 6 12 4 4 5" xfId="12704" xr:uid="{00000000-0005-0000-0000-0000F69F0000}"/>
    <cellStyle name="Note 6 12 4 4 5 2" xfId="30139" xr:uid="{00000000-0005-0000-0000-0000F79F0000}"/>
    <cellStyle name="Note 6 12 4 4 5 3" xfId="44592" xr:uid="{00000000-0005-0000-0000-0000F89F0000}"/>
    <cellStyle name="Note 6 12 4 4 6" xfId="15487" xr:uid="{00000000-0005-0000-0000-0000F99F0000}"/>
    <cellStyle name="Note 6 12 4 4 6 2" xfId="32922" xr:uid="{00000000-0005-0000-0000-0000FA9F0000}"/>
    <cellStyle name="Note 6 12 4 4 6 3" xfId="47375" xr:uid="{00000000-0005-0000-0000-0000FB9F0000}"/>
    <cellStyle name="Note 6 12 4 4 7" xfId="19711" xr:uid="{00000000-0005-0000-0000-0000FC9F0000}"/>
    <cellStyle name="Note 6 12 4 4 8" xfId="20649" xr:uid="{00000000-0005-0000-0000-0000FD9F0000}"/>
    <cellStyle name="Note 6 12 4 5" xfId="5378" xr:uid="{00000000-0005-0000-0000-0000FE9F0000}"/>
    <cellStyle name="Note 6 12 4 5 2" xfId="14659" xr:uid="{00000000-0005-0000-0000-0000FF9F0000}"/>
    <cellStyle name="Note 6 12 4 5 2 2" xfId="32094" xr:uid="{00000000-0005-0000-0000-000000A00000}"/>
    <cellStyle name="Note 6 12 4 5 2 3" xfId="46547" xr:uid="{00000000-0005-0000-0000-000001A00000}"/>
    <cellStyle name="Note 6 12 4 5 3" xfId="17120" xr:uid="{00000000-0005-0000-0000-000002A00000}"/>
    <cellStyle name="Note 6 12 4 5 3 2" xfId="34555" xr:uid="{00000000-0005-0000-0000-000003A00000}"/>
    <cellStyle name="Note 6 12 4 5 3 3" xfId="49008" xr:uid="{00000000-0005-0000-0000-000004A00000}"/>
    <cellStyle name="Note 6 12 4 5 4" xfId="22814" xr:uid="{00000000-0005-0000-0000-000005A00000}"/>
    <cellStyle name="Note 6 12 4 5 5" xfId="37267" xr:uid="{00000000-0005-0000-0000-000006A00000}"/>
    <cellStyle name="Note 6 12 4 6" xfId="7840" xr:uid="{00000000-0005-0000-0000-000007A00000}"/>
    <cellStyle name="Note 6 12 4 6 2" xfId="25275" xr:uid="{00000000-0005-0000-0000-000008A00000}"/>
    <cellStyle name="Note 6 12 4 6 3" xfId="39728" xr:uid="{00000000-0005-0000-0000-000009A00000}"/>
    <cellStyle name="Note 6 12 4 7" xfId="10281" xr:uid="{00000000-0005-0000-0000-00000AA00000}"/>
    <cellStyle name="Note 6 12 4 7 2" xfId="27716" xr:uid="{00000000-0005-0000-0000-00000BA00000}"/>
    <cellStyle name="Note 6 12 4 7 3" xfId="42169" xr:uid="{00000000-0005-0000-0000-00000CA00000}"/>
    <cellStyle name="Note 6 12 4 8" xfId="12701" xr:uid="{00000000-0005-0000-0000-00000DA00000}"/>
    <cellStyle name="Note 6 12 4 8 2" xfId="30136" xr:uid="{00000000-0005-0000-0000-00000EA00000}"/>
    <cellStyle name="Note 6 12 4 8 3" xfId="44589" xr:uid="{00000000-0005-0000-0000-00000FA00000}"/>
    <cellStyle name="Note 6 12 4 9" xfId="19708" xr:uid="{00000000-0005-0000-0000-000010A00000}"/>
    <cellStyle name="Note 6 12 5" xfId="2871" xr:uid="{00000000-0005-0000-0000-000011A00000}"/>
    <cellStyle name="Note 6 12 5 2" xfId="2872" xr:uid="{00000000-0005-0000-0000-000012A00000}"/>
    <cellStyle name="Note 6 12 5 2 2" xfId="5383" xr:uid="{00000000-0005-0000-0000-000013A00000}"/>
    <cellStyle name="Note 6 12 5 2 2 2" xfId="14663" xr:uid="{00000000-0005-0000-0000-000014A00000}"/>
    <cellStyle name="Note 6 12 5 2 2 2 2" xfId="32098" xr:uid="{00000000-0005-0000-0000-000015A00000}"/>
    <cellStyle name="Note 6 12 5 2 2 2 3" xfId="46551" xr:uid="{00000000-0005-0000-0000-000016A00000}"/>
    <cellStyle name="Note 6 12 5 2 2 3" xfId="17124" xr:uid="{00000000-0005-0000-0000-000017A00000}"/>
    <cellStyle name="Note 6 12 5 2 2 3 2" xfId="34559" xr:uid="{00000000-0005-0000-0000-000018A00000}"/>
    <cellStyle name="Note 6 12 5 2 2 3 3" xfId="49012" xr:uid="{00000000-0005-0000-0000-000019A00000}"/>
    <cellStyle name="Note 6 12 5 2 2 4" xfId="22819" xr:uid="{00000000-0005-0000-0000-00001AA00000}"/>
    <cellStyle name="Note 6 12 5 2 2 5" xfId="37272" xr:uid="{00000000-0005-0000-0000-00001BA00000}"/>
    <cellStyle name="Note 6 12 5 2 3" xfId="7845" xr:uid="{00000000-0005-0000-0000-00001CA00000}"/>
    <cellStyle name="Note 6 12 5 2 3 2" xfId="25280" xr:uid="{00000000-0005-0000-0000-00001DA00000}"/>
    <cellStyle name="Note 6 12 5 2 3 3" xfId="39733" xr:uid="{00000000-0005-0000-0000-00001EA00000}"/>
    <cellStyle name="Note 6 12 5 2 4" xfId="10286" xr:uid="{00000000-0005-0000-0000-00001FA00000}"/>
    <cellStyle name="Note 6 12 5 2 4 2" xfId="27721" xr:uid="{00000000-0005-0000-0000-000020A00000}"/>
    <cellStyle name="Note 6 12 5 2 4 3" xfId="42174" xr:uid="{00000000-0005-0000-0000-000021A00000}"/>
    <cellStyle name="Note 6 12 5 2 5" xfId="12706" xr:uid="{00000000-0005-0000-0000-000022A00000}"/>
    <cellStyle name="Note 6 12 5 2 5 2" xfId="30141" xr:uid="{00000000-0005-0000-0000-000023A00000}"/>
    <cellStyle name="Note 6 12 5 2 5 3" xfId="44594" xr:uid="{00000000-0005-0000-0000-000024A00000}"/>
    <cellStyle name="Note 6 12 5 2 6" xfId="19713" xr:uid="{00000000-0005-0000-0000-000025A00000}"/>
    <cellStyle name="Note 6 12 5 3" xfId="2873" xr:uid="{00000000-0005-0000-0000-000026A00000}"/>
    <cellStyle name="Note 6 12 5 3 2" xfId="5384" xr:uid="{00000000-0005-0000-0000-000027A00000}"/>
    <cellStyle name="Note 6 12 5 3 2 2" xfId="14664" xr:uid="{00000000-0005-0000-0000-000028A00000}"/>
    <cellStyle name="Note 6 12 5 3 2 2 2" xfId="32099" xr:uid="{00000000-0005-0000-0000-000029A00000}"/>
    <cellStyle name="Note 6 12 5 3 2 2 3" xfId="46552" xr:uid="{00000000-0005-0000-0000-00002AA00000}"/>
    <cellStyle name="Note 6 12 5 3 2 3" xfId="17125" xr:uid="{00000000-0005-0000-0000-00002BA00000}"/>
    <cellStyle name="Note 6 12 5 3 2 3 2" xfId="34560" xr:uid="{00000000-0005-0000-0000-00002CA00000}"/>
    <cellStyle name="Note 6 12 5 3 2 3 3" xfId="49013" xr:uid="{00000000-0005-0000-0000-00002DA00000}"/>
    <cellStyle name="Note 6 12 5 3 2 4" xfId="22820" xr:uid="{00000000-0005-0000-0000-00002EA00000}"/>
    <cellStyle name="Note 6 12 5 3 2 5" xfId="37273" xr:uid="{00000000-0005-0000-0000-00002FA00000}"/>
    <cellStyle name="Note 6 12 5 3 3" xfId="7846" xr:uid="{00000000-0005-0000-0000-000030A00000}"/>
    <cellStyle name="Note 6 12 5 3 3 2" xfId="25281" xr:uid="{00000000-0005-0000-0000-000031A00000}"/>
    <cellStyle name="Note 6 12 5 3 3 3" xfId="39734" xr:uid="{00000000-0005-0000-0000-000032A00000}"/>
    <cellStyle name="Note 6 12 5 3 4" xfId="10287" xr:uid="{00000000-0005-0000-0000-000033A00000}"/>
    <cellStyle name="Note 6 12 5 3 4 2" xfId="27722" xr:uid="{00000000-0005-0000-0000-000034A00000}"/>
    <cellStyle name="Note 6 12 5 3 4 3" xfId="42175" xr:uid="{00000000-0005-0000-0000-000035A00000}"/>
    <cellStyle name="Note 6 12 5 3 5" xfId="12707" xr:uid="{00000000-0005-0000-0000-000036A00000}"/>
    <cellStyle name="Note 6 12 5 3 5 2" xfId="30142" xr:uid="{00000000-0005-0000-0000-000037A00000}"/>
    <cellStyle name="Note 6 12 5 3 5 3" xfId="44595" xr:uid="{00000000-0005-0000-0000-000038A00000}"/>
    <cellStyle name="Note 6 12 5 3 6" xfId="19714" xr:uid="{00000000-0005-0000-0000-000039A00000}"/>
    <cellStyle name="Note 6 12 5 4" xfId="2874" xr:uid="{00000000-0005-0000-0000-00003AA00000}"/>
    <cellStyle name="Note 6 12 5 4 2" xfId="5385" xr:uid="{00000000-0005-0000-0000-00003BA00000}"/>
    <cellStyle name="Note 6 12 5 4 2 2" xfId="22821" xr:uid="{00000000-0005-0000-0000-00003CA00000}"/>
    <cellStyle name="Note 6 12 5 4 2 3" xfId="37274" xr:uid="{00000000-0005-0000-0000-00003DA00000}"/>
    <cellStyle name="Note 6 12 5 4 3" xfId="7847" xr:uid="{00000000-0005-0000-0000-00003EA00000}"/>
    <cellStyle name="Note 6 12 5 4 3 2" xfId="25282" xr:uid="{00000000-0005-0000-0000-00003FA00000}"/>
    <cellStyle name="Note 6 12 5 4 3 3" xfId="39735" xr:uid="{00000000-0005-0000-0000-000040A00000}"/>
    <cellStyle name="Note 6 12 5 4 4" xfId="10288" xr:uid="{00000000-0005-0000-0000-000041A00000}"/>
    <cellStyle name="Note 6 12 5 4 4 2" xfId="27723" xr:uid="{00000000-0005-0000-0000-000042A00000}"/>
    <cellStyle name="Note 6 12 5 4 4 3" xfId="42176" xr:uid="{00000000-0005-0000-0000-000043A00000}"/>
    <cellStyle name="Note 6 12 5 4 5" xfId="12708" xr:uid="{00000000-0005-0000-0000-000044A00000}"/>
    <cellStyle name="Note 6 12 5 4 5 2" xfId="30143" xr:uid="{00000000-0005-0000-0000-000045A00000}"/>
    <cellStyle name="Note 6 12 5 4 5 3" xfId="44596" xr:uid="{00000000-0005-0000-0000-000046A00000}"/>
    <cellStyle name="Note 6 12 5 4 6" xfId="15488" xr:uid="{00000000-0005-0000-0000-000047A00000}"/>
    <cellStyle name="Note 6 12 5 4 6 2" xfId="32923" xr:uid="{00000000-0005-0000-0000-000048A00000}"/>
    <cellStyle name="Note 6 12 5 4 6 3" xfId="47376" xr:uid="{00000000-0005-0000-0000-000049A00000}"/>
    <cellStyle name="Note 6 12 5 4 7" xfId="19715" xr:uid="{00000000-0005-0000-0000-00004AA00000}"/>
    <cellStyle name="Note 6 12 5 4 8" xfId="20650" xr:uid="{00000000-0005-0000-0000-00004BA00000}"/>
    <cellStyle name="Note 6 12 5 5" xfId="5382" xr:uid="{00000000-0005-0000-0000-00004CA00000}"/>
    <cellStyle name="Note 6 12 5 5 2" xfId="14662" xr:uid="{00000000-0005-0000-0000-00004DA00000}"/>
    <cellStyle name="Note 6 12 5 5 2 2" xfId="32097" xr:uid="{00000000-0005-0000-0000-00004EA00000}"/>
    <cellStyle name="Note 6 12 5 5 2 3" xfId="46550" xr:uid="{00000000-0005-0000-0000-00004FA00000}"/>
    <cellStyle name="Note 6 12 5 5 3" xfId="17123" xr:uid="{00000000-0005-0000-0000-000050A00000}"/>
    <cellStyle name="Note 6 12 5 5 3 2" xfId="34558" xr:uid="{00000000-0005-0000-0000-000051A00000}"/>
    <cellStyle name="Note 6 12 5 5 3 3" xfId="49011" xr:uid="{00000000-0005-0000-0000-000052A00000}"/>
    <cellStyle name="Note 6 12 5 5 4" xfId="22818" xr:uid="{00000000-0005-0000-0000-000053A00000}"/>
    <cellStyle name="Note 6 12 5 5 5" xfId="37271" xr:uid="{00000000-0005-0000-0000-000054A00000}"/>
    <cellStyle name="Note 6 12 5 6" xfId="7844" xr:uid="{00000000-0005-0000-0000-000055A00000}"/>
    <cellStyle name="Note 6 12 5 6 2" xfId="25279" xr:uid="{00000000-0005-0000-0000-000056A00000}"/>
    <cellStyle name="Note 6 12 5 6 3" xfId="39732" xr:uid="{00000000-0005-0000-0000-000057A00000}"/>
    <cellStyle name="Note 6 12 5 7" xfId="10285" xr:uid="{00000000-0005-0000-0000-000058A00000}"/>
    <cellStyle name="Note 6 12 5 7 2" xfId="27720" xr:uid="{00000000-0005-0000-0000-000059A00000}"/>
    <cellStyle name="Note 6 12 5 7 3" xfId="42173" xr:uid="{00000000-0005-0000-0000-00005AA00000}"/>
    <cellStyle name="Note 6 12 5 8" xfId="12705" xr:uid="{00000000-0005-0000-0000-00005BA00000}"/>
    <cellStyle name="Note 6 12 5 8 2" xfId="30140" xr:uid="{00000000-0005-0000-0000-00005CA00000}"/>
    <cellStyle name="Note 6 12 5 8 3" xfId="44593" xr:uid="{00000000-0005-0000-0000-00005DA00000}"/>
    <cellStyle name="Note 6 12 5 9" xfId="19712" xr:uid="{00000000-0005-0000-0000-00005EA00000}"/>
    <cellStyle name="Note 6 12 6" xfId="2875" xr:uid="{00000000-0005-0000-0000-00005FA00000}"/>
    <cellStyle name="Note 6 12 6 2" xfId="5386" xr:uid="{00000000-0005-0000-0000-000060A00000}"/>
    <cellStyle name="Note 6 12 6 2 2" xfId="14665" xr:uid="{00000000-0005-0000-0000-000061A00000}"/>
    <cellStyle name="Note 6 12 6 2 2 2" xfId="32100" xr:uid="{00000000-0005-0000-0000-000062A00000}"/>
    <cellStyle name="Note 6 12 6 2 2 3" xfId="46553" xr:uid="{00000000-0005-0000-0000-000063A00000}"/>
    <cellStyle name="Note 6 12 6 2 3" xfId="17126" xr:uid="{00000000-0005-0000-0000-000064A00000}"/>
    <cellStyle name="Note 6 12 6 2 3 2" xfId="34561" xr:uid="{00000000-0005-0000-0000-000065A00000}"/>
    <cellStyle name="Note 6 12 6 2 3 3" xfId="49014" xr:uid="{00000000-0005-0000-0000-000066A00000}"/>
    <cellStyle name="Note 6 12 6 2 4" xfId="22822" xr:uid="{00000000-0005-0000-0000-000067A00000}"/>
    <cellStyle name="Note 6 12 6 2 5" xfId="37275" xr:uid="{00000000-0005-0000-0000-000068A00000}"/>
    <cellStyle name="Note 6 12 6 3" xfId="7848" xr:uid="{00000000-0005-0000-0000-000069A00000}"/>
    <cellStyle name="Note 6 12 6 3 2" xfId="25283" xr:uid="{00000000-0005-0000-0000-00006AA00000}"/>
    <cellStyle name="Note 6 12 6 3 3" xfId="39736" xr:uid="{00000000-0005-0000-0000-00006BA00000}"/>
    <cellStyle name="Note 6 12 6 4" xfId="10289" xr:uid="{00000000-0005-0000-0000-00006CA00000}"/>
    <cellStyle name="Note 6 12 6 4 2" xfId="27724" xr:uid="{00000000-0005-0000-0000-00006DA00000}"/>
    <cellStyle name="Note 6 12 6 4 3" xfId="42177" xr:uid="{00000000-0005-0000-0000-00006EA00000}"/>
    <cellStyle name="Note 6 12 6 5" xfId="12709" xr:uid="{00000000-0005-0000-0000-00006FA00000}"/>
    <cellStyle name="Note 6 12 6 5 2" xfId="30144" xr:uid="{00000000-0005-0000-0000-000070A00000}"/>
    <cellStyle name="Note 6 12 6 5 3" xfId="44597" xr:uid="{00000000-0005-0000-0000-000071A00000}"/>
    <cellStyle name="Note 6 12 6 6" xfId="19716" xr:uid="{00000000-0005-0000-0000-000072A00000}"/>
    <cellStyle name="Note 6 12 7" xfId="2876" xr:uid="{00000000-0005-0000-0000-000073A00000}"/>
    <cellStyle name="Note 6 12 7 2" xfId="5387" xr:uid="{00000000-0005-0000-0000-000074A00000}"/>
    <cellStyle name="Note 6 12 7 2 2" xfId="14666" xr:uid="{00000000-0005-0000-0000-000075A00000}"/>
    <cellStyle name="Note 6 12 7 2 2 2" xfId="32101" xr:uid="{00000000-0005-0000-0000-000076A00000}"/>
    <cellStyle name="Note 6 12 7 2 2 3" xfId="46554" xr:uid="{00000000-0005-0000-0000-000077A00000}"/>
    <cellStyle name="Note 6 12 7 2 3" xfId="17127" xr:uid="{00000000-0005-0000-0000-000078A00000}"/>
    <cellStyle name="Note 6 12 7 2 3 2" xfId="34562" xr:uid="{00000000-0005-0000-0000-000079A00000}"/>
    <cellStyle name="Note 6 12 7 2 3 3" xfId="49015" xr:uid="{00000000-0005-0000-0000-00007AA00000}"/>
    <cellStyle name="Note 6 12 7 2 4" xfId="22823" xr:uid="{00000000-0005-0000-0000-00007BA00000}"/>
    <cellStyle name="Note 6 12 7 2 5" xfId="37276" xr:uid="{00000000-0005-0000-0000-00007CA00000}"/>
    <cellStyle name="Note 6 12 7 3" xfId="7849" xr:uid="{00000000-0005-0000-0000-00007DA00000}"/>
    <cellStyle name="Note 6 12 7 3 2" xfId="25284" xr:uid="{00000000-0005-0000-0000-00007EA00000}"/>
    <cellStyle name="Note 6 12 7 3 3" xfId="39737" xr:uid="{00000000-0005-0000-0000-00007FA00000}"/>
    <cellStyle name="Note 6 12 7 4" xfId="10290" xr:uid="{00000000-0005-0000-0000-000080A00000}"/>
    <cellStyle name="Note 6 12 7 4 2" xfId="27725" xr:uid="{00000000-0005-0000-0000-000081A00000}"/>
    <cellStyle name="Note 6 12 7 4 3" xfId="42178" xr:uid="{00000000-0005-0000-0000-000082A00000}"/>
    <cellStyle name="Note 6 12 7 5" xfId="12710" xr:uid="{00000000-0005-0000-0000-000083A00000}"/>
    <cellStyle name="Note 6 12 7 5 2" xfId="30145" xr:uid="{00000000-0005-0000-0000-000084A00000}"/>
    <cellStyle name="Note 6 12 7 5 3" xfId="44598" xr:uid="{00000000-0005-0000-0000-000085A00000}"/>
    <cellStyle name="Note 6 12 7 6" xfId="19717" xr:uid="{00000000-0005-0000-0000-000086A00000}"/>
    <cellStyle name="Note 6 12 8" xfId="2877" xr:uid="{00000000-0005-0000-0000-000087A00000}"/>
    <cellStyle name="Note 6 12 8 2" xfId="5388" xr:uid="{00000000-0005-0000-0000-000088A00000}"/>
    <cellStyle name="Note 6 12 8 2 2" xfId="22824" xr:uid="{00000000-0005-0000-0000-000089A00000}"/>
    <cellStyle name="Note 6 12 8 2 3" xfId="37277" xr:uid="{00000000-0005-0000-0000-00008AA00000}"/>
    <cellStyle name="Note 6 12 8 3" xfId="7850" xr:uid="{00000000-0005-0000-0000-00008BA00000}"/>
    <cellStyle name="Note 6 12 8 3 2" xfId="25285" xr:uid="{00000000-0005-0000-0000-00008CA00000}"/>
    <cellStyle name="Note 6 12 8 3 3" xfId="39738" xr:uid="{00000000-0005-0000-0000-00008DA00000}"/>
    <cellStyle name="Note 6 12 8 4" xfId="10291" xr:uid="{00000000-0005-0000-0000-00008EA00000}"/>
    <cellStyle name="Note 6 12 8 4 2" xfId="27726" xr:uid="{00000000-0005-0000-0000-00008FA00000}"/>
    <cellStyle name="Note 6 12 8 4 3" xfId="42179" xr:uid="{00000000-0005-0000-0000-000090A00000}"/>
    <cellStyle name="Note 6 12 8 5" xfId="12711" xr:uid="{00000000-0005-0000-0000-000091A00000}"/>
    <cellStyle name="Note 6 12 8 5 2" xfId="30146" xr:uid="{00000000-0005-0000-0000-000092A00000}"/>
    <cellStyle name="Note 6 12 8 5 3" xfId="44599" xr:uid="{00000000-0005-0000-0000-000093A00000}"/>
    <cellStyle name="Note 6 12 8 6" xfId="15489" xr:uid="{00000000-0005-0000-0000-000094A00000}"/>
    <cellStyle name="Note 6 12 8 6 2" xfId="32924" xr:uid="{00000000-0005-0000-0000-000095A00000}"/>
    <cellStyle name="Note 6 12 8 6 3" xfId="47377" xr:uid="{00000000-0005-0000-0000-000096A00000}"/>
    <cellStyle name="Note 6 12 8 7" xfId="19718" xr:uid="{00000000-0005-0000-0000-000097A00000}"/>
    <cellStyle name="Note 6 12 8 8" xfId="20651" xr:uid="{00000000-0005-0000-0000-000098A00000}"/>
    <cellStyle name="Note 6 12 9" xfId="5369" xr:uid="{00000000-0005-0000-0000-000099A00000}"/>
    <cellStyle name="Note 6 12 9 2" xfId="14652" xr:uid="{00000000-0005-0000-0000-00009AA00000}"/>
    <cellStyle name="Note 6 12 9 2 2" xfId="32087" xr:uid="{00000000-0005-0000-0000-00009BA00000}"/>
    <cellStyle name="Note 6 12 9 2 3" xfId="46540" xr:uid="{00000000-0005-0000-0000-00009CA00000}"/>
    <cellStyle name="Note 6 12 9 3" xfId="17113" xr:uid="{00000000-0005-0000-0000-00009DA00000}"/>
    <cellStyle name="Note 6 12 9 3 2" xfId="34548" xr:uid="{00000000-0005-0000-0000-00009EA00000}"/>
    <cellStyle name="Note 6 12 9 3 3" xfId="49001" xr:uid="{00000000-0005-0000-0000-00009FA00000}"/>
    <cellStyle name="Note 6 12 9 4" xfId="22805" xr:uid="{00000000-0005-0000-0000-0000A0A00000}"/>
    <cellStyle name="Note 6 12 9 5" xfId="37258" xr:uid="{00000000-0005-0000-0000-0000A1A00000}"/>
    <cellStyle name="Note 6 13" xfId="2878" xr:uid="{00000000-0005-0000-0000-0000A2A00000}"/>
    <cellStyle name="Note 6 13 10" xfId="7851" xr:uid="{00000000-0005-0000-0000-0000A3A00000}"/>
    <cellStyle name="Note 6 13 10 2" xfId="25286" xr:uid="{00000000-0005-0000-0000-0000A4A00000}"/>
    <cellStyle name="Note 6 13 10 3" xfId="39739" xr:uid="{00000000-0005-0000-0000-0000A5A00000}"/>
    <cellStyle name="Note 6 13 11" xfId="10292" xr:uid="{00000000-0005-0000-0000-0000A6A00000}"/>
    <cellStyle name="Note 6 13 11 2" xfId="27727" xr:uid="{00000000-0005-0000-0000-0000A7A00000}"/>
    <cellStyle name="Note 6 13 11 3" xfId="42180" xr:uid="{00000000-0005-0000-0000-0000A8A00000}"/>
    <cellStyle name="Note 6 13 12" xfId="12712" xr:uid="{00000000-0005-0000-0000-0000A9A00000}"/>
    <cellStyle name="Note 6 13 12 2" xfId="30147" xr:uid="{00000000-0005-0000-0000-0000AAA00000}"/>
    <cellStyle name="Note 6 13 12 3" xfId="44600" xr:uid="{00000000-0005-0000-0000-0000ABA00000}"/>
    <cellStyle name="Note 6 13 13" xfId="19719" xr:uid="{00000000-0005-0000-0000-0000ACA00000}"/>
    <cellStyle name="Note 6 13 2" xfId="2879" xr:uid="{00000000-0005-0000-0000-0000ADA00000}"/>
    <cellStyle name="Note 6 13 2 2" xfId="2880" xr:uid="{00000000-0005-0000-0000-0000AEA00000}"/>
    <cellStyle name="Note 6 13 2 2 2" xfId="5391" xr:uid="{00000000-0005-0000-0000-0000AFA00000}"/>
    <cellStyle name="Note 6 13 2 2 2 2" xfId="14669" xr:uid="{00000000-0005-0000-0000-0000B0A00000}"/>
    <cellStyle name="Note 6 13 2 2 2 2 2" xfId="32104" xr:uid="{00000000-0005-0000-0000-0000B1A00000}"/>
    <cellStyle name="Note 6 13 2 2 2 2 3" xfId="46557" xr:uid="{00000000-0005-0000-0000-0000B2A00000}"/>
    <cellStyle name="Note 6 13 2 2 2 3" xfId="17130" xr:uid="{00000000-0005-0000-0000-0000B3A00000}"/>
    <cellStyle name="Note 6 13 2 2 2 3 2" xfId="34565" xr:uid="{00000000-0005-0000-0000-0000B4A00000}"/>
    <cellStyle name="Note 6 13 2 2 2 3 3" xfId="49018" xr:uid="{00000000-0005-0000-0000-0000B5A00000}"/>
    <cellStyle name="Note 6 13 2 2 2 4" xfId="22827" xr:uid="{00000000-0005-0000-0000-0000B6A00000}"/>
    <cellStyle name="Note 6 13 2 2 2 5" xfId="37280" xr:uid="{00000000-0005-0000-0000-0000B7A00000}"/>
    <cellStyle name="Note 6 13 2 2 3" xfId="7853" xr:uid="{00000000-0005-0000-0000-0000B8A00000}"/>
    <cellStyle name="Note 6 13 2 2 3 2" xfId="25288" xr:uid="{00000000-0005-0000-0000-0000B9A00000}"/>
    <cellStyle name="Note 6 13 2 2 3 3" xfId="39741" xr:uid="{00000000-0005-0000-0000-0000BAA00000}"/>
    <cellStyle name="Note 6 13 2 2 4" xfId="10294" xr:uid="{00000000-0005-0000-0000-0000BBA00000}"/>
    <cellStyle name="Note 6 13 2 2 4 2" xfId="27729" xr:uid="{00000000-0005-0000-0000-0000BCA00000}"/>
    <cellStyle name="Note 6 13 2 2 4 3" xfId="42182" xr:uid="{00000000-0005-0000-0000-0000BDA00000}"/>
    <cellStyle name="Note 6 13 2 2 5" xfId="12714" xr:uid="{00000000-0005-0000-0000-0000BEA00000}"/>
    <cellStyle name="Note 6 13 2 2 5 2" xfId="30149" xr:uid="{00000000-0005-0000-0000-0000BFA00000}"/>
    <cellStyle name="Note 6 13 2 2 5 3" xfId="44602" xr:uid="{00000000-0005-0000-0000-0000C0A00000}"/>
    <cellStyle name="Note 6 13 2 2 6" xfId="19721" xr:uid="{00000000-0005-0000-0000-0000C1A00000}"/>
    <cellStyle name="Note 6 13 2 3" xfId="2881" xr:uid="{00000000-0005-0000-0000-0000C2A00000}"/>
    <cellStyle name="Note 6 13 2 3 2" xfId="5392" xr:uid="{00000000-0005-0000-0000-0000C3A00000}"/>
    <cellStyle name="Note 6 13 2 3 2 2" xfId="14670" xr:uid="{00000000-0005-0000-0000-0000C4A00000}"/>
    <cellStyle name="Note 6 13 2 3 2 2 2" xfId="32105" xr:uid="{00000000-0005-0000-0000-0000C5A00000}"/>
    <cellStyle name="Note 6 13 2 3 2 2 3" xfId="46558" xr:uid="{00000000-0005-0000-0000-0000C6A00000}"/>
    <cellStyle name="Note 6 13 2 3 2 3" xfId="17131" xr:uid="{00000000-0005-0000-0000-0000C7A00000}"/>
    <cellStyle name="Note 6 13 2 3 2 3 2" xfId="34566" xr:uid="{00000000-0005-0000-0000-0000C8A00000}"/>
    <cellStyle name="Note 6 13 2 3 2 3 3" xfId="49019" xr:uid="{00000000-0005-0000-0000-0000C9A00000}"/>
    <cellStyle name="Note 6 13 2 3 2 4" xfId="22828" xr:uid="{00000000-0005-0000-0000-0000CAA00000}"/>
    <cellStyle name="Note 6 13 2 3 2 5" xfId="37281" xr:uid="{00000000-0005-0000-0000-0000CBA00000}"/>
    <cellStyle name="Note 6 13 2 3 3" xfId="7854" xr:uid="{00000000-0005-0000-0000-0000CCA00000}"/>
    <cellStyle name="Note 6 13 2 3 3 2" xfId="25289" xr:uid="{00000000-0005-0000-0000-0000CDA00000}"/>
    <cellStyle name="Note 6 13 2 3 3 3" xfId="39742" xr:uid="{00000000-0005-0000-0000-0000CEA00000}"/>
    <cellStyle name="Note 6 13 2 3 4" xfId="10295" xr:uid="{00000000-0005-0000-0000-0000CFA00000}"/>
    <cellStyle name="Note 6 13 2 3 4 2" xfId="27730" xr:uid="{00000000-0005-0000-0000-0000D0A00000}"/>
    <cellStyle name="Note 6 13 2 3 4 3" xfId="42183" xr:uid="{00000000-0005-0000-0000-0000D1A00000}"/>
    <cellStyle name="Note 6 13 2 3 5" xfId="12715" xr:uid="{00000000-0005-0000-0000-0000D2A00000}"/>
    <cellStyle name="Note 6 13 2 3 5 2" xfId="30150" xr:uid="{00000000-0005-0000-0000-0000D3A00000}"/>
    <cellStyle name="Note 6 13 2 3 5 3" xfId="44603" xr:uid="{00000000-0005-0000-0000-0000D4A00000}"/>
    <cellStyle name="Note 6 13 2 3 6" xfId="19722" xr:uid="{00000000-0005-0000-0000-0000D5A00000}"/>
    <cellStyle name="Note 6 13 2 4" xfId="2882" xr:uid="{00000000-0005-0000-0000-0000D6A00000}"/>
    <cellStyle name="Note 6 13 2 4 2" xfId="5393" xr:uid="{00000000-0005-0000-0000-0000D7A00000}"/>
    <cellStyle name="Note 6 13 2 4 2 2" xfId="22829" xr:uid="{00000000-0005-0000-0000-0000D8A00000}"/>
    <cellStyle name="Note 6 13 2 4 2 3" xfId="37282" xr:uid="{00000000-0005-0000-0000-0000D9A00000}"/>
    <cellStyle name="Note 6 13 2 4 3" xfId="7855" xr:uid="{00000000-0005-0000-0000-0000DAA00000}"/>
    <cellStyle name="Note 6 13 2 4 3 2" xfId="25290" xr:uid="{00000000-0005-0000-0000-0000DBA00000}"/>
    <cellStyle name="Note 6 13 2 4 3 3" xfId="39743" xr:uid="{00000000-0005-0000-0000-0000DCA00000}"/>
    <cellStyle name="Note 6 13 2 4 4" xfId="10296" xr:uid="{00000000-0005-0000-0000-0000DDA00000}"/>
    <cellStyle name="Note 6 13 2 4 4 2" xfId="27731" xr:uid="{00000000-0005-0000-0000-0000DEA00000}"/>
    <cellStyle name="Note 6 13 2 4 4 3" xfId="42184" xr:uid="{00000000-0005-0000-0000-0000DFA00000}"/>
    <cellStyle name="Note 6 13 2 4 5" xfId="12716" xr:uid="{00000000-0005-0000-0000-0000E0A00000}"/>
    <cellStyle name="Note 6 13 2 4 5 2" xfId="30151" xr:uid="{00000000-0005-0000-0000-0000E1A00000}"/>
    <cellStyle name="Note 6 13 2 4 5 3" xfId="44604" xr:uid="{00000000-0005-0000-0000-0000E2A00000}"/>
    <cellStyle name="Note 6 13 2 4 6" xfId="15490" xr:uid="{00000000-0005-0000-0000-0000E3A00000}"/>
    <cellStyle name="Note 6 13 2 4 6 2" xfId="32925" xr:uid="{00000000-0005-0000-0000-0000E4A00000}"/>
    <cellStyle name="Note 6 13 2 4 6 3" xfId="47378" xr:uid="{00000000-0005-0000-0000-0000E5A00000}"/>
    <cellStyle name="Note 6 13 2 4 7" xfId="19723" xr:uid="{00000000-0005-0000-0000-0000E6A00000}"/>
    <cellStyle name="Note 6 13 2 4 8" xfId="20652" xr:uid="{00000000-0005-0000-0000-0000E7A00000}"/>
    <cellStyle name="Note 6 13 2 5" xfId="5390" xr:uid="{00000000-0005-0000-0000-0000E8A00000}"/>
    <cellStyle name="Note 6 13 2 5 2" xfId="14668" xr:uid="{00000000-0005-0000-0000-0000E9A00000}"/>
    <cellStyle name="Note 6 13 2 5 2 2" xfId="32103" xr:uid="{00000000-0005-0000-0000-0000EAA00000}"/>
    <cellStyle name="Note 6 13 2 5 2 3" xfId="46556" xr:uid="{00000000-0005-0000-0000-0000EBA00000}"/>
    <cellStyle name="Note 6 13 2 5 3" xfId="17129" xr:uid="{00000000-0005-0000-0000-0000ECA00000}"/>
    <cellStyle name="Note 6 13 2 5 3 2" xfId="34564" xr:uid="{00000000-0005-0000-0000-0000EDA00000}"/>
    <cellStyle name="Note 6 13 2 5 3 3" xfId="49017" xr:uid="{00000000-0005-0000-0000-0000EEA00000}"/>
    <cellStyle name="Note 6 13 2 5 4" xfId="22826" xr:uid="{00000000-0005-0000-0000-0000EFA00000}"/>
    <cellStyle name="Note 6 13 2 5 5" xfId="37279" xr:uid="{00000000-0005-0000-0000-0000F0A00000}"/>
    <cellStyle name="Note 6 13 2 6" xfId="7852" xr:uid="{00000000-0005-0000-0000-0000F1A00000}"/>
    <cellStyle name="Note 6 13 2 6 2" xfId="25287" xr:uid="{00000000-0005-0000-0000-0000F2A00000}"/>
    <cellStyle name="Note 6 13 2 6 3" xfId="39740" xr:uid="{00000000-0005-0000-0000-0000F3A00000}"/>
    <cellStyle name="Note 6 13 2 7" xfId="10293" xr:uid="{00000000-0005-0000-0000-0000F4A00000}"/>
    <cellStyle name="Note 6 13 2 7 2" xfId="27728" xr:uid="{00000000-0005-0000-0000-0000F5A00000}"/>
    <cellStyle name="Note 6 13 2 7 3" xfId="42181" xr:uid="{00000000-0005-0000-0000-0000F6A00000}"/>
    <cellStyle name="Note 6 13 2 8" xfId="12713" xr:uid="{00000000-0005-0000-0000-0000F7A00000}"/>
    <cellStyle name="Note 6 13 2 8 2" xfId="30148" xr:uid="{00000000-0005-0000-0000-0000F8A00000}"/>
    <cellStyle name="Note 6 13 2 8 3" xfId="44601" xr:uid="{00000000-0005-0000-0000-0000F9A00000}"/>
    <cellStyle name="Note 6 13 2 9" xfId="19720" xr:uid="{00000000-0005-0000-0000-0000FAA00000}"/>
    <cellStyle name="Note 6 13 3" xfId="2883" xr:uid="{00000000-0005-0000-0000-0000FBA00000}"/>
    <cellStyle name="Note 6 13 3 2" xfId="2884" xr:uid="{00000000-0005-0000-0000-0000FCA00000}"/>
    <cellStyle name="Note 6 13 3 2 2" xfId="5395" xr:uid="{00000000-0005-0000-0000-0000FDA00000}"/>
    <cellStyle name="Note 6 13 3 2 2 2" xfId="14672" xr:uid="{00000000-0005-0000-0000-0000FEA00000}"/>
    <cellStyle name="Note 6 13 3 2 2 2 2" xfId="32107" xr:uid="{00000000-0005-0000-0000-0000FFA00000}"/>
    <cellStyle name="Note 6 13 3 2 2 2 3" xfId="46560" xr:uid="{00000000-0005-0000-0000-000000A10000}"/>
    <cellStyle name="Note 6 13 3 2 2 3" xfId="17133" xr:uid="{00000000-0005-0000-0000-000001A10000}"/>
    <cellStyle name="Note 6 13 3 2 2 3 2" xfId="34568" xr:uid="{00000000-0005-0000-0000-000002A10000}"/>
    <cellStyle name="Note 6 13 3 2 2 3 3" xfId="49021" xr:uid="{00000000-0005-0000-0000-000003A10000}"/>
    <cellStyle name="Note 6 13 3 2 2 4" xfId="22831" xr:uid="{00000000-0005-0000-0000-000004A10000}"/>
    <cellStyle name="Note 6 13 3 2 2 5" xfId="37284" xr:uid="{00000000-0005-0000-0000-000005A10000}"/>
    <cellStyle name="Note 6 13 3 2 3" xfId="7857" xr:uid="{00000000-0005-0000-0000-000006A10000}"/>
    <cellStyle name="Note 6 13 3 2 3 2" xfId="25292" xr:uid="{00000000-0005-0000-0000-000007A10000}"/>
    <cellStyle name="Note 6 13 3 2 3 3" xfId="39745" xr:uid="{00000000-0005-0000-0000-000008A10000}"/>
    <cellStyle name="Note 6 13 3 2 4" xfId="10298" xr:uid="{00000000-0005-0000-0000-000009A10000}"/>
    <cellStyle name="Note 6 13 3 2 4 2" xfId="27733" xr:uid="{00000000-0005-0000-0000-00000AA10000}"/>
    <cellStyle name="Note 6 13 3 2 4 3" xfId="42186" xr:uid="{00000000-0005-0000-0000-00000BA10000}"/>
    <cellStyle name="Note 6 13 3 2 5" xfId="12718" xr:uid="{00000000-0005-0000-0000-00000CA10000}"/>
    <cellStyle name="Note 6 13 3 2 5 2" xfId="30153" xr:uid="{00000000-0005-0000-0000-00000DA10000}"/>
    <cellStyle name="Note 6 13 3 2 5 3" xfId="44606" xr:uid="{00000000-0005-0000-0000-00000EA10000}"/>
    <cellStyle name="Note 6 13 3 2 6" xfId="19725" xr:uid="{00000000-0005-0000-0000-00000FA10000}"/>
    <cellStyle name="Note 6 13 3 3" xfId="2885" xr:uid="{00000000-0005-0000-0000-000010A10000}"/>
    <cellStyle name="Note 6 13 3 3 2" xfId="5396" xr:uid="{00000000-0005-0000-0000-000011A10000}"/>
    <cellStyle name="Note 6 13 3 3 2 2" xfId="14673" xr:uid="{00000000-0005-0000-0000-000012A10000}"/>
    <cellStyle name="Note 6 13 3 3 2 2 2" xfId="32108" xr:uid="{00000000-0005-0000-0000-000013A10000}"/>
    <cellStyle name="Note 6 13 3 3 2 2 3" xfId="46561" xr:uid="{00000000-0005-0000-0000-000014A10000}"/>
    <cellStyle name="Note 6 13 3 3 2 3" xfId="17134" xr:uid="{00000000-0005-0000-0000-000015A10000}"/>
    <cellStyle name="Note 6 13 3 3 2 3 2" xfId="34569" xr:uid="{00000000-0005-0000-0000-000016A10000}"/>
    <cellStyle name="Note 6 13 3 3 2 3 3" xfId="49022" xr:uid="{00000000-0005-0000-0000-000017A10000}"/>
    <cellStyle name="Note 6 13 3 3 2 4" xfId="22832" xr:uid="{00000000-0005-0000-0000-000018A10000}"/>
    <cellStyle name="Note 6 13 3 3 2 5" xfId="37285" xr:uid="{00000000-0005-0000-0000-000019A10000}"/>
    <cellStyle name="Note 6 13 3 3 3" xfId="7858" xr:uid="{00000000-0005-0000-0000-00001AA10000}"/>
    <cellStyle name="Note 6 13 3 3 3 2" xfId="25293" xr:uid="{00000000-0005-0000-0000-00001BA10000}"/>
    <cellStyle name="Note 6 13 3 3 3 3" xfId="39746" xr:uid="{00000000-0005-0000-0000-00001CA10000}"/>
    <cellStyle name="Note 6 13 3 3 4" xfId="10299" xr:uid="{00000000-0005-0000-0000-00001DA10000}"/>
    <cellStyle name="Note 6 13 3 3 4 2" xfId="27734" xr:uid="{00000000-0005-0000-0000-00001EA10000}"/>
    <cellStyle name="Note 6 13 3 3 4 3" xfId="42187" xr:uid="{00000000-0005-0000-0000-00001FA10000}"/>
    <cellStyle name="Note 6 13 3 3 5" xfId="12719" xr:uid="{00000000-0005-0000-0000-000020A10000}"/>
    <cellStyle name="Note 6 13 3 3 5 2" xfId="30154" xr:uid="{00000000-0005-0000-0000-000021A10000}"/>
    <cellStyle name="Note 6 13 3 3 5 3" xfId="44607" xr:uid="{00000000-0005-0000-0000-000022A10000}"/>
    <cellStyle name="Note 6 13 3 3 6" xfId="19726" xr:uid="{00000000-0005-0000-0000-000023A10000}"/>
    <cellStyle name="Note 6 13 3 4" xfId="2886" xr:uid="{00000000-0005-0000-0000-000024A10000}"/>
    <cellStyle name="Note 6 13 3 4 2" xfId="5397" xr:uid="{00000000-0005-0000-0000-000025A10000}"/>
    <cellStyle name="Note 6 13 3 4 2 2" xfId="22833" xr:uid="{00000000-0005-0000-0000-000026A10000}"/>
    <cellStyle name="Note 6 13 3 4 2 3" xfId="37286" xr:uid="{00000000-0005-0000-0000-000027A10000}"/>
    <cellStyle name="Note 6 13 3 4 3" xfId="7859" xr:uid="{00000000-0005-0000-0000-000028A10000}"/>
    <cellStyle name="Note 6 13 3 4 3 2" xfId="25294" xr:uid="{00000000-0005-0000-0000-000029A10000}"/>
    <cellStyle name="Note 6 13 3 4 3 3" xfId="39747" xr:uid="{00000000-0005-0000-0000-00002AA10000}"/>
    <cellStyle name="Note 6 13 3 4 4" xfId="10300" xr:uid="{00000000-0005-0000-0000-00002BA10000}"/>
    <cellStyle name="Note 6 13 3 4 4 2" xfId="27735" xr:uid="{00000000-0005-0000-0000-00002CA10000}"/>
    <cellStyle name="Note 6 13 3 4 4 3" xfId="42188" xr:uid="{00000000-0005-0000-0000-00002DA10000}"/>
    <cellStyle name="Note 6 13 3 4 5" xfId="12720" xr:uid="{00000000-0005-0000-0000-00002EA10000}"/>
    <cellStyle name="Note 6 13 3 4 5 2" xfId="30155" xr:uid="{00000000-0005-0000-0000-00002FA10000}"/>
    <cellStyle name="Note 6 13 3 4 5 3" xfId="44608" xr:uid="{00000000-0005-0000-0000-000030A10000}"/>
    <cellStyle name="Note 6 13 3 4 6" xfId="15491" xr:uid="{00000000-0005-0000-0000-000031A10000}"/>
    <cellStyle name="Note 6 13 3 4 6 2" xfId="32926" xr:uid="{00000000-0005-0000-0000-000032A10000}"/>
    <cellStyle name="Note 6 13 3 4 6 3" xfId="47379" xr:uid="{00000000-0005-0000-0000-000033A10000}"/>
    <cellStyle name="Note 6 13 3 4 7" xfId="19727" xr:uid="{00000000-0005-0000-0000-000034A10000}"/>
    <cellStyle name="Note 6 13 3 4 8" xfId="20653" xr:uid="{00000000-0005-0000-0000-000035A10000}"/>
    <cellStyle name="Note 6 13 3 5" xfId="5394" xr:uid="{00000000-0005-0000-0000-000036A10000}"/>
    <cellStyle name="Note 6 13 3 5 2" xfId="14671" xr:uid="{00000000-0005-0000-0000-000037A10000}"/>
    <cellStyle name="Note 6 13 3 5 2 2" xfId="32106" xr:uid="{00000000-0005-0000-0000-000038A10000}"/>
    <cellStyle name="Note 6 13 3 5 2 3" xfId="46559" xr:uid="{00000000-0005-0000-0000-000039A10000}"/>
    <cellStyle name="Note 6 13 3 5 3" xfId="17132" xr:uid="{00000000-0005-0000-0000-00003AA10000}"/>
    <cellStyle name="Note 6 13 3 5 3 2" xfId="34567" xr:uid="{00000000-0005-0000-0000-00003BA10000}"/>
    <cellStyle name="Note 6 13 3 5 3 3" xfId="49020" xr:uid="{00000000-0005-0000-0000-00003CA10000}"/>
    <cellStyle name="Note 6 13 3 5 4" xfId="22830" xr:uid="{00000000-0005-0000-0000-00003DA10000}"/>
    <cellStyle name="Note 6 13 3 5 5" xfId="37283" xr:uid="{00000000-0005-0000-0000-00003EA10000}"/>
    <cellStyle name="Note 6 13 3 6" xfId="7856" xr:uid="{00000000-0005-0000-0000-00003FA10000}"/>
    <cellStyle name="Note 6 13 3 6 2" xfId="25291" xr:uid="{00000000-0005-0000-0000-000040A10000}"/>
    <cellStyle name="Note 6 13 3 6 3" xfId="39744" xr:uid="{00000000-0005-0000-0000-000041A10000}"/>
    <cellStyle name="Note 6 13 3 7" xfId="10297" xr:uid="{00000000-0005-0000-0000-000042A10000}"/>
    <cellStyle name="Note 6 13 3 7 2" xfId="27732" xr:uid="{00000000-0005-0000-0000-000043A10000}"/>
    <cellStyle name="Note 6 13 3 7 3" xfId="42185" xr:uid="{00000000-0005-0000-0000-000044A10000}"/>
    <cellStyle name="Note 6 13 3 8" xfId="12717" xr:uid="{00000000-0005-0000-0000-000045A10000}"/>
    <cellStyle name="Note 6 13 3 8 2" xfId="30152" xr:uid="{00000000-0005-0000-0000-000046A10000}"/>
    <cellStyle name="Note 6 13 3 8 3" xfId="44605" xr:uid="{00000000-0005-0000-0000-000047A10000}"/>
    <cellStyle name="Note 6 13 3 9" xfId="19724" xr:uid="{00000000-0005-0000-0000-000048A10000}"/>
    <cellStyle name="Note 6 13 4" xfId="2887" xr:uid="{00000000-0005-0000-0000-000049A10000}"/>
    <cellStyle name="Note 6 13 4 2" xfId="2888" xr:uid="{00000000-0005-0000-0000-00004AA10000}"/>
    <cellStyle name="Note 6 13 4 2 2" xfId="5399" xr:uid="{00000000-0005-0000-0000-00004BA10000}"/>
    <cellStyle name="Note 6 13 4 2 2 2" xfId="14675" xr:uid="{00000000-0005-0000-0000-00004CA10000}"/>
    <cellStyle name="Note 6 13 4 2 2 2 2" xfId="32110" xr:uid="{00000000-0005-0000-0000-00004DA10000}"/>
    <cellStyle name="Note 6 13 4 2 2 2 3" xfId="46563" xr:uid="{00000000-0005-0000-0000-00004EA10000}"/>
    <cellStyle name="Note 6 13 4 2 2 3" xfId="17136" xr:uid="{00000000-0005-0000-0000-00004FA10000}"/>
    <cellStyle name="Note 6 13 4 2 2 3 2" xfId="34571" xr:uid="{00000000-0005-0000-0000-000050A10000}"/>
    <cellStyle name="Note 6 13 4 2 2 3 3" xfId="49024" xr:uid="{00000000-0005-0000-0000-000051A10000}"/>
    <cellStyle name="Note 6 13 4 2 2 4" xfId="22835" xr:uid="{00000000-0005-0000-0000-000052A10000}"/>
    <cellStyle name="Note 6 13 4 2 2 5" xfId="37288" xr:uid="{00000000-0005-0000-0000-000053A10000}"/>
    <cellStyle name="Note 6 13 4 2 3" xfId="7861" xr:uid="{00000000-0005-0000-0000-000054A10000}"/>
    <cellStyle name="Note 6 13 4 2 3 2" xfId="25296" xr:uid="{00000000-0005-0000-0000-000055A10000}"/>
    <cellStyle name="Note 6 13 4 2 3 3" xfId="39749" xr:uid="{00000000-0005-0000-0000-000056A10000}"/>
    <cellStyle name="Note 6 13 4 2 4" xfId="10302" xr:uid="{00000000-0005-0000-0000-000057A10000}"/>
    <cellStyle name="Note 6 13 4 2 4 2" xfId="27737" xr:uid="{00000000-0005-0000-0000-000058A10000}"/>
    <cellStyle name="Note 6 13 4 2 4 3" xfId="42190" xr:uid="{00000000-0005-0000-0000-000059A10000}"/>
    <cellStyle name="Note 6 13 4 2 5" xfId="12722" xr:uid="{00000000-0005-0000-0000-00005AA10000}"/>
    <cellStyle name="Note 6 13 4 2 5 2" xfId="30157" xr:uid="{00000000-0005-0000-0000-00005BA10000}"/>
    <cellStyle name="Note 6 13 4 2 5 3" xfId="44610" xr:uid="{00000000-0005-0000-0000-00005CA10000}"/>
    <cellStyle name="Note 6 13 4 2 6" xfId="19729" xr:uid="{00000000-0005-0000-0000-00005DA10000}"/>
    <cellStyle name="Note 6 13 4 3" xfId="2889" xr:uid="{00000000-0005-0000-0000-00005EA10000}"/>
    <cellStyle name="Note 6 13 4 3 2" xfId="5400" xr:uid="{00000000-0005-0000-0000-00005FA10000}"/>
    <cellStyle name="Note 6 13 4 3 2 2" xfId="14676" xr:uid="{00000000-0005-0000-0000-000060A10000}"/>
    <cellStyle name="Note 6 13 4 3 2 2 2" xfId="32111" xr:uid="{00000000-0005-0000-0000-000061A10000}"/>
    <cellStyle name="Note 6 13 4 3 2 2 3" xfId="46564" xr:uid="{00000000-0005-0000-0000-000062A10000}"/>
    <cellStyle name="Note 6 13 4 3 2 3" xfId="17137" xr:uid="{00000000-0005-0000-0000-000063A10000}"/>
    <cellStyle name="Note 6 13 4 3 2 3 2" xfId="34572" xr:uid="{00000000-0005-0000-0000-000064A10000}"/>
    <cellStyle name="Note 6 13 4 3 2 3 3" xfId="49025" xr:uid="{00000000-0005-0000-0000-000065A10000}"/>
    <cellStyle name="Note 6 13 4 3 2 4" xfId="22836" xr:uid="{00000000-0005-0000-0000-000066A10000}"/>
    <cellStyle name="Note 6 13 4 3 2 5" xfId="37289" xr:uid="{00000000-0005-0000-0000-000067A10000}"/>
    <cellStyle name="Note 6 13 4 3 3" xfId="7862" xr:uid="{00000000-0005-0000-0000-000068A10000}"/>
    <cellStyle name="Note 6 13 4 3 3 2" xfId="25297" xr:uid="{00000000-0005-0000-0000-000069A10000}"/>
    <cellStyle name="Note 6 13 4 3 3 3" xfId="39750" xr:uid="{00000000-0005-0000-0000-00006AA10000}"/>
    <cellStyle name="Note 6 13 4 3 4" xfId="10303" xr:uid="{00000000-0005-0000-0000-00006BA10000}"/>
    <cellStyle name="Note 6 13 4 3 4 2" xfId="27738" xr:uid="{00000000-0005-0000-0000-00006CA10000}"/>
    <cellStyle name="Note 6 13 4 3 4 3" xfId="42191" xr:uid="{00000000-0005-0000-0000-00006DA10000}"/>
    <cellStyle name="Note 6 13 4 3 5" xfId="12723" xr:uid="{00000000-0005-0000-0000-00006EA10000}"/>
    <cellStyle name="Note 6 13 4 3 5 2" xfId="30158" xr:uid="{00000000-0005-0000-0000-00006FA10000}"/>
    <cellStyle name="Note 6 13 4 3 5 3" xfId="44611" xr:uid="{00000000-0005-0000-0000-000070A10000}"/>
    <cellStyle name="Note 6 13 4 3 6" xfId="19730" xr:uid="{00000000-0005-0000-0000-000071A10000}"/>
    <cellStyle name="Note 6 13 4 4" xfId="2890" xr:uid="{00000000-0005-0000-0000-000072A10000}"/>
    <cellStyle name="Note 6 13 4 4 2" xfId="5401" xr:uid="{00000000-0005-0000-0000-000073A10000}"/>
    <cellStyle name="Note 6 13 4 4 2 2" xfId="22837" xr:uid="{00000000-0005-0000-0000-000074A10000}"/>
    <cellStyle name="Note 6 13 4 4 2 3" xfId="37290" xr:uid="{00000000-0005-0000-0000-000075A10000}"/>
    <cellStyle name="Note 6 13 4 4 3" xfId="7863" xr:uid="{00000000-0005-0000-0000-000076A10000}"/>
    <cellStyle name="Note 6 13 4 4 3 2" xfId="25298" xr:uid="{00000000-0005-0000-0000-000077A10000}"/>
    <cellStyle name="Note 6 13 4 4 3 3" xfId="39751" xr:uid="{00000000-0005-0000-0000-000078A10000}"/>
    <cellStyle name="Note 6 13 4 4 4" xfId="10304" xr:uid="{00000000-0005-0000-0000-000079A10000}"/>
    <cellStyle name="Note 6 13 4 4 4 2" xfId="27739" xr:uid="{00000000-0005-0000-0000-00007AA10000}"/>
    <cellStyle name="Note 6 13 4 4 4 3" xfId="42192" xr:uid="{00000000-0005-0000-0000-00007BA10000}"/>
    <cellStyle name="Note 6 13 4 4 5" xfId="12724" xr:uid="{00000000-0005-0000-0000-00007CA10000}"/>
    <cellStyle name="Note 6 13 4 4 5 2" xfId="30159" xr:uid="{00000000-0005-0000-0000-00007DA10000}"/>
    <cellStyle name="Note 6 13 4 4 5 3" xfId="44612" xr:uid="{00000000-0005-0000-0000-00007EA10000}"/>
    <cellStyle name="Note 6 13 4 4 6" xfId="15492" xr:uid="{00000000-0005-0000-0000-00007FA10000}"/>
    <cellStyle name="Note 6 13 4 4 6 2" xfId="32927" xr:uid="{00000000-0005-0000-0000-000080A10000}"/>
    <cellStyle name="Note 6 13 4 4 6 3" xfId="47380" xr:uid="{00000000-0005-0000-0000-000081A10000}"/>
    <cellStyle name="Note 6 13 4 4 7" xfId="19731" xr:uid="{00000000-0005-0000-0000-000082A10000}"/>
    <cellStyle name="Note 6 13 4 4 8" xfId="20654" xr:uid="{00000000-0005-0000-0000-000083A10000}"/>
    <cellStyle name="Note 6 13 4 5" xfId="5398" xr:uid="{00000000-0005-0000-0000-000084A10000}"/>
    <cellStyle name="Note 6 13 4 5 2" xfId="14674" xr:uid="{00000000-0005-0000-0000-000085A10000}"/>
    <cellStyle name="Note 6 13 4 5 2 2" xfId="32109" xr:uid="{00000000-0005-0000-0000-000086A10000}"/>
    <cellStyle name="Note 6 13 4 5 2 3" xfId="46562" xr:uid="{00000000-0005-0000-0000-000087A10000}"/>
    <cellStyle name="Note 6 13 4 5 3" xfId="17135" xr:uid="{00000000-0005-0000-0000-000088A10000}"/>
    <cellStyle name="Note 6 13 4 5 3 2" xfId="34570" xr:uid="{00000000-0005-0000-0000-000089A10000}"/>
    <cellStyle name="Note 6 13 4 5 3 3" xfId="49023" xr:uid="{00000000-0005-0000-0000-00008AA10000}"/>
    <cellStyle name="Note 6 13 4 5 4" xfId="22834" xr:uid="{00000000-0005-0000-0000-00008BA10000}"/>
    <cellStyle name="Note 6 13 4 5 5" xfId="37287" xr:uid="{00000000-0005-0000-0000-00008CA10000}"/>
    <cellStyle name="Note 6 13 4 6" xfId="7860" xr:uid="{00000000-0005-0000-0000-00008DA10000}"/>
    <cellStyle name="Note 6 13 4 6 2" xfId="25295" xr:uid="{00000000-0005-0000-0000-00008EA10000}"/>
    <cellStyle name="Note 6 13 4 6 3" xfId="39748" xr:uid="{00000000-0005-0000-0000-00008FA10000}"/>
    <cellStyle name="Note 6 13 4 7" xfId="10301" xr:uid="{00000000-0005-0000-0000-000090A10000}"/>
    <cellStyle name="Note 6 13 4 7 2" xfId="27736" xr:uid="{00000000-0005-0000-0000-000091A10000}"/>
    <cellStyle name="Note 6 13 4 7 3" xfId="42189" xr:uid="{00000000-0005-0000-0000-000092A10000}"/>
    <cellStyle name="Note 6 13 4 8" xfId="12721" xr:uid="{00000000-0005-0000-0000-000093A10000}"/>
    <cellStyle name="Note 6 13 4 8 2" xfId="30156" xr:uid="{00000000-0005-0000-0000-000094A10000}"/>
    <cellStyle name="Note 6 13 4 8 3" xfId="44609" xr:uid="{00000000-0005-0000-0000-000095A10000}"/>
    <cellStyle name="Note 6 13 4 9" xfId="19728" xr:uid="{00000000-0005-0000-0000-000096A10000}"/>
    <cellStyle name="Note 6 13 5" xfId="2891" xr:uid="{00000000-0005-0000-0000-000097A10000}"/>
    <cellStyle name="Note 6 13 5 2" xfId="2892" xr:uid="{00000000-0005-0000-0000-000098A10000}"/>
    <cellStyle name="Note 6 13 5 2 2" xfId="5403" xr:uid="{00000000-0005-0000-0000-000099A10000}"/>
    <cellStyle name="Note 6 13 5 2 2 2" xfId="14678" xr:uid="{00000000-0005-0000-0000-00009AA10000}"/>
    <cellStyle name="Note 6 13 5 2 2 2 2" xfId="32113" xr:uid="{00000000-0005-0000-0000-00009BA10000}"/>
    <cellStyle name="Note 6 13 5 2 2 2 3" xfId="46566" xr:uid="{00000000-0005-0000-0000-00009CA10000}"/>
    <cellStyle name="Note 6 13 5 2 2 3" xfId="17139" xr:uid="{00000000-0005-0000-0000-00009DA10000}"/>
    <cellStyle name="Note 6 13 5 2 2 3 2" xfId="34574" xr:uid="{00000000-0005-0000-0000-00009EA10000}"/>
    <cellStyle name="Note 6 13 5 2 2 3 3" xfId="49027" xr:uid="{00000000-0005-0000-0000-00009FA10000}"/>
    <cellStyle name="Note 6 13 5 2 2 4" xfId="22839" xr:uid="{00000000-0005-0000-0000-0000A0A10000}"/>
    <cellStyle name="Note 6 13 5 2 2 5" xfId="37292" xr:uid="{00000000-0005-0000-0000-0000A1A10000}"/>
    <cellStyle name="Note 6 13 5 2 3" xfId="7865" xr:uid="{00000000-0005-0000-0000-0000A2A10000}"/>
    <cellStyle name="Note 6 13 5 2 3 2" xfId="25300" xr:uid="{00000000-0005-0000-0000-0000A3A10000}"/>
    <cellStyle name="Note 6 13 5 2 3 3" xfId="39753" xr:uid="{00000000-0005-0000-0000-0000A4A10000}"/>
    <cellStyle name="Note 6 13 5 2 4" xfId="10306" xr:uid="{00000000-0005-0000-0000-0000A5A10000}"/>
    <cellStyle name="Note 6 13 5 2 4 2" xfId="27741" xr:uid="{00000000-0005-0000-0000-0000A6A10000}"/>
    <cellStyle name="Note 6 13 5 2 4 3" xfId="42194" xr:uid="{00000000-0005-0000-0000-0000A7A10000}"/>
    <cellStyle name="Note 6 13 5 2 5" xfId="12726" xr:uid="{00000000-0005-0000-0000-0000A8A10000}"/>
    <cellStyle name="Note 6 13 5 2 5 2" xfId="30161" xr:uid="{00000000-0005-0000-0000-0000A9A10000}"/>
    <cellStyle name="Note 6 13 5 2 5 3" xfId="44614" xr:uid="{00000000-0005-0000-0000-0000AAA10000}"/>
    <cellStyle name="Note 6 13 5 2 6" xfId="19733" xr:uid="{00000000-0005-0000-0000-0000ABA10000}"/>
    <cellStyle name="Note 6 13 5 3" xfId="2893" xr:uid="{00000000-0005-0000-0000-0000ACA10000}"/>
    <cellStyle name="Note 6 13 5 3 2" xfId="5404" xr:uid="{00000000-0005-0000-0000-0000ADA10000}"/>
    <cellStyle name="Note 6 13 5 3 2 2" xfId="14679" xr:uid="{00000000-0005-0000-0000-0000AEA10000}"/>
    <cellStyle name="Note 6 13 5 3 2 2 2" xfId="32114" xr:uid="{00000000-0005-0000-0000-0000AFA10000}"/>
    <cellStyle name="Note 6 13 5 3 2 2 3" xfId="46567" xr:uid="{00000000-0005-0000-0000-0000B0A10000}"/>
    <cellStyle name="Note 6 13 5 3 2 3" xfId="17140" xr:uid="{00000000-0005-0000-0000-0000B1A10000}"/>
    <cellStyle name="Note 6 13 5 3 2 3 2" xfId="34575" xr:uid="{00000000-0005-0000-0000-0000B2A10000}"/>
    <cellStyle name="Note 6 13 5 3 2 3 3" xfId="49028" xr:uid="{00000000-0005-0000-0000-0000B3A10000}"/>
    <cellStyle name="Note 6 13 5 3 2 4" xfId="22840" xr:uid="{00000000-0005-0000-0000-0000B4A10000}"/>
    <cellStyle name="Note 6 13 5 3 2 5" xfId="37293" xr:uid="{00000000-0005-0000-0000-0000B5A10000}"/>
    <cellStyle name="Note 6 13 5 3 3" xfId="7866" xr:uid="{00000000-0005-0000-0000-0000B6A10000}"/>
    <cellStyle name="Note 6 13 5 3 3 2" xfId="25301" xr:uid="{00000000-0005-0000-0000-0000B7A10000}"/>
    <cellStyle name="Note 6 13 5 3 3 3" xfId="39754" xr:uid="{00000000-0005-0000-0000-0000B8A10000}"/>
    <cellStyle name="Note 6 13 5 3 4" xfId="10307" xr:uid="{00000000-0005-0000-0000-0000B9A10000}"/>
    <cellStyle name="Note 6 13 5 3 4 2" xfId="27742" xr:uid="{00000000-0005-0000-0000-0000BAA10000}"/>
    <cellStyle name="Note 6 13 5 3 4 3" xfId="42195" xr:uid="{00000000-0005-0000-0000-0000BBA10000}"/>
    <cellStyle name="Note 6 13 5 3 5" xfId="12727" xr:uid="{00000000-0005-0000-0000-0000BCA10000}"/>
    <cellStyle name="Note 6 13 5 3 5 2" xfId="30162" xr:uid="{00000000-0005-0000-0000-0000BDA10000}"/>
    <cellStyle name="Note 6 13 5 3 5 3" xfId="44615" xr:uid="{00000000-0005-0000-0000-0000BEA10000}"/>
    <cellStyle name="Note 6 13 5 3 6" xfId="19734" xr:uid="{00000000-0005-0000-0000-0000BFA10000}"/>
    <cellStyle name="Note 6 13 5 4" xfId="2894" xr:uid="{00000000-0005-0000-0000-0000C0A10000}"/>
    <cellStyle name="Note 6 13 5 4 2" xfId="5405" xr:uid="{00000000-0005-0000-0000-0000C1A10000}"/>
    <cellStyle name="Note 6 13 5 4 2 2" xfId="22841" xr:uid="{00000000-0005-0000-0000-0000C2A10000}"/>
    <cellStyle name="Note 6 13 5 4 2 3" xfId="37294" xr:uid="{00000000-0005-0000-0000-0000C3A10000}"/>
    <cellStyle name="Note 6 13 5 4 3" xfId="7867" xr:uid="{00000000-0005-0000-0000-0000C4A10000}"/>
    <cellStyle name="Note 6 13 5 4 3 2" xfId="25302" xr:uid="{00000000-0005-0000-0000-0000C5A10000}"/>
    <cellStyle name="Note 6 13 5 4 3 3" xfId="39755" xr:uid="{00000000-0005-0000-0000-0000C6A10000}"/>
    <cellStyle name="Note 6 13 5 4 4" xfId="10308" xr:uid="{00000000-0005-0000-0000-0000C7A10000}"/>
    <cellStyle name="Note 6 13 5 4 4 2" xfId="27743" xr:uid="{00000000-0005-0000-0000-0000C8A10000}"/>
    <cellStyle name="Note 6 13 5 4 4 3" xfId="42196" xr:uid="{00000000-0005-0000-0000-0000C9A10000}"/>
    <cellStyle name="Note 6 13 5 4 5" xfId="12728" xr:uid="{00000000-0005-0000-0000-0000CAA10000}"/>
    <cellStyle name="Note 6 13 5 4 5 2" xfId="30163" xr:uid="{00000000-0005-0000-0000-0000CBA10000}"/>
    <cellStyle name="Note 6 13 5 4 5 3" xfId="44616" xr:uid="{00000000-0005-0000-0000-0000CCA10000}"/>
    <cellStyle name="Note 6 13 5 4 6" xfId="15493" xr:uid="{00000000-0005-0000-0000-0000CDA10000}"/>
    <cellStyle name="Note 6 13 5 4 6 2" xfId="32928" xr:uid="{00000000-0005-0000-0000-0000CEA10000}"/>
    <cellStyle name="Note 6 13 5 4 6 3" xfId="47381" xr:uid="{00000000-0005-0000-0000-0000CFA10000}"/>
    <cellStyle name="Note 6 13 5 4 7" xfId="19735" xr:uid="{00000000-0005-0000-0000-0000D0A10000}"/>
    <cellStyle name="Note 6 13 5 4 8" xfId="20655" xr:uid="{00000000-0005-0000-0000-0000D1A10000}"/>
    <cellStyle name="Note 6 13 5 5" xfId="5402" xr:uid="{00000000-0005-0000-0000-0000D2A10000}"/>
    <cellStyle name="Note 6 13 5 5 2" xfId="14677" xr:uid="{00000000-0005-0000-0000-0000D3A10000}"/>
    <cellStyle name="Note 6 13 5 5 2 2" xfId="32112" xr:uid="{00000000-0005-0000-0000-0000D4A10000}"/>
    <cellStyle name="Note 6 13 5 5 2 3" xfId="46565" xr:uid="{00000000-0005-0000-0000-0000D5A10000}"/>
    <cellStyle name="Note 6 13 5 5 3" xfId="17138" xr:uid="{00000000-0005-0000-0000-0000D6A10000}"/>
    <cellStyle name="Note 6 13 5 5 3 2" xfId="34573" xr:uid="{00000000-0005-0000-0000-0000D7A10000}"/>
    <cellStyle name="Note 6 13 5 5 3 3" xfId="49026" xr:uid="{00000000-0005-0000-0000-0000D8A10000}"/>
    <cellStyle name="Note 6 13 5 5 4" xfId="22838" xr:uid="{00000000-0005-0000-0000-0000D9A10000}"/>
    <cellStyle name="Note 6 13 5 5 5" xfId="37291" xr:uid="{00000000-0005-0000-0000-0000DAA10000}"/>
    <cellStyle name="Note 6 13 5 6" xfId="7864" xr:uid="{00000000-0005-0000-0000-0000DBA10000}"/>
    <cellStyle name="Note 6 13 5 6 2" xfId="25299" xr:uid="{00000000-0005-0000-0000-0000DCA10000}"/>
    <cellStyle name="Note 6 13 5 6 3" xfId="39752" xr:uid="{00000000-0005-0000-0000-0000DDA10000}"/>
    <cellStyle name="Note 6 13 5 7" xfId="10305" xr:uid="{00000000-0005-0000-0000-0000DEA10000}"/>
    <cellStyle name="Note 6 13 5 7 2" xfId="27740" xr:uid="{00000000-0005-0000-0000-0000DFA10000}"/>
    <cellStyle name="Note 6 13 5 7 3" xfId="42193" xr:uid="{00000000-0005-0000-0000-0000E0A10000}"/>
    <cellStyle name="Note 6 13 5 8" xfId="12725" xr:uid="{00000000-0005-0000-0000-0000E1A10000}"/>
    <cellStyle name="Note 6 13 5 8 2" xfId="30160" xr:uid="{00000000-0005-0000-0000-0000E2A10000}"/>
    <cellStyle name="Note 6 13 5 8 3" xfId="44613" xr:uid="{00000000-0005-0000-0000-0000E3A10000}"/>
    <cellStyle name="Note 6 13 5 9" xfId="19732" xr:uid="{00000000-0005-0000-0000-0000E4A10000}"/>
    <cellStyle name="Note 6 13 6" xfId="2895" xr:uid="{00000000-0005-0000-0000-0000E5A10000}"/>
    <cellStyle name="Note 6 13 6 2" xfId="5406" xr:uid="{00000000-0005-0000-0000-0000E6A10000}"/>
    <cellStyle name="Note 6 13 6 2 2" xfId="14680" xr:uid="{00000000-0005-0000-0000-0000E7A10000}"/>
    <cellStyle name="Note 6 13 6 2 2 2" xfId="32115" xr:uid="{00000000-0005-0000-0000-0000E8A10000}"/>
    <cellStyle name="Note 6 13 6 2 2 3" xfId="46568" xr:uid="{00000000-0005-0000-0000-0000E9A10000}"/>
    <cellStyle name="Note 6 13 6 2 3" xfId="17141" xr:uid="{00000000-0005-0000-0000-0000EAA10000}"/>
    <cellStyle name="Note 6 13 6 2 3 2" xfId="34576" xr:uid="{00000000-0005-0000-0000-0000EBA10000}"/>
    <cellStyle name="Note 6 13 6 2 3 3" xfId="49029" xr:uid="{00000000-0005-0000-0000-0000ECA10000}"/>
    <cellStyle name="Note 6 13 6 2 4" xfId="22842" xr:uid="{00000000-0005-0000-0000-0000EDA10000}"/>
    <cellStyle name="Note 6 13 6 2 5" xfId="37295" xr:uid="{00000000-0005-0000-0000-0000EEA10000}"/>
    <cellStyle name="Note 6 13 6 3" xfId="7868" xr:uid="{00000000-0005-0000-0000-0000EFA10000}"/>
    <cellStyle name="Note 6 13 6 3 2" xfId="25303" xr:uid="{00000000-0005-0000-0000-0000F0A10000}"/>
    <cellStyle name="Note 6 13 6 3 3" xfId="39756" xr:uid="{00000000-0005-0000-0000-0000F1A10000}"/>
    <cellStyle name="Note 6 13 6 4" xfId="10309" xr:uid="{00000000-0005-0000-0000-0000F2A10000}"/>
    <cellStyle name="Note 6 13 6 4 2" xfId="27744" xr:uid="{00000000-0005-0000-0000-0000F3A10000}"/>
    <cellStyle name="Note 6 13 6 4 3" xfId="42197" xr:uid="{00000000-0005-0000-0000-0000F4A10000}"/>
    <cellStyle name="Note 6 13 6 5" xfId="12729" xr:uid="{00000000-0005-0000-0000-0000F5A10000}"/>
    <cellStyle name="Note 6 13 6 5 2" xfId="30164" xr:uid="{00000000-0005-0000-0000-0000F6A10000}"/>
    <cellStyle name="Note 6 13 6 5 3" xfId="44617" xr:uid="{00000000-0005-0000-0000-0000F7A10000}"/>
    <cellStyle name="Note 6 13 6 6" xfId="19736" xr:uid="{00000000-0005-0000-0000-0000F8A10000}"/>
    <cellStyle name="Note 6 13 7" xfId="2896" xr:uid="{00000000-0005-0000-0000-0000F9A10000}"/>
    <cellStyle name="Note 6 13 7 2" xfId="5407" xr:uid="{00000000-0005-0000-0000-0000FAA10000}"/>
    <cellStyle name="Note 6 13 7 2 2" xfId="14681" xr:uid="{00000000-0005-0000-0000-0000FBA10000}"/>
    <cellStyle name="Note 6 13 7 2 2 2" xfId="32116" xr:uid="{00000000-0005-0000-0000-0000FCA10000}"/>
    <cellStyle name="Note 6 13 7 2 2 3" xfId="46569" xr:uid="{00000000-0005-0000-0000-0000FDA10000}"/>
    <cellStyle name="Note 6 13 7 2 3" xfId="17142" xr:uid="{00000000-0005-0000-0000-0000FEA10000}"/>
    <cellStyle name="Note 6 13 7 2 3 2" xfId="34577" xr:uid="{00000000-0005-0000-0000-0000FFA10000}"/>
    <cellStyle name="Note 6 13 7 2 3 3" xfId="49030" xr:uid="{00000000-0005-0000-0000-000000A20000}"/>
    <cellStyle name="Note 6 13 7 2 4" xfId="22843" xr:uid="{00000000-0005-0000-0000-000001A20000}"/>
    <cellStyle name="Note 6 13 7 2 5" xfId="37296" xr:uid="{00000000-0005-0000-0000-000002A20000}"/>
    <cellStyle name="Note 6 13 7 3" xfId="7869" xr:uid="{00000000-0005-0000-0000-000003A20000}"/>
    <cellStyle name="Note 6 13 7 3 2" xfId="25304" xr:uid="{00000000-0005-0000-0000-000004A20000}"/>
    <cellStyle name="Note 6 13 7 3 3" xfId="39757" xr:uid="{00000000-0005-0000-0000-000005A20000}"/>
    <cellStyle name="Note 6 13 7 4" xfId="10310" xr:uid="{00000000-0005-0000-0000-000006A20000}"/>
    <cellStyle name="Note 6 13 7 4 2" xfId="27745" xr:uid="{00000000-0005-0000-0000-000007A20000}"/>
    <cellStyle name="Note 6 13 7 4 3" xfId="42198" xr:uid="{00000000-0005-0000-0000-000008A20000}"/>
    <cellStyle name="Note 6 13 7 5" xfId="12730" xr:uid="{00000000-0005-0000-0000-000009A20000}"/>
    <cellStyle name="Note 6 13 7 5 2" xfId="30165" xr:uid="{00000000-0005-0000-0000-00000AA20000}"/>
    <cellStyle name="Note 6 13 7 5 3" xfId="44618" xr:uid="{00000000-0005-0000-0000-00000BA20000}"/>
    <cellStyle name="Note 6 13 7 6" xfId="19737" xr:uid="{00000000-0005-0000-0000-00000CA20000}"/>
    <cellStyle name="Note 6 13 8" xfId="2897" xr:uid="{00000000-0005-0000-0000-00000DA20000}"/>
    <cellStyle name="Note 6 13 8 2" xfId="5408" xr:uid="{00000000-0005-0000-0000-00000EA20000}"/>
    <cellStyle name="Note 6 13 8 2 2" xfId="22844" xr:uid="{00000000-0005-0000-0000-00000FA20000}"/>
    <cellStyle name="Note 6 13 8 2 3" xfId="37297" xr:uid="{00000000-0005-0000-0000-000010A20000}"/>
    <cellStyle name="Note 6 13 8 3" xfId="7870" xr:uid="{00000000-0005-0000-0000-000011A20000}"/>
    <cellStyle name="Note 6 13 8 3 2" xfId="25305" xr:uid="{00000000-0005-0000-0000-000012A20000}"/>
    <cellStyle name="Note 6 13 8 3 3" xfId="39758" xr:uid="{00000000-0005-0000-0000-000013A20000}"/>
    <cellStyle name="Note 6 13 8 4" xfId="10311" xr:uid="{00000000-0005-0000-0000-000014A20000}"/>
    <cellStyle name="Note 6 13 8 4 2" xfId="27746" xr:uid="{00000000-0005-0000-0000-000015A20000}"/>
    <cellStyle name="Note 6 13 8 4 3" xfId="42199" xr:uid="{00000000-0005-0000-0000-000016A20000}"/>
    <cellStyle name="Note 6 13 8 5" xfId="12731" xr:uid="{00000000-0005-0000-0000-000017A20000}"/>
    <cellStyle name="Note 6 13 8 5 2" xfId="30166" xr:uid="{00000000-0005-0000-0000-000018A20000}"/>
    <cellStyle name="Note 6 13 8 5 3" xfId="44619" xr:uid="{00000000-0005-0000-0000-000019A20000}"/>
    <cellStyle name="Note 6 13 8 6" xfId="15494" xr:uid="{00000000-0005-0000-0000-00001AA20000}"/>
    <cellStyle name="Note 6 13 8 6 2" xfId="32929" xr:uid="{00000000-0005-0000-0000-00001BA20000}"/>
    <cellStyle name="Note 6 13 8 6 3" xfId="47382" xr:uid="{00000000-0005-0000-0000-00001CA20000}"/>
    <cellStyle name="Note 6 13 8 7" xfId="19738" xr:uid="{00000000-0005-0000-0000-00001DA20000}"/>
    <cellStyle name="Note 6 13 8 8" xfId="20656" xr:uid="{00000000-0005-0000-0000-00001EA20000}"/>
    <cellStyle name="Note 6 13 9" xfId="5389" xr:uid="{00000000-0005-0000-0000-00001FA20000}"/>
    <cellStyle name="Note 6 13 9 2" xfId="14667" xr:uid="{00000000-0005-0000-0000-000020A20000}"/>
    <cellStyle name="Note 6 13 9 2 2" xfId="32102" xr:uid="{00000000-0005-0000-0000-000021A20000}"/>
    <cellStyle name="Note 6 13 9 2 3" xfId="46555" xr:uid="{00000000-0005-0000-0000-000022A20000}"/>
    <cellStyle name="Note 6 13 9 3" xfId="17128" xr:uid="{00000000-0005-0000-0000-000023A20000}"/>
    <cellStyle name="Note 6 13 9 3 2" xfId="34563" xr:uid="{00000000-0005-0000-0000-000024A20000}"/>
    <cellStyle name="Note 6 13 9 3 3" xfId="49016" xr:uid="{00000000-0005-0000-0000-000025A20000}"/>
    <cellStyle name="Note 6 13 9 4" xfId="22825" xr:uid="{00000000-0005-0000-0000-000026A20000}"/>
    <cellStyle name="Note 6 13 9 5" xfId="37278" xr:uid="{00000000-0005-0000-0000-000027A20000}"/>
    <cellStyle name="Note 6 14" xfId="2898" xr:uid="{00000000-0005-0000-0000-000028A20000}"/>
    <cellStyle name="Note 6 14 10" xfId="7871" xr:uid="{00000000-0005-0000-0000-000029A20000}"/>
    <cellStyle name="Note 6 14 10 2" xfId="25306" xr:uid="{00000000-0005-0000-0000-00002AA20000}"/>
    <cellStyle name="Note 6 14 10 3" xfId="39759" xr:uid="{00000000-0005-0000-0000-00002BA20000}"/>
    <cellStyle name="Note 6 14 11" xfId="10312" xr:uid="{00000000-0005-0000-0000-00002CA20000}"/>
    <cellStyle name="Note 6 14 11 2" xfId="27747" xr:uid="{00000000-0005-0000-0000-00002DA20000}"/>
    <cellStyle name="Note 6 14 11 3" xfId="42200" xr:uid="{00000000-0005-0000-0000-00002EA20000}"/>
    <cellStyle name="Note 6 14 12" xfId="12732" xr:uid="{00000000-0005-0000-0000-00002FA20000}"/>
    <cellStyle name="Note 6 14 12 2" xfId="30167" xr:uid="{00000000-0005-0000-0000-000030A20000}"/>
    <cellStyle name="Note 6 14 12 3" xfId="44620" xr:uid="{00000000-0005-0000-0000-000031A20000}"/>
    <cellStyle name="Note 6 14 13" xfId="19739" xr:uid="{00000000-0005-0000-0000-000032A20000}"/>
    <cellStyle name="Note 6 14 2" xfId="2899" xr:uid="{00000000-0005-0000-0000-000033A20000}"/>
    <cellStyle name="Note 6 14 2 2" xfId="2900" xr:uid="{00000000-0005-0000-0000-000034A20000}"/>
    <cellStyle name="Note 6 14 2 2 2" xfId="5411" xr:uid="{00000000-0005-0000-0000-000035A20000}"/>
    <cellStyle name="Note 6 14 2 2 2 2" xfId="14684" xr:uid="{00000000-0005-0000-0000-000036A20000}"/>
    <cellStyle name="Note 6 14 2 2 2 2 2" xfId="32119" xr:uid="{00000000-0005-0000-0000-000037A20000}"/>
    <cellStyle name="Note 6 14 2 2 2 2 3" xfId="46572" xr:uid="{00000000-0005-0000-0000-000038A20000}"/>
    <cellStyle name="Note 6 14 2 2 2 3" xfId="17145" xr:uid="{00000000-0005-0000-0000-000039A20000}"/>
    <cellStyle name="Note 6 14 2 2 2 3 2" xfId="34580" xr:uid="{00000000-0005-0000-0000-00003AA20000}"/>
    <cellStyle name="Note 6 14 2 2 2 3 3" xfId="49033" xr:uid="{00000000-0005-0000-0000-00003BA20000}"/>
    <cellStyle name="Note 6 14 2 2 2 4" xfId="22847" xr:uid="{00000000-0005-0000-0000-00003CA20000}"/>
    <cellStyle name="Note 6 14 2 2 2 5" xfId="37300" xr:uid="{00000000-0005-0000-0000-00003DA20000}"/>
    <cellStyle name="Note 6 14 2 2 3" xfId="7873" xr:uid="{00000000-0005-0000-0000-00003EA20000}"/>
    <cellStyle name="Note 6 14 2 2 3 2" xfId="25308" xr:uid="{00000000-0005-0000-0000-00003FA20000}"/>
    <cellStyle name="Note 6 14 2 2 3 3" xfId="39761" xr:uid="{00000000-0005-0000-0000-000040A20000}"/>
    <cellStyle name="Note 6 14 2 2 4" xfId="10314" xr:uid="{00000000-0005-0000-0000-000041A20000}"/>
    <cellStyle name="Note 6 14 2 2 4 2" xfId="27749" xr:uid="{00000000-0005-0000-0000-000042A20000}"/>
    <cellStyle name="Note 6 14 2 2 4 3" xfId="42202" xr:uid="{00000000-0005-0000-0000-000043A20000}"/>
    <cellStyle name="Note 6 14 2 2 5" xfId="12734" xr:uid="{00000000-0005-0000-0000-000044A20000}"/>
    <cellStyle name="Note 6 14 2 2 5 2" xfId="30169" xr:uid="{00000000-0005-0000-0000-000045A20000}"/>
    <cellStyle name="Note 6 14 2 2 5 3" xfId="44622" xr:uid="{00000000-0005-0000-0000-000046A20000}"/>
    <cellStyle name="Note 6 14 2 2 6" xfId="19741" xr:uid="{00000000-0005-0000-0000-000047A20000}"/>
    <cellStyle name="Note 6 14 2 3" xfId="2901" xr:uid="{00000000-0005-0000-0000-000048A20000}"/>
    <cellStyle name="Note 6 14 2 3 2" xfId="5412" xr:uid="{00000000-0005-0000-0000-000049A20000}"/>
    <cellStyle name="Note 6 14 2 3 2 2" xfId="14685" xr:uid="{00000000-0005-0000-0000-00004AA20000}"/>
    <cellStyle name="Note 6 14 2 3 2 2 2" xfId="32120" xr:uid="{00000000-0005-0000-0000-00004BA20000}"/>
    <cellStyle name="Note 6 14 2 3 2 2 3" xfId="46573" xr:uid="{00000000-0005-0000-0000-00004CA20000}"/>
    <cellStyle name="Note 6 14 2 3 2 3" xfId="17146" xr:uid="{00000000-0005-0000-0000-00004DA20000}"/>
    <cellStyle name="Note 6 14 2 3 2 3 2" xfId="34581" xr:uid="{00000000-0005-0000-0000-00004EA20000}"/>
    <cellStyle name="Note 6 14 2 3 2 3 3" xfId="49034" xr:uid="{00000000-0005-0000-0000-00004FA20000}"/>
    <cellStyle name="Note 6 14 2 3 2 4" xfId="22848" xr:uid="{00000000-0005-0000-0000-000050A20000}"/>
    <cellStyle name="Note 6 14 2 3 2 5" xfId="37301" xr:uid="{00000000-0005-0000-0000-000051A20000}"/>
    <cellStyle name="Note 6 14 2 3 3" xfId="7874" xr:uid="{00000000-0005-0000-0000-000052A20000}"/>
    <cellStyle name="Note 6 14 2 3 3 2" xfId="25309" xr:uid="{00000000-0005-0000-0000-000053A20000}"/>
    <cellStyle name="Note 6 14 2 3 3 3" xfId="39762" xr:uid="{00000000-0005-0000-0000-000054A20000}"/>
    <cellStyle name="Note 6 14 2 3 4" xfId="10315" xr:uid="{00000000-0005-0000-0000-000055A20000}"/>
    <cellStyle name="Note 6 14 2 3 4 2" xfId="27750" xr:uid="{00000000-0005-0000-0000-000056A20000}"/>
    <cellStyle name="Note 6 14 2 3 4 3" xfId="42203" xr:uid="{00000000-0005-0000-0000-000057A20000}"/>
    <cellStyle name="Note 6 14 2 3 5" xfId="12735" xr:uid="{00000000-0005-0000-0000-000058A20000}"/>
    <cellStyle name="Note 6 14 2 3 5 2" xfId="30170" xr:uid="{00000000-0005-0000-0000-000059A20000}"/>
    <cellStyle name="Note 6 14 2 3 5 3" xfId="44623" xr:uid="{00000000-0005-0000-0000-00005AA20000}"/>
    <cellStyle name="Note 6 14 2 3 6" xfId="19742" xr:uid="{00000000-0005-0000-0000-00005BA20000}"/>
    <cellStyle name="Note 6 14 2 4" xfId="2902" xr:uid="{00000000-0005-0000-0000-00005CA20000}"/>
    <cellStyle name="Note 6 14 2 4 2" xfId="5413" xr:uid="{00000000-0005-0000-0000-00005DA20000}"/>
    <cellStyle name="Note 6 14 2 4 2 2" xfId="22849" xr:uid="{00000000-0005-0000-0000-00005EA20000}"/>
    <cellStyle name="Note 6 14 2 4 2 3" xfId="37302" xr:uid="{00000000-0005-0000-0000-00005FA20000}"/>
    <cellStyle name="Note 6 14 2 4 3" xfId="7875" xr:uid="{00000000-0005-0000-0000-000060A20000}"/>
    <cellStyle name="Note 6 14 2 4 3 2" xfId="25310" xr:uid="{00000000-0005-0000-0000-000061A20000}"/>
    <cellStyle name="Note 6 14 2 4 3 3" xfId="39763" xr:uid="{00000000-0005-0000-0000-000062A20000}"/>
    <cellStyle name="Note 6 14 2 4 4" xfId="10316" xr:uid="{00000000-0005-0000-0000-000063A20000}"/>
    <cellStyle name="Note 6 14 2 4 4 2" xfId="27751" xr:uid="{00000000-0005-0000-0000-000064A20000}"/>
    <cellStyle name="Note 6 14 2 4 4 3" xfId="42204" xr:uid="{00000000-0005-0000-0000-000065A20000}"/>
    <cellStyle name="Note 6 14 2 4 5" xfId="12736" xr:uid="{00000000-0005-0000-0000-000066A20000}"/>
    <cellStyle name="Note 6 14 2 4 5 2" xfId="30171" xr:uid="{00000000-0005-0000-0000-000067A20000}"/>
    <cellStyle name="Note 6 14 2 4 5 3" xfId="44624" xr:uid="{00000000-0005-0000-0000-000068A20000}"/>
    <cellStyle name="Note 6 14 2 4 6" xfId="15495" xr:uid="{00000000-0005-0000-0000-000069A20000}"/>
    <cellStyle name="Note 6 14 2 4 6 2" xfId="32930" xr:uid="{00000000-0005-0000-0000-00006AA20000}"/>
    <cellStyle name="Note 6 14 2 4 6 3" xfId="47383" xr:uid="{00000000-0005-0000-0000-00006BA20000}"/>
    <cellStyle name="Note 6 14 2 4 7" xfId="19743" xr:uid="{00000000-0005-0000-0000-00006CA20000}"/>
    <cellStyle name="Note 6 14 2 4 8" xfId="20657" xr:uid="{00000000-0005-0000-0000-00006DA20000}"/>
    <cellStyle name="Note 6 14 2 5" xfId="5410" xr:uid="{00000000-0005-0000-0000-00006EA20000}"/>
    <cellStyle name="Note 6 14 2 5 2" xfId="14683" xr:uid="{00000000-0005-0000-0000-00006FA20000}"/>
    <cellStyle name="Note 6 14 2 5 2 2" xfId="32118" xr:uid="{00000000-0005-0000-0000-000070A20000}"/>
    <cellStyle name="Note 6 14 2 5 2 3" xfId="46571" xr:uid="{00000000-0005-0000-0000-000071A20000}"/>
    <cellStyle name="Note 6 14 2 5 3" xfId="17144" xr:uid="{00000000-0005-0000-0000-000072A20000}"/>
    <cellStyle name="Note 6 14 2 5 3 2" xfId="34579" xr:uid="{00000000-0005-0000-0000-000073A20000}"/>
    <cellStyle name="Note 6 14 2 5 3 3" xfId="49032" xr:uid="{00000000-0005-0000-0000-000074A20000}"/>
    <cellStyle name="Note 6 14 2 5 4" xfId="22846" xr:uid="{00000000-0005-0000-0000-000075A20000}"/>
    <cellStyle name="Note 6 14 2 5 5" xfId="37299" xr:uid="{00000000-0005-0000-0000-000076A20000}"/>
    <cellStyle name="Note 6 14 2 6" xfId="7872" xr:uid="{00000000-0005-0000-0000-000077A20000}"/>
    <cellStyle name="Note 6 14 2 6 2" xfId="25307" xr:uid="{00000000-0005-0000-0000-000078A20000}"/>
    <cellStyle name="Note 6 14 2 6 3" xfId="39760" xr:uid="{00000000-0005-0000-0000-000079A20000}"/>
    <cellStyle name="Note 6 14 2 7" xfId="10313" xr:uid="{00000000-0005-0000-0000-00007AA20000}"/>
    <cellStyle name="Note 6 14 2 7 2" xfId="27748" xr:uid="{00000000-0005-0000-0000-00007BA20000}"/>
    <cellStyle name="Note 6 14 2 7 3" xfId="42201" xr:uid="{00000000-0005-0000-0000-00007CA20000}"/>
    <cellStyle name="Note 6 14 2 8" xfId="12733" xr:uid="{00000000-0005-0000-0000-00007DA20000}"/>
    <cellStyle name="Note 6 14 2 8 2" xfId="30168" xr:uid="{00000000-0005-0000-0000-00007EA20000}"/>
    <cellStyle name="Note 6 14 2 8 3" xfId="44621" xr:uid="{00000000-0005-0000-0000-00007FA20000}"/>
    <cellStyle name="Note 6 14 2 9" xfId="19740" xr:uid="{00000000-0005-0000-0000-000080A20000}"/>
    <cellStyle name="Note 6 14 3" xfId="2903" xr:uid="{00000000-0005-0000-0000-000081A20000}"/>
    <cellStyle name="Note 6 14 3 2" xfId="2904" xr:uid="{00000000-0005-0000-0000-000082A20000}"/>
    <cellStyle name="Note 6 14 3 2 2" xfId="5415" xr:uid="{00000000-0005-0000-0000-000083A20000}"/>
    <cellStyle name="Note 6 14 3 2 2 2" xfId="14687" xr:uid="{00000000-0005-0000-0000-000084A20000}"/>
    <cellStyle name="Note 6 14 3 2 2 2 2" xfId="32122" xr:uid="{00000000-0005-0000-0000-000085A20000}"/>
    <cellStyle name="Note 6 14 3 2 2 2 3" xfId="46575" xr:uid="{00000000-0005-0000-0000-000086A20000}"/>
    <cellStyle name="Note 6 14 3 2 2 3" xfId="17148" xr:uid="{00000000-0005-0000-0000-000087A20000}"/>
    <cellStyle name="Note 6 14 3 2 2 3 2" xfId="34583" xr:uid="{00000000-0005-0000-0000-000088A20000}"/>
    <cellStyle name="Note 6 14 3 2 2 3 3" xfId="49036" xr:uid="{00000000-0005-0000-0000-000089A20000}"/>
    <cellStyle name="Note 6 14 3 2 2 4" xfId="22851" xr:uid="{00000000-0005-0000-0000-00008AA20000}"/>
    <cellStyle name="Note 6 14 3 2 2 5" xfId="37304" xr:uid="{00000000-0005-0000-0000-00008BA20000}"/>
    <cellStyle name="Note 6 14 3 2 3" xfId="7877" xr:uid="{00000000-0005-0000-0000-00008CA20000}"/>
    <cellStyle name="Note 6 14 3 2 3 2" xfId="25312" xr:uid="{00000000-0005-0000-0000-00008DA20000}"/>
    <cellStyle name="Note 6 14 3 2 3 3" xfId="39765" xr:uid="{00000000-0005-0000-0000-00008EA20000}"/>
    <cellStyle name="Note 6 14 3 2 4" xfId="10318" xr:uid="{00000000-0005-0000-0000-00008FA20000}"/>
    <cellStyle name="Note 6 14 3 2 4 2" xfId="27753" xr:uid="{00000000-0005-0000-0000-000090A20000}"/>
    <cellStyle name="Note 6 14 3 2 4 3" xfId="42206" xr:uid="{00000000-0005-0000-0000-000091A20000}"/>
    <cellStyle name="Note 6 14 3 2 5" xfId="12738" xr:uid="{00000000-0005-0000-0000-000092A20000}"/>
    <cellStyle name="Note 6 14 3 2 5 2" xfId="30173" xr:uid="{00000000-0005-0000-0000-000093A20000}"/>
    <cellStyle name="Note 6 14 3 2 5 3" xfId="44626" xr:uid="{00000000-0005-0000-0000-000094A20000}"/>
    <cellStyle name="Note 6 14 3 2 6" xfId="19745" xr:uid="{00000000-0005-0000-0000-000095A20000}"/>
    <cellStyle name="Note 6 14 3 3" xfId="2905" xr:uid="{00000000-0005-0000-0000-000096A20000}"/>
    <cellStyle name="Note 6 14 3 3 2" xfId="5416" xr:uid="{00000000-0005-0000-0000-000097A20000}"/>
    <cellStyle name="Note 6 14 3 3 2 2" xfId="14688" xr:uid="{00000000-0005-0000-0000-000098A20000}"/>
    <cellStyle name="Note 6 14 3 3 2 2 2" xfId="32123" xr:uid="{00000000-0005-0000-0000-000099A20000}"/>
    <cellStyle name="Note 6 14 3 3 2 2 3" xfId="46576" xr:uid="{00000000-0005-0000-0000-00009AA20000}"/>
    <cellStyle name="Note 6 14 3 3 2 3" xfId="17149" xr:uid="{00000000-0005-0000-0000-00009BA20000}"/>
    <cellStyle name="Note 6 14 3 3 2 3 2" xfId="34584" xr:uid="{00000000-0005-0000-0000-00009CA20000}"/>
    <cellStyle name="Note 6 14 3 3 2 3 3" xfId="49037" xr:uid="{00000000-0005-0000-0000-00009DA20000}"/>
    <cellStyle name="Note 6 14 3 3 2 4" xfId="22852" xr:uid="{00000000-0005-0000-0000-00009EA20000}"/>
    <cellStyle name="Note 6 14 3 3 2 5" xfId="37305" xr:uid="{00000000-0005-0000-0000-00009FA20000}"/>
    <cellStyle name="Note 6 14 3 3 3" xfId="7878" xr:uid="{00000000-0005-0000-0000-0000A0A20000}"/>
    <cellStyle name="Note 6 14 3 3 3 2" xfId="25313" xr:uid="{00000000-0005-0000-0000-0000A1A20000}"/>
    <cellStyle name="Note 6 14 3 3 3 3" xfId="39766" xr:uid="{00000000-0005-0000-0000-0000A2A20000}"/>
    <cellStyle name="Note 6 14 3 3 4" xfId="10319" xr:uid="{00000000-0005-0000-0000-0000A3A20000}"/>
    <cellStyle name="Note 6 14 3 3 4 2" xfId="27754" xr:uid="{00000000-0005-0000-0000-0000A4A20000}"/>
    <cellStyle name="Note 6 14 3 3 4 3" xfId="42207" xr:uid="{00000000-0005-0000-0000-0000A5A20000}"/>
    <cellStyle name="Note 6 14 3 3 5" xfId="12739" xr:uid="{00000000-0005-0000-0000-0000A6A20000}"/>
    <cellStyle name="Note 6 14 3 3 5 2" xfId="30174" xr:uid="{00000000-0005-0000-0000-0000A7A20000}"/>
    <cellStyle name="Note 6 14 3 3 5 3" xfId="44627" xr:uid="{00000000-0005-0000-0000-0000A8A20000}"/>
    <cellStyle name="Note 6 14 3 3 6" xfId="19746" xr:uid="{00000000-0005-0000-0000-0000A9A20000}"/>
    <cellStyle name="Note 6 14 3 4" xfId="2906" xr:uid="{00000000-0005-0000-0000-0000AAA20000}"/>
    <cellStyle name="Note 6 14 3 4 2" xfId="5417" xr:uid="{00000000-0005-0000-0000-0000ABA20000}"/>
    <cellStyle name="Note 6 14 3 4 2 2" xfId="22853" xr:uid="{00000000-0005-0000-0000-0000ACA20000}"/>
    <cellStyle name="Note 6 14 3 4 2 3" xfId="37306" xr:uid="{00000000-0005-0000-0000-0000ADA20000}"/>
    <cellStyle name="Note 6 14 3 4 3" xfId="7879" xr:uid="{00000000-0005-0000-0000-0000AEA20000}"/>
    <cellStyle name="Note 6 14 3 4 3 2" xfId="25314" xr:uid="{00000000-0005-0000-0000-0000AFA20000}"/>
    <cellStyle name="Note 6 14 3 4 3 3" xfId="39767" xr:uid="{00000000-0005-0000-0000-0000B0A20000}"/>
    <cellStyle name="Note 6 14 3 4 4" xfId="10320" xr:uid="{00000000-0005-0000-0000-0000B1A20000}"/>
    <cellStyle name="Note 6 14 3 4 4 2" xfId="27755" xr:uid="{00000000-0005-0000-0000-0000B2A20000}"/>
    <cellStyle name="Note 6 14 3 4 4 3" xfId="42208" xr:uid="{00000000-0005-0000-0000-0000B3A20000}"/>
    <cellStyle name="Note 6 14 3 4 5" xfId="12740" xr:uid="{00000000-0005-0000-0000-0000B4A20000}"/>
    <cellStyle name="Note 6 14 3 4 5 2" xfId="30175" xr:uid="{00000000-0005-0000-0000-0000B5A20000}"/>
    <cellStyle name="Note 6 14 3 4 5 3" xfId="44628" xr:uid="{00000000-0005-0000-0000-0000B6A20000}"/>
    <cellStyle name="Note 6 14 3 4 6" xfId="15496" xr:uid="{00000000-0005-0000-0000-0000B7A20000}"/>
    <cellStyle name="Note 6 14 3 4 6 2" xfId="32931" xr:uid="{00000000-0005-0000-0000-0000B8A20000}"/>
    <cellStyle name="Note 6 14 3 4 6 3" xfId="47384" xr:uid="{00000000-0005-0000-0000-0000B9A20000}"/>
    <cellStyle name="Note 6 14 3 4 7" xfId="19747" xr:uid="{00000000-0005-0000-0000-0000BAA20000}"/>
    <cellStyle name="Note 6 14 3 4 8" xfId="20658" xr:uid="{00000000-0005-0000-0000-0000BBA20000}"/>
    <cellStyle name="Note 6 14 3 5" xfId="5414" xr:uid="{00000000-0005-0000-0000-0000BCA20000}"/>
    <cellStyle name="Note 6 14 3 5 2" xfId="14686" xr:uid="{00000000-0005-0000-0000-0000BDA20000}"/>
    <cellStyle name="Note 6 14 3 5 2 2" xfId="32121" xr:uid="{00000000-0005-0000-0000-0000BEA20000}"/>
    <cellStyle name="Note 6 14 3 5 2 3" xfId="46574" xr:uid="{00000000-0005-0000-0000-0000BFA20000}"/>
    <cellStyle name="Note 6 14 3 5 3" xfId="17147" xr:uid="{00000000-0005-0000-0000-0000C0A20000}"/>
    <cellStyle name="Note 6 14 3 5 3 2" xfId="34582" xr:uid="{00000000-0005-0000-0000-0000C1A20000}"/>
    <cellStyle name="Note 6 14 3 5 3 3" xfId="49035" xr:uid="{00000000-0005-0000-0000-0000C2A20000}"/>
    <cellStyle name="Note 6 14 3 5 4" xfId="22850" xr:uid="{00000000-0005-0000-0000-0000C3A20000}"/>
    <cellStyle name="Note 6 14 3 5 5" xfId="37303" xr:uid="{00000000-0005-0000-0000-0000C4A20000}"/>
    <cellStyle name="Note 6 14 3 6" xfId="7876" xr:uid="{00000000-0005-0000-0000-0000C5A20000}"/>
    <cellStyle name="Note 6 14 3 6 2" xfId="25311" xr:uid="{00000000-0005-0000-0000-0000C6A20000}"/>
    <cellStyle name="Note 6 14 3 6 3" xfId="39764" xr:uid="{00000000-0005-0000-0000-0000C7A20000}"/>
    <cellStyle name="Note 6 14 3 7" xfId="10317" xr:uid="{00000000-0005-0000-0000-0000C8A20000}"/>
    <cellStyle name="Note 6 14 3 7 2" xfId="27752" xr:uid="{00000000-0005-0000-0000-0000C9A20000}"/>
    <cellStyle name="Note 6 14 3 7 3" xfId="42205" xr:uid="{00000000-0005-0000-0000-0000CAA20000}"/>
    <cellStyle name="Note 6 14 3 8" xfId="12737" xr:uid="{00000000-0005-0000-0000-0000CBA20000}"/>
    <cellStyle name="Note 6 14 3 8 2" xfId="30172" xr:uid="{00000000-0005-0000-0000-0000CCA20000}"/>
    <cellStyle name="Note 6 14 3 8 3" xfId="44625" xr:uid="{00000000-0005-0000-0000-0000CDA20000}"/>
    <cellStyle name="Note 6 14 3 9" xfId="19744" xr:uid="{00000000-0005-0000-0000-0000CEA20000}"/>
    <cellStyle name="Note 6 14 4" xfId="2907" xr:uid="{00000000-0005-0000-0000-0000CFA20000}"/>
    <cellStyle name="Note 6 14 4 2" xfId="2908" xr:uid="{00000000-0005-0000-0000-0000D0A20000}"/>
    <cellStyle name="Note 6 14 4 2 2" xfId="5419" xr:uid="{00000000-0005-0000-0000-0000D1A20000}"/>
    <cellStyle name="Note 6 14 4 2 2 2" xfId="14690" xr:uid="{00000000-0005-0000-0000-0000D2A20000}"/>
    <cellStyle name="Note 6 14 4 2 2 2 2" xfId="32125" xr:uid="{00000000-0005-0000-0000-0000D3A20000}"/>
    <cellStyle name="Note 6 14 4 2 2 2 3" xfId="46578" xr:uid="{00000000-0005-0000-0000-0000D4A20000}"/>
    <cellStyle name="Note 6 14 4 2 2 3" xfId="17151" xr:uid="{00000000-0005-0000-0000-0000D5A20000}"/>
    <cellStyle name="Note 6 14 4 2 2 3 2" xfId="34586" xr:uid="{00000000-0005-0000-0000-0000D6A20000}"/>
    <cellStyle name="Note 6 14 4 2 2 3 3" xfId="49039" xr:uid="{00000000-0005-0000-0000-0000D7A20000}"/>
    <cellStyle name="Note 6 14 4 2 2 4" xfId="22855" xr:uid="{00000000-0005-0000-0000-0000D8A20000}"/>
    <cellStyle name="Note 6 14 4 2 2 5" xfId="37308" xr:uid="{00000000-0005-0000-0000-0000D9A20000}"/>
    <cellStyle name="Note 6 14 4 2 3" xfId="7881" xr:uid="{00000000-0005-0000-0000-0000DAA20000}"/>
    <cellStyle name="Note 6 14 4 2 3 2" xfId="25316" xr:uid="{00000000-0005-0000-0000-0000DBA20000}"/>
    <cellStyle name="Note 6 14 4 2 3 3" xfId="39769" xr:uid="{00000000-0005-0000-0000-0000DCA20000}"/>
    <cellStyle name="Note 6 14 4 2 4" xfId="10322" xr:uid="{00000000-0005-0000-0000-0000DDA20000}"/>
    <cellStyle name="Note 6 14 4 2 4 2" xfId="27757" xr:uid="{00000000-0005-0000-0000-0000DEA20000}"/>
    <cellStyle name="Note 6 14 4 2 4 3" xfId="42210" xr:uid="{00000000-0005-0000-0000-0000DFA20000}"/>
    <cellStyle name="Note 6 14 4 2 5" xfId="12742" xr:uid="{00000000-0005-0000-0000-0000E0A20000}"/>
    <cellStyle name="Note 6 14 4 2 5 2" xfId="30177" xr:uid="{00000000-0005-0000-0000-0000E1A20000}"/>
    <cellStyle name="Note 6 14 4 2 5 3" xfId="44630" xr:uid="{00000000-0005-0000-0000-0000E2A20000}"/>
    <cellStyle name="Note 6 14 4 2 6" xfId="19749" xr:uid="{00000000-0005-0000-0000-0000E3A20000}"/>
    <cellStyle name="Note 6 14 4 3" xfId="2909" xr:uid="{00000000-0005-0000-0000-0000E4A20000}"/>
    <cellStyle name="Note 6 14 4 3 2" xfId="5420" xr:uid="{00000000-0005-0000-0000-0000E5A20000}"/>
    <cellStyle name="Note 6 14 4 3 2 2" xfId="14691" xr:uid="{00000000-0005-0000-0000-0000E6A20000}"/>
    <cellStyle name="Note 6 14 4 3 2 2 2" xfId="32126" xr:uid="{00000000-0005-0000-0000-0000E7A20000}"/>
    <cellStyle name="Note 6 14 4 3 2 2 3" xfId="46579" xr:uid="{00000000-0005-0000-0000-0000E8A20000}"/>
    <cellStyle name="Note 6 14 4 3 2 3" xfId="17152" xr:uid="{00000000-0005-0000-0000-0000E9A20000}"/>
    <cellStyle name="Note 6 14 4 3 2 3 2" xfId="34587" xr:uid="{00000000-0005-0000-0000-0000EAA20000}"/>
    <cellStyle name="Note 6 14 4 3 2 3 3" xfId="49040" xr:uid="{00000000-0005-0000-0000-0000EBA20000}"/>
    <cellStyle name="Note 6 14 4 3 2 4" xfId="22856" xr:uid="{00000000-0005-0000-0000-0000ECA20000}"/>
    <cellStyle name="Note 6 14 4 3 2 5" xfId="37309" xr:uid="{00000000-0005-0000-0000-0000EDA20000}"/>
    <cellStyle name="Note 6 14 4 3 3" xfId="7882" xr:uid="{00000000-0005-0000-0000-0000EEA20000}"/>
    <cellStyle name="Note 6 14 4 3 3 2" xfId="25317" xr:uid="{00000000-0005-0000-0000-0000EFA20000}"/>
    <cellStyle name="Note 6 14 4 3 3 3" xfId="39770" xr:uid="{00000000-0005-0000-0000-0000F0A20000}"/>
    <cellStyle name="Note 6 14 4 3 4" xfId="10323" xr:uid="{00000000-0005-0000-0000-0000F1A20000}"/>
    <cellStyle name="Note 6 14 4 3 4 2" xfId="27758" xr:uid="{00000000-0005-0000-0000-0000F2A20000}"/>
    <cellStyle name="Note 6 14 4 3 4 3" xfId="42211" xr:uid="{00000000-0005-0000-0000-0000F3A20000}"/>
    <cellStyle name="Note 6 14 4 3 5" xfId="12743" xr:uid="{00000000-0005-0000-0000-0000F4A20000}"/>
    <cellStyle name="Note 6 14 4 3 5 2" xfId="30178" xr:uid="{00000000-0005-0000-0000-0000F5A20000}"/>
    <cellStyle name="Note 6 14 4 3 5 3" xfId="44631" xr:uid="{00000000-0005-0000-0000-0000F6A20000}"/>
    <cellStyle name="Note 6 14 4 3 6" xfId="19750" xr:uid="{00000000-0005-0000-0000-0000F7A20000}"/>
    <cellStyle name="Note 6 14 4 4" xfId="2910" xr:uid="{00000000-0005-0000-0000-0000F8A20000}"/>
    <cellStyle name="Note 6 14 4 4 2" xfId="5421" xr:uid="{00000000-0005-0000-0000-0000F9A20000}"/>
    <cellStyle name="Note 6 14 4 4 2 2" xfId="22857" xr:uid="{00000000-0005-0000-0000-0000FAA20000}"/>
    <cellStyle name="Note 6 14 4 4 2 3" xfId="37310" xr:uid="{00000000-0005-0000-0000-0000FBA20000}"/>
    <cellStyle name="Note 6 14 4 4 3" xfId="7883" xr:uid="{00000000-0005-0000-0000-0000FCA20000}"/>
    <cellStyle name="Note 6 14 4 4 3 2" xfId="25318" xr:uid="{00000000-0005-0000-0000-0000FDA20000}"/>
    <cellStyle name="Note 6 14 4 4 3 3" xfId="39771" xr:uid="{00000000-0005-0000-0000-0000FEA20000}"/>
    <cellStyle name="Note 6 14 4 4 4" xfId="10324" xr:uid="{00000000-0005-0000-0000-0000FFA20000}"/>
    <cellStyle name="Note 6 14 4 4 4 2" xfId="27759" xr:uid="{00000000-0005-0000-0000-000000A30000}"/>
    <cellStyle name="Note 6 14 4 4 4 3" xfId="42212" xr:uid="{00000000-0005-0000-0000-000001A30000}"/>
    <cellStyle name="Note 6 14 4 4 5" xfId="12744" xr:uid="{00000000-0005-0000-0000-000002A30000}"/>
    <cellStyle name="Note 6 14 4 4 5 2" xfId="30179" xr:uid="{00000000-0005-0000-0000-000003A30000}"/>
    <cellStyle name="Note 6 14 4 4 5 3" xfId="44632" xr:uid="{00000000-0005-0000-0000-000004A30000}"/>
    <cellStyle name="Note 6 14 4 4 6" xfId="15497" xr:uid="{00000000-0005-0000-0000-000005A30000}"/>
    <cellStyle name="Note 6 14 4 4 6 2" xfId="32932" xr:uid="{00000000-0005-0000-0000-000006A30000}"/>
    <cellStyle name="Note 6 14 4 4 6 3" xfId="47385" xr:uid="{00000000-0005-0000-0000-000007A30000}"/>
    <cellStyle name="Note 6 14 4 4 7" xfId="19751" xr:uid="{00000000-0005-0000-0000-000008A30000}"/>
    <cellStyle name="Note 6 14 4 4 8" xfId="20659" xr:uid="{00000000-0005-0000-0000-000009A30000}"/>
    <cellStyle name="Note 6 14 4 5" xfId="5418" xr:uid="{00000000-0005-0000-0000-00000AA30000}"/>
    <cellStyle name="Note 6 14 4 5 2" xfId="14689" xr:uid="{00000000-0005-0000-0000-00000BA30000}"/>
    <cellStyle name="Note 6 14 4 5 2 2" xfId="32124" xr:uid="{00000000-0005-0000-0000-00000CA30000}"/>
    <cellStyle name="Note 6 14 4 5 2 3" xfId="46577" xr:uid="{00000000-0005-0000-0000-00000DA30000}"/>
    <cellStyle name="Note 6 14 4 5 3" xfId="17150" xr:uid="{00000000-0005-0000-0000-00000EA30000}"/>
    <cellStyle name="Note 6 14 4 5 3 2" xfId="34585" xr:uid="{00000000-0005-0000-0000-00000FA30000}"/>
    <cellStyle name="Note 6 14 4 5 3 3" xfId="49038" xr:uid="{00000000-0005-0000-0000-000010A30000}"/>
    <cellStyle name="Note 6 14 4 5 4" xfId="22854" xr:uid="{00000000-0005-0000-0000-000011A30000}"/>
    <cellStyle name="Note 6 14 4 5 5" xfId="37307" xr:uid="{00000000-0005-0000-0000-000012A30000}"/>
    <cellStyle name="Note 6 14 4 6" xfId="7880" xr:uid="{00000000-0005-0000-0000-000013A30000}"/>
    <cellStyle name="Note 6 14 4 6 2" xfId="25315" xr:uid="{00000000-0005-0000-0000-000014A30000}"/>
    <cellStyle name="Note 6 14 4 6 3" xfId="39768" xr:uid="{00000000-0005-0000-0000-000015A30000}"/>
    <cellStyle name="Note 6 14 4 7" xfId="10321" xr:uid="{00000000-0005-0000-0000-000016A30000}"/>
    <cellStyle name="Note 6 14 4 7 2" xfId="27756" xr:uid="{00000000-0005-0000-0000-000017A30000}"/>
    <cellStyle name="Note 6 14 4 7 3" xfId="42209" xr:uid="{00000000-0005-0000-0000-000018A30000}"/>
    <cellStyle name="Note 6 14 4 8" xfId="12741" xr:uid="{00000000-0005-0000-0000-000019A30000}"/>
    <cellStyle name="Note 6 14 4 8 2" xfId="30176" xr:uid="{00000000-0005-0000-0000-00001AA30000}"/>
    <cellStyle name="Note 6 14 4 8 3" xfId="44629" xr:uid="{00000000-0005-0000-0000-00001BA30000}"/>
    <cellStyle name="Note 6 14 4 9" xfId="19748" xr:uid="{00000000-0005-0000-0000-00001CA30000}"/>
    <cellStyle name="Note 6 14 5" xfId="2911" xr:uid="{00000000-0005-0000-0000-00001DA30000}"/>
    <cellStyle name="Note 6 14 5 2" xfId="2912" xr:uid="{00000000-0005-0000-0000-00001EA30000}"/>
    <cellStyle name="Note 6 14 5 2 2" xfId="5423" xr:uid="{00000000-0005-0000-0000-00001FA30000}"/>
    <cellStyle name="Note 6 14 5 2 2 2" xfId="14693" xr:uid="{00000000-0005-0000-0000-000020A30000}"/>
    <cellStyle name="Note 6 14 5 2 2 2 2" xfId="32128" xr:uid="{00000000-0005-0000-0000-000021A30000}"/>
    <cellStyle name="Note 6 14 5 2 2 2 3" xfId="46581" xr:uid="{00000000-0005-0000-0000-000022A30000}"/>
    <cellStyle name="Note 6 14 5 2 2 3" xfId="17154" xr:uid="{00000000-0005-0000-0000-000023A30000}"/>
    <cellStyle name="Note 6 14 5 2 2 3 2" xfId="34589" xr:uid="{00000000-0005-0000-0000-000024A30000}"/>
    <cellStyle name="Note 6 14 5 2 2 3 3" xfId="49042" xr:uid="{00000000-0005-0000-0000-000025A30000}"/>
    <cellStyle name="Note 6 14 5 2 2 4" xfId="22859" xr:uid="{00000000-0005-0000-0000-000026A30000}"/>
    <cellStyle name="Note 6 14 5 2 2 5" xfId="37312" xr:uid="{00000000-0005-0000-0000-000027A30000}"/>
    <cellStyle name="Note 6 14 5 2 3" xfId="7885" xr:uid="{00000000-0005-0000-0000-000028A30000}"/>
    <cellStyle name="Note 6 14 5 2 3 2" xfId="25320" xr:uid="{00000000-0005-0000-0000-000029A30000}"/>
    <cellStyle name="Note 6 14 5 2 3 3" xfId="39773" xr:uid="{00000000-0005-0000-0000-00002AA30000}"/>
    <cellStyle name="Note 6 14 5 2 4" xfId="10326" xr:uid="{00000000-0005-0000-0000-00002BA30000}"/>
    <cellStyle name="Note 6 14 5 2 4 2" xfId="27761" xr:uid="{00000000-0005-0000-0000-00002CA30000}"/>
    <cellStyle name="Note 6 14 5 2 4 3" xfId="42214" xr:uid="{00000000-0005-0000-0000-00002DA30000}"/>
    <cellStyle name="Note 6 14 5 2 5" xfId="12746" xr:uid="{00000000-0005-0000-0000-00002EA30000}"/>
    <cellStyle name="Note 6 14 5 2 5 2" xfId="30181" xr:uid="{00000000-0005-0000-0000-00002FA30000}"/>
    <cellStyle name="Note 6 14 5 2 5 3" xfId="44634" xr:uid="{00000000-0005-0000-0000-000030A30000}"/>
    <cellStyle name="Note 6 14 5 2 6" xfId="19753" xr:uid="{00000000-0005-0000-0000-000031A30000}"/>
    <cellStyle name="Note 6 14 5 3" xfId="2913" xr:uid="{00000000-0005-0000-0000-000032A30000}"/>
    <cellStyle name="Note 6 14 5 3 2" xfId="5424" xr:uid="{00000000-0005-0000-0000-000033A30000}"/>
    <cellStyle name="Note 6 14 5 3 2 2" xfId="14694" xr:uid="{00000000-0005-0000-0000-000034A30000}"/>
    <cellStyle name="Note 6 14 5 3 2 2 2" xfId="32129" xr:uid="{00000000-0005-0000-0000-000035A30000}"/>
    <cellStyle name="Note 6 14 5 3 2 2 3" xfId="46582" xr:uid="{00000000-0005-0000-0000-000036A30000}"/>
    <cellStyle name="Note 6 14 5 3 2 3" xfId="17155" xr:uid="{00000000-0005-0000-0000-000037A30000}"/>
    <cellStyle name="Note 6 14 5 3 2 3 2" xfId="34590" xr:uid="{00000000-0005-0000-0000-000038A30000}"/>
    <cellStyle name="Note 6 14 5 3 2 3 3" xfId="49043" xr:uid="{00000000-0005-0000-0000-000039A30000}"/>
    <cellStyle name="Note 6 14 5 3 2 4" xfId="22860" xr:uid="{00000000-0005-0000-0000-00003AA30000}"/>
    <cellStyle name="Note 6 14 5 3 2 5" xfId="37313" xr:uid="{00000000-0005-0000-0000-00003BA30000}"/>
    <cellStyle name="Note 6 14 5 3 3" xfId="7886" xr:uid="{00000000-0005-0000-0000-00003CA30000}"/>
    <cellStyle name="Note 6 14 5 3 3 2" xfId="25321" xr:uid="{00000000-0005-0000-0000-00003DA30000}"/>
    <cellStyle name="Note 6 14 5 3 3 3" xfId="39774" xr:uid="{00000000-0005-0000-0000-00003EA30000}"/>
    <cellStyle name="Note 6 14 5 3 4" xfId="10327" xr:uid="{00000000-0005-0000-0000-00003FA30000}"/>
    <cellStyle name="Note 6 14 5 3 4 2" xfId="27762" xr:uid="{00000000-0005-0000-0000-000040A30000}"/>
    <cellStyle name="Note 6 14 5 3 4 3" xfId="42215" xr:uid="{00000000-0005-0000-0000-000041A30000}"/>
    <cellStyle name="Note 6 14 5 3 5" xfId="12747" xr:uid="{00000000-0005-0000-0000-000042A30000}"/>
    <cellStyle name="Note 6 14 5 3 5 2" xfId="30182" xr:uid="{00000000-0005-0000-0000-000043A30000}"/>
    <cellStyle name="Note 6 14 5 3 5 3" xfId="44635" xr:uid="{00000000-0005-0000-0000-000044A30000}"/>
    <cellStyle name="Note 6 14 5 3 6" xfId="19754" xr:uid="{00000000-0005-0000-0000-000045A30000}"/>
    <cellStyle name="Note 6 14 5 4" xfId="2914" xr:uid="{00000000-0005-0000-0000-000046A30000}"/>
    <cellStyle name="Note 6 14 5 4 2" xfId="5425" xr:uid="{00000000-0005-0000-0000-000047A30000}"/>
    <cellStyle name="Note 6 14 5 4 2 2" xfId="22861" xr:uid="{00000000-0005-0000-0000-000048A30000}"/>
    <cellStyle name="Note 6 14 5 4 2 3" xfId="37314" xr:uid="{00000000-0005-0000-0000-000049A30000}"/>
    <cellStyle name="Note 6 14 5 4 3" xfId="7887" xr:uid="{00000000-0005-0000-0000-00004AA30000}"/>
    <cellStyle name="Note 6 14 5 4 3 2" xfId="25322" xr:uid="{00000000-0005-0000-0000-00004BA30000}"/>
    <cellStyle name="Note 6 14 5 4 3 3" xfId="39775" xr:uid="{00000000-0005-0000-0000-00004CA30000}"/>
    <cellStyle name="Note 6 14 5 4 4" xfId="10328" xr:uid="{00000000-0005-0000-0000-00004DA30000}"/>
    <cellStyle name="Note 6 14 5 4 4 2" xfId="27763" xr:uid="{00000000-0005-0000-0000-00004EA30000}"/>
    <cellStyle name="Note 6 14 5 4 4 3" xfId="42216" xr:uid="{00000000-0005-0000-0000-00004FA30000}"/>
    <cellStyle name="Note 6 14 5 4 5" xfId="12748" xr:uid="{00000000-0005-0000-0000-000050A30000}"/>
    <cellStyle name="Note 6 14 5 4 5 2" xfId="30183" xr:uid="{00000000-0005-0000-0000-000051A30000}"/>
    <cellStyle name="Note 6 14 5 4 5 3" xfId="44636" xr:uid="{00000000-0005-0000-0000-000052A30000}"/>
    <cellStyle name="Note 6 14 5 4 6" xfId="15498" xr:uid="{00000000-0005-0000-0000-000053A30000}"/>
    <cellStyle name="Note 6 14 5 4 6 2" xfId="32933" xr:uid="{00000000-0005-0000-0000-000054A30000}"/>
    <cellStyle name="Note 6 14 5 4 6 3" xfId="47386" xr:uid="{00000000-0005-0000-0000-000055A30000}"/>
    <cellStyle name="Note 6 14 5 4 7" xfId="19755" xr:uid="{00000000-0005-0000-0000-000056A30000}"/>
    <cellStyle name="Note 6 14 5 4 8" xfId="20660" xr:uid="{00000000-0005-0000-0000-000057A30000}"/>
    <cellStyle name="Note 6 14 5 5" xfId="5422" xr:uid="{00000000-0005-0000-0000-000058A30000}"/>
    <cellStyle name="Note 6 14 5 5 2" xfId="14692" xr:uid="{00000000-0005-0000-0000-000059A30000}"/>
    <cellStyle name="Note 6 14 5 5 2 2" xfId="32127" xr:uid="{00000000-0005-0000-0000-00005AA30000}"/>
    <cellStyle name="Note 6 14 5 5 2 3" xfId="46580" xr:uid="{00000000-0005-0000-0000-00005BA30000}"/>
    <cellStyle name="Note 6 14 5 5 3" xfId="17153" xr:uid="{00000000-0005-0000-0000-00005CA30000}"/>
    <cellStyle name="Note 6 14 5 5 3 2" xfId="34588" xr:uid="{00000000-0005-0000-0000-00005DA30000}"/>
    <cellStyle name="Note 6 14 5 5 3 3" xfId="49041" xr:uid="{00000000-0005-0000-0000-00005EA30000}"/>
    <cellStyle name="Note 6 14 5 5 4" xfId="22858" xr:uid="{00000000-0005-0000-0000-00005FA30000}"/>
    <cellStyle name="Note 6 14 5 5 5" xfId="37311" xr:uid="{00000000-0005-0000-0000-000060A30000}"/>
    <cellStyle name="Note 6 14 5 6" xfId="7884" xr:uid="{00000000-0005-0000-0000-000061A30000}"/>
    <cellStyle name="Note 6 14 5 6 2" xfId="25319" xr:uid="{00000000-0005-0000-0000-000062A30000}"/>
    <cellStyle name="Note 6 14 5 6 3" xfId="39772" xr:uid="{00000000-0005-0000-0000-000063A30000}"/>
    <cellStyle name="Note 6 14 5 7" xfId="10325" xr:uid="{00000000-0005-0000-0000-000064A30000}"/>
    <cellStyle name="Note 6 14 5 7 2" xfId="27760" xr:uid="{00000000-0005-0000-0000-000065A30000}"/>
    <cellStyle name="Note 6 14 5 7 3" xfId="42213" xr:uid="{00000000-0005-0000-0000-000066A30000}"/>
    <cellStyle name="Note 6 14 5 8" xfId="12745" xr:uid="{00000000-0005-0000-0000-000067A30000}"/>
    <cellStyle name="Note 6 14 5 8 2" xfId="30180" xr:uid="{00000000-0005-0000-0000-000068A30000}"/>
    <cellStyle name="Note 6 14 5 8 3" xfId="44633" xr:uid="{00000000-0005-0000-0000-000069A30000}"/>
    <cellStyle name="Note 6 14 5 9" xfId="19752" xr:uid="{00000000-0005-0000-0000-00006AA30000}"/>
    <cellStyle name="Note 6 14 6" xfId="2915" xr:uid="{00000000-0005-0000-0000-00006BA30000}"/>
    <cellStyle name="Note 6 14 6 2" xfId="5426" xr:uid="{00000000-0005-0000-0000-00006CA30000}"/>
    <cellStyle name="Note 6 14 6 2 2" xfId="14695" xr:uid="{00000000-0005-0000-0000-00006DA30000}"/>
    <cellStyle name="Note 6 14 6 2 2 2" xfId="32130" xr:uid="{00000000-0005-0000-0000-00006EA30000}"/>
    <cellStyle name="Note 6 14 6 2 2 3" xfId="46583" xr:uid="{00000000-0005-0000-0000-00006FA30000}"/>
    <cellStyle name="Note 6 14 6 2 3" xfId="17156" xr:uid="{00000000-0005-0000-0000-000070A30000}"/>
    <cellStyle name="Note 6 14 6 2 3 2" xfId="34591" xr:uid="{00000000-0005-0000-0000-000071A30000}"/>
    <cellStyle name="Note 6 14 6 2 3 3" xfId="49044" xr:uid="{00000000-0005-0000-0000-000072A30000}"/>
    <cellStyle name="Note 6 14 6 2 4" xfId="22862" xr:uid="{00000000-0005-0000-0000-000073A30000}"/>
    <cellStyle name="Note 6 14 6 2 5" xfId="37315" xr:uid="{00000000-0005-0000-0000-000074A30000}"/>
    <cellStyle name="Note 6 14 6 3" xfId="7888" xr:uid="{00000000-0005-0000-0000-000075A30000}"/>
    <cellStyle name="Note 6 14 6 3 2" xfId="25323" xr:uid="{00000000-0005-0000-0000-000076A30000}"/>
    <cellStyle name="Note 6 14 6 3 3" xfId="39776" xr:uid="{00000000-0005-0000-0000-000077A30000}"/>
    <cellStyle name="Note 6 14 6 4" xfId="10329" xr:uid="{00000000-0005-0000-0000-000078A30000}"/>
    <cellStyle name="Note 6 14 6 4 2" xfId="27764" xr:uid="{00000000-0005-0000-0000-000079A30000}"/>
    <cellStyle name="Note 6 14 6 4 3" xfId="42217" xr:uid="{00000000-0005-0000-0000-00007AA30000}"/>
    <cellStyle name="Note 6 14 6 5" xfId="12749" xr:uid="{00000000-0005-0000-0000-00007BA30000}"/>
    <cellStyle name="Note 6 14 6 5 2" xfId="30184" xr:uid="{00000000-0005-0000-0000-00007CA30000}"/>
    <cellStyle name="Note 6 14 6 5 3" xfId="44637" xr:uid="{00000000-0005-0000-0000-00007DA30000}"/>
    <cellStyle name="Note 6 14 6 6" xfId="19756" xr:uid="{00000000-0005-0000-0000-00007EA30000}"/>
    <cellStyle name="Note 6 14 7" xfId="2916" xr:uid="{00000000-0005-0000-0000-00007FA30000}"/>
    <cellStyle name="Note 6 14 7 2" xfId="5427" xr:uid="{00000000-0005-0000-0000-000080A30000}"/>
    <cellStyle name="Note 6 14 7 2 2" xfId="14696" xr:uid="{00000000-0005-0000-0000-000081A30000}"/>
    <cellStyle name="Note 6 14 7 2 2 2" xfId="32131" xr:uid="{00000000-0005-0000-0000-000082A30000}"/>
    <cellStyle name="Note 6 14 7 2 2 3" xfId="46584" xr:uid="{00000000-0005-0000-0000-000083A30000}"/>
    <cellStyle name="Note 6 14 7 2 3" xfId="17157" xr:uid="{00000000-0005-0000-0000-000084A30000}"/>
    <cellStyle name="Note 6 14 7 2 3 2" xfId="34592" xr:uid="{00000000-0005-0000-0000-000085A30000}"/>
    <cellStyle name="Note 6 14 7 2 3 3" xfId="49045" xr:uid="{00000000-0005-0000-0000-000086A30000}"/>
    <cellStyle name="Note 6 14 7 2 4" xfId="22863" xr:uid="{00000000-0005-0000-0000-000087A30000}"/>
    <cellStyle name="Note 6 14 7 2 5" xfId="37316" xr:uid="{00000000-0005-0000-0000-000088A30000}"/>
    <cellStyle name="Note 6 14 7 3" xfId="7889" xr:uid="{00000000-0005-0000-0000-000089A30000}"/>
    <cellStyle name="Note 6 14 7 3 2" xfId="25324" xr:uid="{00000000-0005-0000-0000-00008AA30000}"/>
    <cellStyle name="Note 6 14 7 3 3" xfId="39777" xr:uid="{00000000-0005-0000-0000-00008BA30000}"/>
    <cellStyle name="Note 6 14 7 4" xfId="10330" xr:uid="{00000000-0005-0000-0000-00008CA30000}"/>
    <cellStyle name="Note 6 14 7 4 2" xfId="27765" xr:uid="{00000000-0005-0000-0000-00008DA30000}"/>
    <cellStyle name="Note 6 14 7 4 3" xfId="42218" xr:uid="{00000000-0005-0000-0000-00008EA30000}"/>
    <cellStyle name="Note 6 14 7 5" xfId="12750" xr:uid="{00000000-0005-0000-0000-00008FA30000}"/>
    <cellStyle name="Note 6 14 7 5 2" xfId="30185" xr:uid="{00000000-0005-0000-0000-000090A30000}"/>
    <cellStyle name="Note 6 14 7 5 3" xfId="44638" xr:uid="{00000000-0005-0000-0000-000091A30000}"/>
    <cellStyle name="Note 6 14 7 6" xfId="19757" xr:uid="{00000000-0005-0000-0000-000092A30000}"/>
    <cellStyle name="Note 6 14 8" xfId="2917" xr:uid="{00000000-0005-0000-0000-000093A30000}"/>
    <cellStyle name="Note 6 14 8 2" xfId="5428" xr:uid="{00000000-0005-0000-0000-000094A30000}"/>
    <cellStyle name="Note 6 14 8 2 2" xfId="22864" xr:uid="{00000000-0005-0000-0000-000095A30000}"/>
    <cellStyle name="Note 6 14 8 2 3" xfId="37317" xr:uid="{00000000-0005-0000-0000-000096A30000}"/>
    <cellStyle name="Note 6 14 8 3" xfId="7890" xr:uid="{00000000-0005-0000-0000-000097A30000}"/>
    <cellStyle name="Note 6 14 8 3 2" xfId="25325" xr:uid="{00000000-0005-0000-0000-000098A30000}"/>
    <cellStyle name="Note 6 14 8 3 3" xfId="39778" xr:uid="{00000000-0005-0000-0000-000099A30000}"/>
    <cellStyle name="Note 6 14 8 4" xfId="10331" xr:uid="{00000000-0005-0000-0000-00009AA30000}"/>
    <cellStyle name="Note 6 14 8 4 2" xfId="27766" xr:uid="{00000000-0005-0000-0000-00009BA30000}"/>
    <cellStyle name="Note 6 14 8 4 3" xfId="42219" xr:uid="{00000000-0005-0000-0000-00009CA30000}"/>
    <cellStyle name="Note 6 14 8 5" xfId="12751" xr:uid="{00000000-0005-0000-0000-00009DA30000}"/>
    <cellStyle name="Note 6 14 8 5 2" xfId="30186" xr:uid="{00000000-0005-0000-0000-00009EA30000}"/>
    <cellStyle name="Note 6 14 8 5 3" xfId="44639" xr:uid="{00000000-0005-0000-0000-00009FA30000}"/>
    <cellStyle name="Note 6 14 8 6" xfId="15499" xr:uid="{00000000-0005-0000-0000-0000A0A30000}"/>
    <cellStyle name="Note 6 14 8 6 2" xfId="32934" xr:uid="{00000000-0005-0000-0000-0000A1A30000}"/>
    <cellStyle name="Note 6 14 8 6 3" xfId="47387" xr:uid="{00000000-0005-0000-0000-0000A2A30000}"/>
    <cellStyle name="Note 6 14 8 7" xfId="19758" xr:uid="{00000000-0005-0000-0000-0000A3A30000}"/>
    <cellStyle name="Note 6 14 8 8" xfId="20661" xr:uid="{00000000-0005-0000-0000-0000A4A30000}"/>
    <cellStyle name="Note 6 14 9" xfId="5409" xr:uid="{00000000-0005-0000-0000-0000A5A30000}"/>
    <cellStyle name="Note 6 14 9 2" xfId="14682" xr:uid="{00000000-0005-0000-0000-0000A6A30000}"/>
    <cellStyle name="Note 6 14 9 2 2" xfId="32117" xr:uid="{00000000-0005-0000-0000-0000A7A30000}"/>
    <cellStyle name="Note 6 14 9 2 3" xfId="46570" xr:uid="{00000000-0005-0000-0000-0000A8A30000}"/>
    <cellStyle name="Note 6 14 9 3" xfId="17143" xr:uid="{00000000-0005-0000-0000-0000A9A30000}"/>
    <cellStyle name="Note 6 14 9 3 2" xfId="34578" xr:uid="{00000000-0005-0000-0000-0000AAA30000}"/>
    <cellStyle name="Note 6 14 9 3 3" xfId="49031" xr:uid="{00000000-0005-0000-0000-0000ABA30000}"/>
    <cellStyle name="Note 6 14 9 4" xfId="22845" xr:uid="{00000000-0005-0000-0000-0000ACA30000}"/>
    <cellStyle name="Note 6 14 9 5" xfId="37298" xr:uid="{00000000-0005-0000-0000-0000ADA30000}"/>
    <cellStyle name="Note 6 15" xfId="2918" xr:uid="{00000000-0005-0000-0000-0000AEA30000}"/>
    <cellStyle name="Note 6 15 10" xfId="7891" xr:uid="{00000000-0005-0000-0000-0000AFA30000}"/>
    <cellStyle name="Note 6 15 10 2" xfId="25326" xr:uid="{00000000-0005-0000-0000-0000B0A30000}"/>
    <cellStyle name="Note 6 15 10 3" xfId="39779" xr:uid="{00000000-0005-0000-0000-0000B1A30000}"/>
    <cellStyle name="Note 6 15 11" xfId="10332" xr:uid="{00000000-0005-0000-0000-0000B2A30000}"/>
    <cellStyle name="Note 6 15 11 2" xfId="27767" xr:uid="{00000000-0005-0000-0000-0000B3A30000}"/>
    <cellStyle name="Note 6 15 11 3" xfId="42220" xr:uid="{00000000-0005-0000-0000-0000B4A30000}"/>
    <cellStyle name="Note 6 15 12" xfId="12752" xr:uid="{00000000-0005-0000-0000-0000B5A30000}"/>
    <cellStyle name="Note 6 15 12 2" xfId="30187" xr:uid="{00000000-0005-0000-0000-0000B6A30000}"/>
    <cellStyle name="Note 6 15 12 3" xfId="44640" xr:uid="{00000000-0005-0000-0000-0000B7A30000}"/>
    <cellStyle name="Note 6 15 13" xfId="19759" xr:uid="{00000000-0005-0000-0000-0000B8A30000}"/>
    <cellStyle name="Note 6 15 2" xfId="2919" xr:uid="{00000000-0005-0000-0000-0000B9A30000}"/>
    <cellStyle name="Note 6 15 2 2" xfId="2920" xr:uid="{00000000-0005-0000-0000-0000BAA30000}"/>
    <cellStyle name="Note 6 15 2 2 2" xfId="5431" xr:uid="{00000000-0005-0000-0000-0000BBA30000}"/>
    <cellStyle name="Note 6 15 2 2 2 2" xfId="14699" xr:uid="{00000000-0005-0000-0000-0000BCA30000}"/>
    <cellStyle name="Note 6 15 2 2 2 2 2" xfId="32134" xr:uid="{00000000-0005-0000-0000-0000BDA30000}"/>
    <cellStyle name="Note 6 15 2 2 2 2 3" xfId="46587" xr:uid="{00000000-0005-0000-0000-0000BEA30000}"/>
    <cellStyle name="Note 6 15 2 2 2 3" xfId="17160" xr:uid="{00000000-0005-0000-0000-0000BFA30000}"/>
    <cellStyle name="Note 6 15 2 2 2 3 2" xfId="34595" xr:uid="{00000000-0005-0000-0000-0000C0A30000}"/>
    <cellStyle name="Note 6 15 2 2 2 3 3" xfId="49048" xr:uid="{00000000-0005-0000-0000-0000C1A30000}"/>
    <cellStyle name="Note 6 15 2 2 2 4" xfId="22867" xr:uid="{00000000-0005-0000-0000-0000C2A30000}"/>
    <cellStyle name="Note 6 15 2 2 2 5" xfId="37320" xr:uid="{00000000-0005-0000-0000-0000C3A30000}"/>
    <cellStyle name="Note 6 15 2 2 3" xfId="7893" xr:uid="{00000000-0005-0000-0000-0000C4A30000}"/>
    <cellStyle name="Note 6 15 2 2 3 2" xfId="25328" xr:uid="{00000000-0005-0000-0000-0000C5A30000}"/>
    <cellStyle name="Note 6 15 2 2 3 3" xfId="39781" xr:uid="{00000000-0005-0000-0000-0000C6A30000}"/>
    <cellStyle name="Note 6 15 2 2 4" xfId="10334" xr:uid="{00000000-0005-0000-0000-0000C7A30000}"/>
    <cellStyle name="Note 6 15 2 2 4 2" xfId="27769" xr:uid="{00000000-0005-0000-0000-0000C8A30000}"/>
    <cellStyle name="Note 6 15 2 2 4 3" xfId="42222" xr:uid="{00000000-0005-0000-0000-0000C9A30000}"/>
    <cellStyle name="Note 6 15 2 2 5" xfId="12754" xr:uid="{00000000-0005-0000-0000-0000CAA30000}"/>
    <cellStyle name="Note 6 15 2 2 5 2" xfId="30189" xr:uid="{00000000-0005-0000-0000-0000CBA30000}"/>
    <cellStyle name="Note 6 15 2 2 5 3" xfId="44642" xr:uid="{00000000-0005-0000-0000-0000CCA30000}"/>
    <cellStyle name="Note 6 15 2 2 6" xfId="19761" xr:uid="{00000000-0005-0000-0000-0000CDA30000}"/>
    <cellStyle name="Note 6 15 2 3" xfId="2921" xr:uid="{00000000-0005-0000-0000-0000CEA30000}"/>
    <cellStyle name="Note 6 15 2 3 2" xfId="5432" xr:uid="{00000000-0005-0000-0000-0000CFA30000}"/>
    <cellStyle name="Note 6 15 2 3 2 2" xfId="14700" xr:uid="{00000000-0005-0000-0000-0000D0A30000}"/>
    <cellStyle name="Note 6 15 2 3 2 2 2" xfId="32135" xr:uid="{00000000-0005-0000-0000-0000D1A30000}"/>
    <cellStyle name="Note 6 15 2 3 2 2 3" xfId="46588" xr:uid="{00000000-0005-0000-0000-0000D2A30000}"/>
    <cellStyle name="Note 6 15 2 3 2 3" xfId="17161" xr:uid="{00000000-0005-0000-0000-0000D3A30000}"/>
    <cellStyle name="Note 6 15 2 3 2 3 2" xfId="34596" xr:uid="{00000000-0005-0000-0000-0000D4A30000}"/>
    <cellStyle name="Note 6 15 2 3 2 3 3" xfId="49049" xr:uid="{00000000-0005-0000-0000-0000D5A30000}"/>
    <cellStyle name="Note 6 15 2 3 2 4" xfId="22868" xr:uid="{00000000-0005-0000-0000-0000D6A30000}"/>
    <cellStyle name="Note 6 15 2 3 2 5" xfId="37321" xr:uid="{00000000-0005-0000-0000-0000D7A30000}"/>
    <cellStyle name="Note 6 15 2 3 3" xfId="7894" xr:uid="{00000000-0005-0000-0000-0000D8A30000}"/>
    <cellStyle name="Note 6 15 2 3 3 2" xfId="25329" xr:uid="{00000000-0005-0000-0000-0000D9A30000}"/>
    <cellStyle name="Note 6 15 2 3 3 3" xfId="39782" xr:uid="{00000000-0005-0000-0000-0000DAA30000}"/>
    <cellStyle name="Note 6 15 2 3 4" xfId="10335" xr:uid="{00000000-0005-0000-0000-0000DBA30000}"/>
    <cellStyle name="Note 6 15 2 3 4 2" xfId="27770" xr:uid="{00000000-0005-0000-0000-0000DCA30000}"/>
    <cellStyle name="Note 6 15 2 3 4 3" xfId="42223" xr:uid="{00000000-0005-0000-0000-0000DDA30000}"/>
    <cellStyle name="Note 6 15 2 3 5" xfId="12755" xr:uid="{00000000-0005-0000-0000-0000DEA30000}"/>
    <cellStyle name="Note 6 15 2 3 5 2" xfId="30190" xr:uid="{00000000-0005-0000-0000-0000DFA30000}"/>
    <cellStyle name="Note 6 15 2 3 5 3" xfId="44643" xr:uid="{00000000-0005-0000-0000-0000E0A30000}"/>
    <cellStyle name="Note 6 15 2 3 6" xfId="19762" xr:uid="{00000000-0005-0000-0000-0000E1A30000}"/>
    <cellStyle name="Note 6 15 2 4" xfId="2922" xr:uid="{00000000-0005-0000-0000-0000E2A30000}"/>
    <cellStyle name="Note 6 15 2 4 2" xfId="5433" xr:uid="{00000000-0005-0000-0000-0000E3A30000}"/>
    <cellStyle name="Note 6 15 2 4 2 2" xfId="22869" xr:uid="{00000000-0005-0000-0000-0000E4A30000}"/>
    <cellStyle name="Note 6 15 2 4 2 3" xfId="37322" xr:uid="{00000000-0005-0000-0000-0000E5A30000}"/>
    <cellStyle name="Note 6 15 2 4 3" xfId="7895" xr:uid="{00000000-0005-0000-0000-0000E6A30000}"/>
    <cellStyle name="Note 6 15 2 4 3 2" xfId="25330" xr:uid="{00000000-0005-0000-0000-0000E7A30000}"/>
    <cellStyle name="Note 6 15 2 4 3 3" xfId="39783" xr:uid="{00000000-0005-0000-0000-0000E8A30000}"/>
    <cellStyle name="Note 6 15 2 4 4" xfId="10336" xr:uid="{00000000-0005-0000-0000-0000E9A30000}"/>
    <cellStyle name="Note 6 15 2 4 4 2" xfId="27771" xr:uid="{00000000-0005-0000-0000-0000EAA30000}"/>
    <cellStyle name="Note 6 15 2 4 4 3" xfId="42224" xr:uid="{00000000-0005-0000-0000-0000EBA30000}"/>
    <cellStyle name="Note 6 15 2 4 5" xfId="12756" xr:uid="{00000000-0005-0000-0000-0000ECA30000}"/>
    <cellStyle name="Note 6 15 2 4 5 2" xfId="30191" xr:uid="{00000000-0005-0000-0000-0000EDA30000}"/>
    <cellStyle name="Note 6 15 2 4 5 3" xfId="44644" xr:uid="{00000000-0005-0000-0000-0000EEA30000}"/>
    <cellStyle name="Note 6 15 2 4 6" xfId="15500" xr:uid="{00000000-0005-0000-0000-0000EFA30000}"/>
    <cellStyle name="Note 6 15 2 4 6 2" xfId="32935" xr:uid="{00000000-0005-0000-0000-0000F0A30000}"/>
    <cellStyle name="Note 6 15 2 4 6 3" xfId="47388" xr:uid="{00000000-0005-0000-0000-0000F1A30000}"/>
    <cellStyle name="Note 6 15 2 4 7" xfId="19763" xr:uid="{00000000-0005-0000-0000-0000F2A30000}"/>
    <cellStyle name="Note 6 15 2 4 8" xfId="20662" xr:uid="{00000000-0005-0000-0000-0000F3A30000}"/>
    <cellStyle name="Note 6 15 2 5" xfId="5430" xr:uid="{00000000-0005-0000-0000-0000F4A30000}"/>
    <cellStyle name="Note 6 15 2 5 2" xfId="14698" xr:uid="{00000000-0005-0000-0000-0000F5A30000}"/>
    <cellStyle name="Note 6 15 2 5 2 2" xfId="32133" xr:uid="{00000000-0005-0000-0000-0000F6A30000}"/>
    <cellStyle name="Note 6 15 2 5 2 3" xfId="46586" xr:uid="{00000000-0005-0000-0000-0000F7A30000}"/>
    <cellStyle name="Note 6 15 2 5 3" xfId="17159" xr:uid="{00000000-0005-0000-0000-0000F8A30000}"/>
    <cellStyle name="Note 6 15 2 5 3 2" xfId="34594" xr:uid="{00000000-0005-0000-0000-0000F9A30000}"/>
    <cellStyle name="Note 6 15 2 5 3 3" xfId="49047" xr:uid="{00000000-0005-0000-0000-0000FAA30000}"/>
    <cellStyle name="Note 6 15 2 5 4" xfId="22866" xr:uid="{00000000-0005-0000-0000-0000FBA30000}"/>
    <cellStyle name="Note 6 15 2 5 5" xfId="37319" xr:uid="{00000000-0005-0000-0000-0000FCA30000}"/>
    <cellStyle name="Note 6 15 2 6" xfId="7892" xr:uid="{00000000-0005-0000-0000-0000FDA30000}"/>
    <cellStyle name="Note 6 15 2 6 2" xfId="25327" xr:uid="{00000000-0005-0000-0000-0000FEA30000}"/>
    <cellStyle name="Note 6 15 2 6 3" xfId="39780" xr:uid="{00000000-0005-0000-0000-0000FFA30000}"/>
    <cellStyle name="Note 6 15 2 7" xfId="10333" xr:uid="{00000000-0005-0000-0000-000000A40000}"/>
    <cellStyle name="Note 6 15 2 7 2" xfId="27768" xr:uid="{00000000-0005-0000-0000-000001A40000}"/>
    <cellStyle name="Note 6 15 2 7 3" xfId="42221" xr:uid="{00000000-0005-0000-0000-000002A40000}"/>
    <cellStyle name="Note 6 15 2 8" xfId="12753" xr:uid="{00000000-0005-0000-0000-000003A40000}"/>
    <cellStyle name="Note 6 15 2 8 2" xfId="30188" xr:uid="{00000000-0005-0000-0000-000004A40000}"/>
    <cellStyle name="Note 6 15 2 8 3" xfId="44641" xr:uid="{00000000-0005-0000-0000-000005A40000}"/>
    <cellStyle name="Note 6 15 2 9" xfId="19760" xr:uid="{00000000-0005-0000-0000-000006A40000}"/>
    <cellStyle name="Note 6 15 3" xfId="2923" xr:uid="{00000000-0005-0000-0000-000007A40000}"/>
    <cellStyle name="Note 6 15 3 2" xfId="2924" xr:uid="{00000000-0005-0000-0000-000008A40000}"/>
    <cellStyle name="Note 6 15 3 2 2" xfId="5435" xr:uid="{00000000-0005-0000-0000-000009A40000}"/>
    <cellStyle name="Note 6 15 3 2 2 2" xfId="14702" xr:uid="{00000000-0005-0000-0000-00000AA40000}"/>
    <cellStyle name="Note 6 15 3 2 2 2 2" xfId="32137" xr:uid="{00000000-0005-0000-0000-00000BA40000}"/>
    <cellStyle name="Note 6 15 3 2 2 2 3" xfId="46590" xr:uid="{00000000-0005-0000-0000-00000CA40000}"/>
    <cellStyle name="Note 6 15 3 2 2 3" xfId="17163" xr:uid="{00000000-0005-0000-0000-00000DA40000}"/>
    <cellStyle name="Note 6 15 3 2 2 3 2" xfId="34598" xr:uid="{00000000-0005-0000-0000-00000EA40000}"/>
    <cellStyle name="Note 6 15 3 2 2 3 3" xfId="49051" xr:uid="{00000000-0005-0000-0000-00000FA40000}"/>
    <cellStyle name="Note 6 15 3 2 2 4" xfId="22871" xr:uid="{00000000-0005-0000-0000-000010A40000}"/>
    <cellStyle name="Note 6 15 3 2 2 5" xfId="37324" xr:uid="{00000000-0005-0000-0000-000011A40000}"/>
    <cellStyle name="Note 6 15 3 2 3" xfId="7897" xr:uid="{00000000-0005-0000-0000-000012A40000}"/>
    <cellStyle name="Note 6 15 3 2 3 2" xfId="25332" xr:uid="{00000000-0005-0000-0000-000013A40000}"/>
    <cellStyle name="Note 6 15 3 2 3 3" xfId="39785" xr:uid="{00000000-0005-0000-0000-000014A40000}"/>
    <cellStyle name="Note 6 15 3 2 4" xfId="10338" xr:uid="{00000000-0005-0000-0000-000015A40000}"/>
    <cellStyle name="Note 6 15 3 2 4 2" xfId="27773" xr:uid="{00000000-0005-0000-0000-000016A40000}"/>
    <cellStyle name="Note 6 15 3 2 4 3" xfId="42226" xr:uid="{00000000-0005-0000-0000-000017A40000}"/>
    <cellStyle name="Note 6 15 3 2 5" xfId="12758" xr:uid="{00000000-0005-0000-0000-000018A40000}"/>
    <cellStyle name="Note 6 15 3 2 5 2" xfId="30193" xr:uid="{00000000-0005-0000-0000-000019A40000}"/>
    <cellStyle name="Note 6 15 3 2 5 3" xfId="44646" xr:uid="{00000000-0005-0000-0000-00001AA40000}"/>
    <cellStyle name="Note 6 15 3 2 6" xfId="19765" xr:uid="{00000000-0005-0000-0000-00001BA40000}"/>
    <cellStyle name="Note 6 15 3 3" xfId="2925" xr:uid="{00000000-0005-0000-0000-00001CA40000}"/>
    <cellStyle name="Note 6 15 3 3 2" xfId="5436" xr:uid="{00000000-0005-0000-0000-00001DA40000}"/>
    <cellStyle name="Note 6 15 3 3 2 2" xfId="14703" xr:uid="{00000000-0005-0000-0000-00001EA40000}"/>
    <cellStyle name="Note 6 15 3 3 2 2 2" xfId="32138" xr:uid="{00000000-0005-0000-0000-00001FA40000}"/>
    <cellStyle name="Note 6 15 3 3 2 2 3" xfId="46591" xr:uid="{00000000-0005-0000-0000-000020A40000}"/>
    <cellStyle name="Note 6 15 3 3 2 3" xfId="17164" xr:uid="{00000000-0005-0000-0000-000021A40000}"/>
    <cellStyle name="Note 6 15 3 3 2 3 2" xfId="34599" xr:uid="{00000000-0005-0000-0000-000022A40000}"/>
    <cellStyle name="Note 6 15 3 3 2 3 3" xfId="49052" xr:uid="{00000000-0005-0000-0000-000023A40000}"/>
    <cellStyle name="Note 6 15 3 3 2 4" xfId="22872" xr:uid="{00000000-0005-0000-0000-000024A40000}"/>
    <cellStyle name="Note 6 15 3 3 2 5" xfId="37325" xr:uid="{00000000-0005-0000-0000-000025A40000}"/>
    <cellStyle name="Note 6 15 3 3 3" xfId="7898" xr:uid="{00000000-0005-0000-0000-000026A40000}"/>
    <cellStyle name="Note 6 15 3 3 3 2" xfId="25333" xr:uid="{00000000-0005-0000-0000-000027A40000}"/>
    <cellStyle name="Note 6 15 3 3 3 3" xfId="39786" xr:uid="{00000000-0005-0000-0000-000028A40000}"/>
    <cellStyle name="Note 6 15 3 3 4" xfId="10339" xr:uid="{00000000-0005-0000-0000-000029A40000}"/>
    <cellStyle name="Note 6 15 3 3 4 2" xfId="27774" xr:uid="{00000000-0005-0000-0000-00002AA40000}"/>
    <cellStyle name="Note 6 15 3 3 4 3" xfId="42227" xr:uid="{00000000-0005-0000-0000-00002BA40000}"/>
    <cellStyle name="Note 6 15 3 3 5" xfId="12759" xr:uid="{00000000-0005-0000-0000-00002CA40000}"/>
    <cellStyle name="Note 6 15 3 3 5 2" xfId="30194" xr:uid="{00000000-0005-0000-0000-00002DA40000}"/>
    <cellStyle name="Note 6 15 3 3 5 3" xfId="44647" xr:uid="{00000000-0005-0000-0000-00002EA40000}"/>
    <cellStyle name="Note 6 15 3 3 6" xfId="19766" xr:uid="{00000000-0005-0000-0000-00002FA40000}"/>
    <cellStyle name="Note 6 15 3 4" xfId="2926" xr:uid="{00000000-0005-0000-0000-000030A40000}"/>
    <cellStyle name="Note 6 15 3 4 2" xfId="5437" xr:uid="{00000000-0005-0000-0000-000031A40000}"/>
    <cellStyle name="Note 6 15 3 4 2 2" xfId="22873" xr:uid="{00000000-0005-0000-0000-000032A40000}"/>
    <cellStyle name="Note 6 15 3 4 2 3" xfId="37326" xr:uid="{00000000-0005-0000-0000-000033A40000}"/>
    <cellStyle name="Note 6 15 3 4 3" xfId="7899" xr:uid="{00000000-0005-0000-0000-000034A40000}"/>
    <cellStyle name="Note 6 15 3 4 3 2" xfId="25334" xr:uid="{00000000-0005-0000-0000-000035A40000}"/>
    <cellStyle name="Note 6 15 3 4 3 3" xfId="39787" xr:uid="{00000000-0005-0000-0000-000036A40000}"/>
    <cellStyle name="Note 6 15 3 4 4" xfId="10340" xr:uid="{00000000-0005-0000-0000-000037A40000}"/>
    <cellStyle name="Note 6 15 3 4 4 2" xfId="27775" xr:uid="{00000000-0005-0000-0000-000038A40000}"/>
    <cellStyle name="Note 6 15 3 4 4 3" xfId="42228" xr:uid="{00000000-0005-0000-0000-000039A40000}"/>
    <cellStyle name="Note 6 15 3 4 5" xfId="12760" xr:uid="{00000000-0005-0000-0000-00003AA40000}"/>
    <cellStyle name="Note 6 15 3 4 5 2" xfId="30195" xr:uid="{00000000-0005-0000-0000-00003BA40000}"/>
    <cellStyle name="Note 6 15 3 4 5 3" xfId="44648" xr:uid="{00000000-0005-0000-0000-00003CA40000}"/>
    <cellStyle name="Note 6 15 3 4 6" xfId="15501" xr:uid="{00000000-0005-0000-0000-00003DA40000}"/>
    <cellStyle name="Note 6 15 3 4 6 2" xfId="32936" xr:uid="{00000000-0005-0000-0000-00003EA40000}"/>
    <cellStyle name="Note 6 15 3 4 6 3" xfId="47389" xr:uid="{00000000-0005-0000-0000-00003FA40000}"/>
    <cellStyle name="Note 6 15 3 4 7" xfId="19767" xr:uid="{00000000-0005-0000-0000-000040A40000}"/>
    <cellStyle name="Note 6 15 3 4 8" xfId="20663" xr:uid="{00000000-0005-0000-0000-000041A40000}"/>
    <cellStyle name="Note 6 15 3 5" xfId="5434" xr:uid="{00000000-0005-0000-0000-000042A40000}"/>
    <cellStyle name="Note 6 15 3 5 2" xfId="14701" xr:uid="{00000000-0005-0000-0000-000043A40000}"/>
    <cellStyle name="Note 6 15 3 5 2 2" xfId="32136" xr:uid="{00000000-0005-0000-0000-000044A40000}"/>
    <cellStyle name="Note 6 15 3 5 2 3" xfId="46589" xr:uid="{00000000-0005-0000-0000-000045A40000}"/>
    <cellStyle name="Note 6 15 3 5 3" xfId="17162" xr:uid="{00000000-0005-0000-0000-000046A40000}"/>
    <cellStyle name="Note 6 15 3 5 3 2" xfId="34597" xr:uid="{00000000-0005-0000-0000-000047A40000}"/>
    <cellStyle name="Note 6 15 3 5 3 3" xfId="49050" xr:uid="{00000000-0005-0000-0000-000048A40000}"/>
    <cellStyle name="Note 6 15 3 5 4" xfId="22870" xr:uid="{00000000-0005-0000-0000-000049A40000}"/>
    <cellStyle name="Note 6 15 3 5 5" xfId="37323" xr:uid="{00000000-0005-0000-0000-00004AA40000}"/>
    <cellStyle name="Note 6 15 3 6" xfId="7896" xr:uid="{00000000-0005-0000-0000-00004BA40000}"/>
    <cellStyle name="Note 6 15 3 6 2" xfId="25331" xr:uid="{00000000-0005-0000-0000-00004CA40000}"/>
    <cellStyle name="Note 6 15 3 6 3" xfId="39784" xr:uid="{00000000-0005-0000-0000-00004DA40000}"/>
    <cellStyle name="Note 6 15 3 7" xfId="10337" xr:uid="{00000000-0005-0000-0000-00004EA40000}"/>
    <cellStyle name="Note 6 15 3 7 2" xfId="27772" xr:uid="{00000000-0005-0000-0000-00004FA40000}"/>
    <cellStyle name="Note 6 15 3 7 3" xfId="42225" xr:uid="{00000000-0005-0000-0000-000050A40000}"/>
    <cellStyle name="Note 6 15 3 8" xfId="12757" xr:uid="{00000000-0005-0000-0000-000051A40000}"/>
    <cellStyle name="Note 6 15 3 8 2" xfId="30192" xr:uid="{00000000-0005-0000-0000-000052A40000}"/>
    <cellStyle name="Note 6 15 3 8 3" xfId="44645" xr:uid="{00000000-0005-0000-0000-000053A40000}"/>
    <cellStyle name="Note 6 15 3 9" xfId="19764" xr:uid="{00000000-0005-0000-0000-000054A40000}"/>
    <cellStyle name="Note 6 15 4" xfId="2927" xr:uid="{00000000-0005-0000-0000-000055A40000}"/>
    <cellStyle name="Note 6 15 4 2" xfId="2928" xr:uid="{00000000-0005-0000-0000-000056A40000}"/>
    <cellStyle name="Note 6 15 4 2 2" xfId="5439" xr:uid="{00000000-0005-0000-0000-000057A40000}"/>
    <cellStyle name="Note 6 15 4 2 2 2" xfId="14705" xr:uid="{00000000-0005-0000-0000-000058A40000}"/>
    <cellStyle name="Note 6 15 4 2 2 2 2" xfId="32140" xr:uid="{00000000-0005-0000-0000-000059A40000}"/>
    <cellStyle name="Note 6 15 4 2 2 2 3" xfId="46593" xr:uid="{00000000-0005-0000-0000-00005AA40000}"/>
    <cellStyle name="Note 6 15 4 2 2 3" xfId="17166" xr:uid="{00000000-0005-0000-0000-00005BA40000}"/>
    <cellStyle name="Note 6 15 4 2 2 3 2" xfId="34601" xr:uid="{00000000-0005-0000-0000-00005CA40000}"/>
    <cellStyle name="Note 6 15 4 2 2 3 3" xfId="49054" xr:uid="{00000000-0005-0000-0000-00005DA40000}"/>
    <cellStyle name="Note 6 15 4 2 2 4" xfId="22875" xr:uid="{00000000-0005-0000-0000-00005EA40000}"/>
    <cellStyle name="Note 6 15 4 2 2 5" xfId="37328" xr:uid="{00000000-0005-0000-0000-00005FA40000}"/>
    <cellStyle name="Note 6 15 4 2 3" xfId="7901" xr:uid="{00000000-0005-0000-0000-000060A40000}"/>
    <cellStyle name="Note 6 15 4 2 3 2" xfId="25336" xr:uid="{00000000-0005-0000-0000-000061A40000}"/>
    <cellStyle name="Note 6 15 4 2 3 3" xfId="39789" xr:uid="{00000000-0005-0000-0000-000062A40000}"/>
    <cellStyle name="Note 6 15 4 2 4" xfId="10342" xr:uid="{00000000-0005-0000-0000-000063A40000}"/>
    <cellStyle name="Note 6 15 4 2 4 2" xfId="27777" xr:uid="{00000000-0005-0000-0000-000064A40000}"/>
    <cellStyle name="Note 6 15 4 2 4 3" xfId="42230" xr:uid="{00000000-0005-0000-0000-000065A40000}"/>
    <cellStyle name="Note 6 15 4 2 5" xfId="12762" xr:uid="{00000000-0005-0000-0000-000066A40000}"/>
    <cellStyle name="Note 6 15 4 2 5 2" xfId="30197" xr:uid="{00000000-0005-0000-0000-000067A40000}"/>
    <cellStyle name="Note 6 15 4 2 5 3" xfId="44650" xr:uid="{00000000-0005-0000-0000-000068A40000}"/>
    <cellStyle name="Note 6 15 4 2 6" xfId="19769" xr:uid="{00000000-0005-0000-0000-000069A40000}"/>
    <cellStyle name="Note 6 15 4 3" xfId="2929" xr:uid="{00000000-0005-0000-0000-00006AA40000}"/>
    <cellStyle name="Note 6 15 4 3 2" xfId="5440" xr:uid="{00000000-0005-0000-0000-00006BA40000}"/>
    <cellStyle name="Note 6 15 4 3 2 2" xfId="14706" xr:uid="{00000000-0005-0000-0000-00006CA40000}"/>
    <cellStyle name="Note 6 15 4 3 2 2 2" xfId="32141" xr:uid="{00000000-0005-0000-0000-00006DA40000}"/>
    <cellStyle name="Note 6 15 4 3 2 2 3" xfId="46594" xr:uid="{00000000-0005-0000-0000-00006EA40000}"/>
    <cellStyle name="Note 6 15 4 3 2 3" xfId="17167" xr:uid="{00000000-0005-0000-0000-00006FA40000}"/>
    <cellStyle name="Note 6 15 4 3 2 3 2" xfId="34602" xr:uid="{00000000-0005-0000-0000-000070A40000}"/>
    <cellStyle name="Note 6 15 4 3 2 3 3" xfId="49055" xr:uid="{00000000-0005-0000-0000-000071A40000}"/>
    <cellStyle name="Note 6 15 4 3 2 4" xfId="22876" xr:uid="{00000000-0005-0000-0000-000072A40000}"/>
    <cellStyle name="Note 6 15 4 3 2 5" xfId="37329" xr:uid="{00000000-0005-0000-0000-000073A40000}"/>
    <cellStyle name="Note 6 15 4 3 3" xfId="7902" xr:uid="{00000000-0005-0000-0000-000074A40000}"/>
    <cellStyle name="Note 6 15 4 3 3 2" xfId="25337" xr:uid="{00000000-0005-0000-0000-000075A40000}"/>
    <cellStyle name="Note 6 15 4 3 3 3" xfId="39790" xr:uid="{00000000-0005-0000-0000-000076A40000}"/>
    <cellStyle name="Note 6 15 4 3 4" xfId="10343" xr:uid="{00000000-0005-0000-0000-000077A40000}"/>
    <cellStyle name="Note 6 15 4 3 4 2" xfId="27778" xr:uid="{00000000-0005-0000-0000-000078A40000}"/>
    <cellStyle name="Note 6 15 4 3 4 3" xfId="42231" xr:uid="{00000000-0005-0000-0000-000079A40000}"/>
    <cellStyle name="Note 6 15 4 3 5" xfId="12763" xr:uid="{00000000-0005-0000-0000-00007AA40000}"/>
    <cellStyle name="Note 6 15 4 3 5 2" xfId="30198" xr:uid="{00000000-0005-0000-0000-00007BA40000}"/>
    <cellStyle name="Note 6 15 4 3 5 3" xfId="44651" xr:uid="{00000000-0005-0000-0000-00007CA40000}"/>
    <cellStyle name="Note 6 15 4 3 6" xfId="19770" xr:uid="{00000000-0005-0000-0000-00007DA40000}"/>
    <cellStyle name="Note 6 15 4 4" xfId="2930" xr:uid="{00000000-0005-0000-0000-00007EA40000}"/>
    <cellStyle name="Note 6 15 4 4 2" xfId="5441" xr:uid="{00000000-0005-0000-0000-00007FA40000}"/>
    <cellStyle name="Note 6 15 4 4 2 2" xfId="22877" xr:uid="{00000000-0005-0000-0000-000080A40000}"/>
    <cellStyle name="Note 6 15 4 4 2 3" xfId="37330" xr:uid="{00000000-0005-0000-0000-000081A40000}"/>
    <cellStyle name="Note 6 15 4 4 3" xfId="7903" xr:uid="{00000000-0005-0000-0000-000082A40000}"/>
    <cellStyle name="Note 6 15 4 4 3 2" xfId="25338" xr:uid="{00000000-0005-0000-0000-000083A40000}"/>
    <cellStyle name="Note 6 15 4 4 3 3" xfId="39791" xr:uid="{00000000-0005-0000-0000-000084A40000}"/>
    <cellStyle name="Note 6 15 4 4 4" xfId="10344" xr:uid="{00000000-0005-0000-0000-000085A40000}"/>
    <cellStyle name="Note 6 15 4 4 4 2" xfId="27779" xr:uid="{00000000-0005-0000-0000-000086A40000}"/>
    <cellStyle name="Note 6 15 4 4 4 3" xfId="42232" xr:uid="{00000000-0005-0000-0000-000087A40000}"/>
    <cellStyle name="Note 6 15 4 4 5" xfId="12764" xr:uid="{00000000-0005-0000-0000-000088A40000}"/>
    <cellStyle name="Note 6 15 4 4 5 2" xfId="30199" xr:uid="{00000000-0005-0000-0000-000089A40000}"/>
    <cellStyle name="Note 6 15 4 4 5 3" xfId="44652" xr:uid="{00000000-0005-0000-0000-00008AA40000}"/>
    <cellStyle name="Note 6 15 4 4 6" xfId="15502" xr:uid="{00000000-0005-0000-0000-00008BA40000}"/>
    <cellStyle name="Note 6 15 4 4 6 2" xfId="32937" xr:uid="{00000000-0005-0000-0000-00008CA40000}"/>
    <cellStyle name="Note 6 15 4 4 6 3" xfId="47390" xr:uid="{00000000-0005-0000-0000-00008DA40000}"/>
    <cellStyle name="Note 6 15 4 4 7" xfId="19771" xr:uid="{00000000-0005-0000-0000-00008EA40000}"/>
    <cellStyle name="Note 6 15 4 4 8" xfId="20664" xr:uid="{00000000-0005-0000-0000-00008FA40000}"/>
    <cellStyle name="Note 6 15 4 5" xfId="5438" xr:uid="{00000000-0005-0000-0000-000090A40000}"/>
    <cellStyle name="Note 6 15 4 5 2" xfId="14704" xr:uid="{00000000-0005-0000-0000-000091A40000}"/>
    <cellStyle name="Note 6 15 4 5 2 2" xfId="32139" xr:uid="{00000000-0005-0000-0000-000092A40000}"/>
    <cellStyle name="Note 6 15 4 5 2 3" xfId="46592" xr:uid="{00000000-0005-0000-0000-000093A40000}"/>
    <cellStyle name="Note 6 15 4 5 3" xfId="17165" xr:uid="{00000000-0005-0000-0000-000094A40000}"/>
    <cellStyle name="Note 6 15 4 5 3 2" xfId="34600" xr:uid="{00000000-0005-0000-0000-000095A40000}"/>
    <cellStyle name="Note 6 15 4 5 3 3" xfId="49053" xr:uid="{00000000-0005-0000-0000-000096A40000}"/>
    <cellStyle name="Note 6 15 4 5 4" xfId="22874" xr:uid="{00000000-0005-0000-0000-000097A40000}"/>
    <cellStyle name="Note 6 15 4 5 5" xfId="37327" xr:uid="{00000000-0005-0000-0000-000098A40000}"/>
    <cellStyle name="Note 6 15 4 6" xfId="7900" xr:uid="{00000000-0005-0000-0000-000099A40000}"/>
    <cellStyle name="Note 6 15 4 6 2" xfId="25335" xr:uid="{00000000-0005-0000-0000-00009AA40000}"/>
    <cellStyle name="Note 6 15 4 6 3" xfId="39788" xr:uid="{00000000-0005-0000-0000-00009BA40000}"/>
    <cellStyle name="Note 6 15 4 7" xfId="10341" xr:uid="{00000000-0005-0000-0000-00009CA40000}"/>
    <cellStyle name="Note 6 15 4 7 2" xfId="27776" xr:uid="{00000000-0005-0000-0000-00009DA40000}"/>
    <cellStyle name="Note 6 15 4 7 3" xfId="42229" xr:uid="{00000000-0005-0000-0000-00009EA40000}"/>
    <cellStyle name="Note 6 15 4 8" xfId="12761" xr:uid="{00000000-0005-0000-0000-00009FA40000}"/>
    <cellStyle name="Note 6 15 4 8 2" xfId="30196" xr:uid="{00000000-0005-0000-0000-0000A0A40000}"/>
    <cellStyle name="Note 6 15 4 8 3" xfId="44649" xr:uid="{00000000-0005-0000-0000-0000A1A40000}"/>
    <cellStyle name="Note 6 15 4 9" xfId="19768" xr:uid="{00000000-0005-0000-0000-0000A2A40000}"/>
    <cellStyle name="Note 6 15 5" xfId="2931" xr:uid="{00000000-0005-0000-0000-0000A3A40000}"/>
    <cellStyle name="Note 6 15 5 2" xfId="2932" xr:uid="{00000000-0005-0000-0000-0000A4A40000}"/>
    <cellStyle name="Note 6 15 5 2 2" xfId="5443" xr:uid="{00000000-0005-0000-0000-0000A5A40000}"/>
    <cellStyle name="Note 6 15 5 2 2 2" xfId="14708" xr:uid="{00000000-0005-0000-0000-0000A6A40000}"/>
    <cellStyle name="Note 6 15 5 2 2 2 2" xfId="32143" xr:uid="{00000000-0005-0000-0000-0000A7A40000}"/>
    <cellStyle name="Note 6 15 5 2 2 2 3" xfId="46596" xr:uid="{00000000-0005-0000-0000-0000A8A40000}"/>
    <cellStyle name="Note 6 15 5 2 2 3" xfId="17169" xr:uid="{00000000-0005-0000-0000-0000A9A40000}"/>
    <cellStyle name="Note 6 15 5 2 2 3 2" xfId="34604" xr:uid="{00000000-0005-0000-0000-0000AAA40000}"/>
    <cellStyle name="Note 6 15 5 2 2 3 3" xfId="49057" xr:uid="{00000000-0005-0000-0000-0000ABA40000}"/>
    <cellStyle name="Note 6 15 5 2 2 4" xfId="22879" xr:uid="{00000000-0005-0000-0000-0000ACA40000}"/>
    <cellStyle name="Note 6 15 5 2 2 5" xfId="37332" xr:uid="{00000000-0005-0000-0000-0000ADA40000}"/>
    <cellStyle name="Note 6 15 5 2 3" xfId="7905" xr:uid="{00000000-0005-0000-0000-0000AEA40000}"/>
    <cellStyle name="Note 6 15 5 2 3 2" xfId="25340" xr:uid="{00000000-0005-0000-0000-0000AFA40000}"/>
    <cellStyle name="Note 6 15 5 2 3 3" xfId="39793" xr:uid="{00000000-0005-0000-0000-0000B0A40000}"/>
    <cellStyle name="Note 6 15 5 2 4" xfId="10346" xr:uid="{00000000-0005-0000-0000-0000B1A40000}"/>
    <cellStyle name="Note 6 15 5 2 4 2" xfId="27781" xr:uid="{00000000-0005-0000-0000-0000B2A40000}"/>
    <cellStyle name="Note 6 15 5 2 4 3" xfId="42234" xr:uid="{00000000-0005-0000-0000-0000B3A40000}"/>
    <cellStyle name="Note 6 15 5 2 5" xfId="12766" xr:uid="{00000000-0005-0000-0000-0000B4A40000}"/>
    <cellStyle name="Note 6 15 5 2 5 2" xfId="30201" xr:uid="{00000000-0005-0000-0000-0000B5A40000}"/>
    <cellStyle name="Note 6 15 5 2 5 3" xfId="44654" xr:uid="{00000000-0005-0000-0000-0000B6A40000}"/>
    <cellStyle name="Note 6 15 5 2 6" xfId="19773" xr:uid="{00000000-0005-0000-0000-0000B7A40000}"/>
    <cellStyle name="Note 6 15 5 3" xfId="2933" xr:uid="{00000000-0005-0000-0000-0000B8A40000}"/>
    <cellStyle name="Note 6 15 5 3 2" xfId="5444" xr:uid="{00000000-0005-0000-0000-0000B9A40000}"/>
    <cellStyle name="Note 6 15 5 3 2 2" xfId="14709" xr:uid="{00000000-0005-0000-0000-0000BAA40000}"/>
    <cellStyle name="Note 6 15 5 3 2 2 2" xfId="32144" xr:uid="{00000000-0005-0000-0000-0000BBA40000}"/>
    <cellStyle name="Note 6 15 5 3 2 2 3" xfId="46597" xr:uid="{00000000-0005-0000-0000-0000BCA40000}"/>
    <cellStyle name="Note 6 15 5 3 2 3" xfId="17170" xr:uid="{00000000-0005-0000-0000-0000BDA40000}"/>
    <cellStyle name="Note 6 15 5 3 2 3 2" xfId="34605" xr:uid="{00000000-0005-0000-0000-0000BEA40000}"/>
    <cellStyle name="Note 6 15 5 3 2 3 3" xfId="49058" xr:uid="{00000000-0005-0000-0000-0000BFA40000}"/>
    <cellStyle name="Note 6 15 5 3 2 4" xfId="22880" xr:uid="{00000000-0005-0000-0000-0000C0A40000}"/>
    <cellStyle name="Note 6 15 5 3 2 5" xfId="37333" xr:uid="{00000000-0005-0000-0000-0000C1A40000}"/>
    <cellStyle name="Note 6 15 5 3 3" xfId="7906" xr:uid="{00000000-0005-0000-0000-0000C2A40000}"/>
    <cellStyle name="Note 6 15 5 3 3 2" xfId="25341" xr:uid="{00000000-0005-0000-0000-0000C3A40000}"/>
    <cellStyle name="Note 6 15 5 3 3 3" xfId="39794" xr:uid="{00000000-0005-0000-0000-0000C4A40000}"/>
    <cellStyle name="Note 6 15 5 3 4" xfId="10347" xr:uid="{00000000-0005-0000-0000-0000C5A40000}"/>
    <cellStyle name="Note 6 15 5 3 4 2" xfId="27782" xr:uid="{00000000-0005-0000-0000-0000C6A40000}"/>
    <cellStyle name="Note 6 15 5 3 4 3" xfId="42235" xr:uid="{00000000-0005-0000-0000-0000C7A40000}"/>
    <cellStyle name="Note 6 15 5 3 5" xfId="12767" xr:uid="{00000000-0005-0000-0000-0000C8A40000}"/>
    <cellStyle name="Note 6 15 5 3 5 2" xfId="30202" xr:uid="{00000000-0005-0000-0000-0000C9A40000}"/>
    <cellStyle name="Note 6 15 5 3 5 3" xfId="44655" xr:uid="{00000000-0005-0000-0000-0000CAA40000}"/>
    <cellStyle name="Note 6 15 5 3 6" xfId="19774" xr:uid="{00000000-0005-0000-0000-0000CBA40000}"/>
    <cellStyle name="Note 6 15 5 4" xfId="2934" xr:uid="{00000000-0005-0000-0000-0000CCA40000}"/>
    <cellStyle name="Note 6 15 5 4 2" xfId="5445" xr:uid="{00000000-0005-0000-0000-0000CDA40000}"/>
    <cellStyle name="Note 6 15 5 4 2 2" xfId="22881" xr:uid="{00000000-0005-0000-0000-0000CEA40000}"/>
    <cellStyle name="Note 6 15 5 4 2 3" xfId="37334" xr:uid="{00000000-0005-0000-0000-0000CFA40000}"/>
    <cellStyle name="Note 6 15 5 4 3" xfId="7907" xr:uid="{00000000-0005-0000-0000-0000D0A40000}"/>
    <cellStyle name="Note 6 15 5 4 3 2" xfId="25342" xr:uid="{00000000-0005-0000-0000-0000D1A40000}"/>
    <cellStyle name="Note 6 15 5 4 3 3" xfId="39795" xr:uid="{00000000-0005-0000-0000-0000D2A40000}"/>
    <cellStyle name="Note 6 15 5 4 4" xfId="10348" xr:uid="{00000000-0005-0000-0000-0000D3A40000}"/>
    <cellStyle name="Note 6 15 5 4 4 2" xfId="27783" xr:uid="{00000000-0005-0000-0000-0000D4A40000}"/>
    <cellStyle name="Note 6 15 5 4 4 3" xfId="42236" xr:uid="{00000000-0005-0000-0000-0000D5A40000}"/>
    <cellStyle name="Note 6 15 5 4 5" xfId="12768" xr:uid="{00000000-0005-0000-0000-0000D6A40000}"/>
    <cellStyle name="Note 6 15 5 4 5 2" xfId="30203" xr:uid="{00000000-0005-0000-0000-0000D7A40000}"/>
    <cellStyle name="Note 6 15 5 4 5 3" xfId="44656" xr:uid="{00000000-0005-0000-0000-0000D8A40000}"/>
    <cellStyle name="Note 6 15 5 4 6" xfId="15503" xr:uid="{00000000-0005-0000-0000-0000D9A40000}"/>
    <cellStyle name="Note 6 15 5 4 6 2" xfId="32938" xr:uid="{00000000-0005-0000-0000-0000DAA40000}"/>
    <cellStyle name="Note 6 15 5 4 6 3" xfId="47391" xr:uid="{00000000-0005-0000-0000-0000DBA40000}"/>
    <cellStyle name="Note 6 15 5 4 7" xfId="19775" xr:uid="{00000000-0005-0000-0000-0000DCA40000}"/>
    <cellStyle name="Note 6 15 5 4 8" xfId="20665" xr:uid="{00000000-0005-0000-0000-0000DDA40000}"/>
    <cellStyle name="Note 6 15 5 5" xfId="5442" xr:uid="{00000000-0005-0000-0000-0000DEA40000}"/>
    <cellStyle name="Note 6 15 5 5 2" xfId="14707" xr:uid="{00000000-0005-0000-0000-0000DFA40000}"/>
    <cellStyle name="Note 6 15 5 5 2 2" xfId="32142" xr:uid="{00000000-0005-0000-0000-0000E0A40000}"/>
    <cellStyle name="Note 6 15 5 5 2 3" xfId="46595" xr:uid="{00000000-0005-0000-0000-0000E1A40000}"/>
    <cellStyle name="Note 6 15 5 5 3" xfId="17168" xr:uid="{00000000-0005-0000-0000-0000E2A40000}"/>
    <cellStyle name="Note 6 15 5 5 3 2" xfId="34603" xr:uid="{00000000-0005-0000-0000-0000E3A40000}"/>
    <cellStyle name="Note 6 15 5 5 3 3" xfId="49056" xr:uid="{00000000-0005-0000-0000-0000E4A40000}"/>
    <cellStyle name="Note 6 15 5 5 4" xfId="22878" xr:uid="{00000000-0005-0000-0000-0000E5A40000}"/>
    <cellStyle name="Note 6 15 5 5 5" xfId="37331" xr:uid="{00000000-0005-0000-0000-0000E6A40000}"/>
    <cellStyle name="Note 6 15 5 6" xfId="7904" xr:uid="{00000000-0005-0000-0000-0000E7A40000}"/>
    <cellStyle name="Note 6 15 5 6 2" xfId="25339" xr:uid="{00000000-0005-0000-0000-0000E8A40000}"/>
    <cellStyle name="Note 6 15 5 6 3" xfId="39792" xr:uid="{00000000-0005-0000-0000-0000E9A40000}"/>
    <cellStyle name="Note 6 15 5 7" xfId="10345" xr:uid="{00000000-0005-0000-0000-0000EAA40000}"/>
    <cellStyle name="Note 6 15 5 7 2" xfId="27780" xr:uid="{00000000-0005-0000-0000-0000EBA40000}"/>
    <cellStyle name="Note 6 15 5 7 3" xfId="42233" xr:uid="{00000000-0005-0000-0000-0000ECA40000}"/>
    <cellStyle name="Note 6 15 5 8" xfId="12765" xr:uid="{00000000-0005-0000-0000-0000EDA40000}"/>
    <cellStyle name="Note 6 15 5 8 2" xfId="30200" xr:uid="{00000000-0005-0000-0000-0000EEA40000}"/>
    <cellStyle name="Note 6 15 5 8 3" xfId="44653" xr:uid="{00000000-0005-0000-0000-0000EFA40000}"/>
    <cellStyle name="Note 6 15 5 9" xfId="19772" xr:uid="{00000000-0005-0000-0000-0000F0A40000}"/>
    <cellStyle name="Note 6 15 6" xfId="2935" xr:uid="{00000000-0005-0000-0000-0000F1A40000}"/>
    <cellStyle name="Note 6 15 6 2" xfId="5446" xr:uid="{00000000-0005-0000-0000-0000F2A40000}"/>
    <cellStyle name="Note 6 15 6 2 2" xfId="14710" xr:uid="{00000000-0005-0000-0000-0000F3A40000}"/>
    <cellStyle name="Note 6 15 6 2 2 2" xfId="32145" xr:uid="{00000000-0005-0000-0000-0000F4A40000}"/>
    <cellStyle name="Note 6 15 6 2 2 3" xfId="46598" xr:uid="{00000000-0005-0000-0000-0000F5A40000}"/>
    <cellStyle name="Note 6 15 6 2 3" xfId="17171" xr:uid="{00000000-0005-0000-0000-0000F6A40000}"/>
    <cellStyle name="Note 6 15 6 2 3 2" xfId="34606" xr:uid="{00000000-0005-0000-0000-0000F7A40000}"/>
    <cellStyle name="Note 6 15 6 2 3 3" xfId="49059" xr:uid="{00000000-0005-0000-0000-0000F8A40000}"/>
    <cellStyle name="Note 6 15 6 2 4" xfId="22882" xr:uid="{00000000-0005-0000-0000-0000F9A40000}"/>
    <cellStyle name="Note 6 15 6 2 5" xfId="37335" xr:uid="{00000000-0005-0000-0000-0000FAA40000}"/>
    <cellStyle name="Note 6 15 6 3" xfId="7908" xr:uid="{00000000-0005-0000-0000-0000FBA40000}"/>
    <cellStyle name="Note 6 15 6 3 2" xfId="25343" xr:uid="{00000000-0005-0000-0000-0000FCA40000}"/>
    <cellStyle name="Note 6 15 6 3 3" xfId="39796" xr:uid="{00000000-0005-0000-0000-0000FDA40000}"/>
    <cellStyle name="Note 6 15 6 4" xfId="10349" xr:uid="{00000000-0005-0000-0000-0000FEA40000}"/>
    <cellStyle name="Note 6 15 6 4 2" xfId="27784" xr:uid="{00000000-0005-0000-0000-0000FFA40000}"/>
    <cellStyle name="Note 6 15 6 4 3" xfId="42237" xr:uid="{00000000-0005-0000-0000-000000A50000}"/>
    <cellStyle name="Note 6 15 6 5" xfId="12769" xr:uid="{00000000-0005-0000-0000-000001A50000}"/>
    <cellStyle name="Note 6 15 6 5 2" xfId="30204" xr:uid="{00000000-0005-0000-0000-000002A50000}"/>
    <cellStyle name="Note 6 15 6 5 3" xfId="44657" xr:uid="{00000000-0005-0000-0000-000003A50000}"/>
    <cellStyle name="Note 6 15 6 6" xfId="19776" xr:uid="{00000000-0005-0000-0000-000004A50000}"/>
    <cellStyle name="Note 6 15 7" xfId="2936" xr:uid="{00000000-0005-0000-0000-000005A50000}"/>
    <cellStyle name="Note 6 15 7 2" xfId="5447" xr:uid="{00000000-0005-0000-0000-000006A50000}"/>
    <cellStyle name="Note 6 15 7 2 2" xfId="14711" xr:uid="{00000000-0005-0000-0000-000007A50000}"/>
    <cellStyle name="Note 6 15 7 2 2 2" xfId="32146" xr:uid="{00000000-0005-0000-0000-000008A50000}"/>
    <cellStyle name="Note 6 15 7 2 2 3" xfId="46599" xr:uid="{00000000-0005-0000-0000-000009A50000}"/>
    <cellStyle name="Note 6 15 7 2 3" xfId="17172" xr:uid="{00000000-0005-0000-0000-00000AA50000}"/>
    <cellStyle name="Note 6 15 7 2 3 2" xfId="34607" xr:uid="{00000000-0005-0000-0000-00000BA50000}"/>
    <cellStyle name="Note 6 15 7 2 3 3" xfId="49060" xr:uid="{00000000-0005-0000-0000-00000CA50000}"/>
    <cellStyle name="Note 6 15 7 2 4" xfId="22883" xr:uid="{00000000-0005-0000-0000-00000DA50000}"/>
    <cellStyle name="Note 6 15 7 2 5" xfId="37336" xr:uid="{00000000-0005-0000-0000-00000EA50000}"/>
    <cellStyle name="Note 6 15 7 3" xfId="7909" xr:uid="{00000000-0005-0000-0000-00000FA50000}"/>
    <cellStyle name="Note 6 15 7 3 2" xfId="25344" xr:uid="{00000000-0005-0000-0000-000010A50000}"/>
    <cellStyle name="Note 6 15 7 3 3" xfId="39797" xr:uid="{00000000-0005-0000-0000-000011A50000}"/>
    <cellStyle name="Note 6 15 7 4" xfId="10350" xr:uid="{00000000-0005-0000-0000-000012A50000}"/>
    <cellStyle name="Note 6 15 7 4 2" xfId="27785" xr:uid="{00000000-0005-0000-0000-000013A50000}"/>
    <cellStyle name="Note 6 15 7 4 3" xfId="42238" xr:uid="{00000000-0005-0000-0000-000014A50000}"/>
    <cellStyle name="Note 6 15 7 5" xfId="12770" xr:uid="{00000000-0005-0000-0000-000015A50000}"/>
    <cellStyle name="Note 6 15 7 5 2" xfId="30205" xr:uid="{00000000-0005-0000-0000-000016A50000}"/>
    <cellStyle name="Note 6 15 7 5 3" xfId="44658" xr:uid="{00000000-0005-0000-0000-000017A50000}"/>
    <cellStyle name="Note 6 15 7 6" xfId="19777" xr:uid="{00000000-0005-0000-0000-000018A50000}"/>
    <cellStyle name="Note 6 15 8" xfId="2937" xr:uid="{00000000-0005-0000-0000-000019A50000}"/>
    <cellStyle name="Note 6 15 8 2" xfId="5448" xr:uid="{00000000-0005-0000-0000-00001AA50000}"/>
    <cellStyle name="Note 6 15 8 2 2" xfId="22884" xr:uid="{00000000-0005-0000-0000-00001BA50000}"/>
    <cellStyle name="Note 6 15 8 2 3" xfId="37337" xr:uid="{00000000-0005-0000-0000-00001CA50000}"/>
    <cellStyle name="Note 6 15 8 3" xfId="7910" xr:uid="{00000000-0005-0000-0000-00001DA50000}"/>
    <cellStyle name="Note 6 15 8 3 2" xfId="25345" xr:uid="{00000000-0005-0000-0000-00001EA50000}"/>
    <cellStyle name="Note 6 15 8 3 3" xfId="39798" xr:uid="{00000000-0005-0000-0000-00001FA50000}"/>
    <cellStyle name="Note 6 15 8 4" xfId="10351" xr:uid="{00000000-0005-0000-0000-000020A50000}"/>
    <cellStyle name="Note 6 15 8 4 2" xfId="27786" xr:uid="{00000000-0005-0000-0000-000021A50000}"/>
    <cellStyle name="Note 6 15 8 4 3" xfId="42239" xr:uid="{00000000-0005-0000-0000-000022A50000}"/>
    <cellStyle name="Note 6 15 8 5" xfId="12771" xr:uid="{00000000-0005-0000-0000-000023A50000}"/>
    <cellStyle name="Note 6 15 8 5 2" xfId="30206" xr:uid="{00000000-0005-0000-0000-000024A50000}"/>
    <cellStyle name="Note 6 15 8 5 3" xfId="44659" xr:uid="{00000000-0005-0000-0000-000025A50000}"/>
    <cellStyle name="Note 6 15 8 6" xfId="15504" xr:uid="{00000000-0005-0000-0000-000026A50000}"/>
    <cellStyle name="Note 6 15 8 6 2" xfId="32939" xr:uid="{00000000-0005-0000-0000-000027A50000}"/>
    <cellStyle name="Note 6 15 8 6 3" xfId="47392" xr:uid="{00000000-0005-0000-0000-000028A50000}"/>
    <cellStyle name="Note 6 15 8 7" xfId="19778" xr:uid="{00000000-0005-0000-0000-000029A50000}"/>
    <cellStyle name="Note 6 15 8 8" xfId="20666" xr:uid="{00000000-0005-0000-0000-00002AA50000}"/>
    <cellStyle name="Note 6 15 9" xfId="5429" xr:uid="{00000000-0005-0000-0000-00002BA50000}"/>
    <cellStyle name="Note 6 15 9 2" xfId="14697" xr:uid="{00000000-0005-0000-0000-00002CA50000}"/>
    <cellStyle name="Note 6 15 9 2 2" xfId="32132" xr:uid="{00000000-0005-0000-0000-00002DA50000}"/>
    <cellStyle name="Note 6 15 9 2 3" xfId="46585" xr:uid="{00000000-0005-0000-0000-00002EA50000}"/>
    <cellStyle name="Note 6 15 9 3" xfId="17158" xr:uid="{00000000-0005-0000-0000-00002FA50000}"/>
    <cellStyle name="Note 6 15 9 3 2" xfId="34593" xr:uid="{00000000-0005-0000-0000-000030A50000}"/>
    <cellStyle name="Note 6 15 9 3 3" xfId="49046" xr:uid="{00000000-0005-0000-0000-000031A50000}"/>
    <cellStyle name="Note 6 15 9 4" xfId="22865" xr:uid="{00000000-0005-0000-0000-000032A50000}"/>
    <cellStyle name="Note 6 15 9 5" xfId="37318" xr:uid="{00000000-0005-0000-0000-000033A50000}"/>
    <cellStyle name="Note 6 16" xfId="2938" xr:uid="{00000000-0005-0000-0000-000034A50000}"/>
    <cellStyle name="Note 6 16 10" xfId="7911" xr:uid="{00000000-0005-0000-0000-000035A50000}"/>
    <cellStyle name="Note 6 16 10 2" xfId="25346" xr:uid="{00000000-0005-0000-0000-000036A50000}"/>
    <cellStyle name="Note 6 16 10 3" xfId="39799" xr:uid="{00000000-0005-0000-0000-000037A50000}"/>
    <cellStyle name="Note 6 16 11" xfId="10352" xr:uid="{00000000-0005-0000-0000-000038A50000}"/>
    <cellStyle name="Note 6 16 11 2" xfId="27787" xr:uid="{00000000-0005-0000-0000-000039A50000}"/>
    <cellStyle name="Note 6 16 11 3" xfId="42240" xr:uid="{00000000-0005-0000-0000-00003AA50000}"/>
    <cellStyle name="Note 6 16 12" xfId="12772" xr:uid="{00000000-0005-0000-0000-00003BA50000}"/>
    <cellStyle name="Note 6 16 12 2" xfId="30207" xr:uid="{00000000-0005-0000-0000-00003CA50000}"/>
    <cellStyle name="Note 6 16 12 3" xfId="44660" xr:uid="{00000000-0005-0000-0000-00003DA50000}"/>
    <cellStyle name="Note 6 16 13" xfId="19779" xr:uid="{00000000-0005-0000-0000-00003EA50000}"/>
    <cellStyle name="Note 6 16 2" xfId="2939" xr:uid="{00000000-0005-0000-0000-00003FA50000}"/>
    <cellStyle name="Note 6 16 2 2" xfId="2940" xr:uid="{00000000-0005-0000-0000-000040A50000}"/>
    <cellStyle name="Note 6 16 2 2 2" xfId="5451" xr:uid="{00000000-0005-0000-0000-000041A50000}"/>
    <cellStyle name="Note 6 16 2 2 2 2" xfId="14714" xr:uid="{00000000-0005-0000-0000-000042A50000}"/>
    <cellStyle name="Note 6 16 2 2 2 2 2" xfId="32149" xr:uid="{00000000-0005-0000-0000-000043A50000}"/>
    <cellStyle name="Note 6 16 2 2 2 2 3" xfId="46602" xr:uid="{00000000-0005-0000-0000-000044A50000}"/>
    <cellStyle name="Note 6 16 2 2 2 3" xfId="17175" xr:uid="{00000000-0005-0000-0000-000045A50000}"/>
    <cellStyle name="Note 6 16 2 2 2 3 2" xfId="34610" xr:uid="{00000000-0005-0000-0000-000046A50000}"/>
    <cellStyle name="Note 6 16 2 2 2 3 3" xfId="49063" xr:uid="{00000000-0005-0000-0000-000047A50000}"/>
    <cellStyle name="Note 6 16 2 2 2 4" xfId="22887" xr:uid="{00000000-0005-0000-0000-000048A50000}"/>
    <cellStyle name="Note 6 16 2 2 2 5" xfId="37340" xr:uid="{00000000-0005-0000-0000-000049A50000}"/>
    <cellStyle name="Note 6 16 2 2 3" xfId="7913" xr:uid="{00000000-0005-0000-0000-00004AA50000}"/>
    <cellStyle name="Note 6 16 2 2 3 2" xfId="25348" xr:uid="{00000000-0005-0000-0000-00004BA50000}"/>
    <cellStyle name="Note 6 16 2 2 3 3" xfId="39801" xr:uid="{00000000-0005-0000-0000-00004CA50000}"/>
    <cellStyle name="Note 6 16 2 2 4" xfId="10354" xr:uid="{00000000-0005-0000-0000-00004DA50000}"/>
    <cellStyle name="Note 6 16 2 2 4 2" xfId="27789" xr:uid="{00000000-0005-0000-0000-00004EA50000}"/>
    <cellStyle name="Note 6 16 2 2 4 3" xfId="42242" xr:uid="{00000000-0005-0000-0000-00004FA50000}"/>
    <cellStyle name="Note 6 16 2 2 5" xfId="12774" xr:uid="{00000000-0005-0000-0000-000050A50000}"/>
    <cellStyle name="Note 6 16 2 2 5 2" xfId="30209" xr:uid="{00000000-0005-0000-0000-000051A50000}"/>
    <cellStyle name="Note 6 16 2 2 5 3" xfId="44662" xr:uid="{00000000-0005-0000-0000-000052A50000}"/>
    <cellStyle name="Note 6 16 2 2 6" xfId="19781" xr:uid="{00000000-0005-0000-0000-000053A50000}"/>
    <cellStyle name="Note 6 16 2 3" xfId="2941" xr:uid="{00000000-0005-0000-0000-000054A50000}"/>
    <cellStyle name="Note 6 16 2 3 2" xfId="5452" xr:uid="{00000000-0005-0000-0000-000055A50000}"/>
    <cellStyle name="Note 6 16 2 3 2 2" xfId="14715" xr:uid="{00000000-0005-0000-0000-000056A50000}"/>
    <cellStyle name="Note 6 16 2 3 2 2 2" xfId="32150" xr:uid="{00000000-0005-0000-0000-000057A50000}"/>
    <cellStyle name="Note 6 16 2 3 2 2 3" xfId="46603" xr:uid="{00000000-0005-0000-0000-000058A50000}"/>
    <cellStyle name="Note 6 16 2 3 2 3" xfId="17176" xr:uid="{00000000-0005-0000-0000-000059A50000}"/>
    <cellStyle name="Note 6 16 2 3 2 3 2" xfId="34611" xr:uid="{00000000-0005-0000-0000-00005AA50000}"/>
    <cellStyle name="Note 6 16 2 3 2 3 3" xfId="49064" xr:uid="{00000000-0005-0000-0000-00005BA50000}"/>
    <cellStyle name="Note 6 16 2 3 2 4" xfId="22888" xr:uid="{00000000-0005-0000-0000-00005CA50000}"/>
    <cellStyle name="Note 6 16 2 3 2 5" xfId="37341" xr:uid="{00000000-0005-0000-0000-00005DA50000}"/>
    <cellStyle name="Note 6 16 2 3 3" xfId="7914" xr:uid="{00000000-0005-0000-0000-00005EA50000}"/>
    <cellStyle name="Note 6 16 2 3 3 2" xfId="25349" xr:uid="{00000000-0005-0000-0000-00005FA50000}"/>
    <cellStyle name="Note 6 16 2 3 3 3" xfId="39802" xr:uid="{00000000-0005-0000-0000-000060A50000}"/>
    <cellStyle name="Note 6 16 2 3 4" xfId="10355" xr:uid="{00000000-0005-0000-0000-000061A50000}"/>
    <cellStyle name="Note 6 16 2 3 4 2" xfId="27790" xr:uid="{00000000-0005-0000-0000-000062A50000}"/>
    <cellStyle name="Note 6 16 2 3 4 3" xfId="42243" xr:uid="{00000000-0005-0000-0000-000063A50000}"/>
    <cellStyle name="Note 6 16 2 3 5" xfId="12775" xr:uid="{00000000-0005-0000-0000-000064A50000}"/>
    <cellStyle name="Note 6 16 2 3 5 2" xfId="30210" xr:uid="{00000000-0005-0000-0000-000065A50000}"/>
    <cellStyle name="Note 6 16 2 3 5 3" xfId="44663" xr:uid="{00000000-0005-0000-0000-000066A50000}"/>
    <cellStyle name="Note 6 16 2 3 6" xfId="19782" xr:uid="{00000000-0005-0000-0000-000067A50000}"/>
    <cellStyle name="Note 6 16 2 4" xfId="2942" xr:uid="{00000000-0005-0000-0000-000068A50000}"/>
    <cellStyle name="Note 6 16 2 4 2" xfId="5453" xr:uid="{00000000-0005-0000-0000-000069A50000}"/>
    <cellStyle name="Note 6 16 2 4 2 2" xfId="22889" xr:uid="{00000000-0005-0000-0000-00006AA50000}"/>
    <cellStyle name="Note 6 16 2 4 2 3" xfId="37342" xr:uid="{00000000-0005-0000-0000-00006BA50000}"/>
    <cellStyle name="Note 6 16 2 4 3" xfId="7915" xr:uid="{00000000-0005-0000-0000-00006CA50000}"/>
    <cellStyle name="Note 6 16 2 4 3 2" xfId="25350" xr:uid="{00000000-0005-0000-0000-00006DA50000}"/>
    <cellStyle name="Note 6 16 2 4 3 3" xfId="39803" xr:uid="{00000000-0005-0000-0000-00006EA50000}"/>
    <cellStyle name="Note 6 16 2 4 4" xfId="10356" xr:uid="{00000000-0005-0000-0000-00006FA50000}"/>
    <cellStyle name="Note 6 16 2 4 4 2" xfId="27791" xr:uid="{00000000-0005-0000-0000-000070A50000}"/>
    <cellStyle name="Note 6 16 2 4 4 3" xfId="42244" xr:uid="{00000000-0005-0000-0000-000071A50000}"/>
    <cellStyle name="Note 6 16 2 4 5" xfId="12776" xr:uid="{00000000-0005-0000-0000-000072A50000}"/>
    <cellStyle name="Note 6 16 2 4 5 2" xfId="30211" xr:uid="{00000000-0005-0000-0000-000073A50000}"/>
    <cellStyle name="Note 6 16 2 4 5 3" xfId="44664" xr:uid="{00000000-0005-0000-0000-000074A50000}"/>
    <cellStyle name="Note 6 16 2 4 6" xfId="15505" xr:uid="{00000000-0005-0000-0000-000075A50000}"/>
    <cellStyle name="Note 6 16 2 4 6 2" xfId="32940" xr:uid="{00000000-0005-0000-0000-000076A50000}"/>
    <cellStyle name="Note 6 16 2 4 6 3" xfId="47393" xr:uid="{00000000-0005-0000-0000-000077A50000}"/>
    <cellStyle name="Note 6 16 2 4 7" xfId="19783" xr:uid="{00000000-0005-0000-0000-000078A50000}"/>
    <cellStyle name="Note 6 16 2 4 8" xfId="20667" xr:uid="{00000000-0005-0000-0000-000079A50000}"/>
    <cellStyle name="Note 6 16 2 5" xfId="5450" xr:uid="{00000000-0005-0000-0000-00007AA50000}"/>
    <cellStyle name="Note 6 16 2 5 2" xfId="14713" xr:uid="{00000000-0005-0000-0000-00007BA50000}"/>
    <cellStyle name="Note 6 16 2 5 2 2" xfId="32148" xr:uid="{00000000-0005-0000-0000-00007CA50000}"/>
    <cellStyle name="Note 6 16 2 5 2 3" xfId="46601" xr:uid="{00000000-0005-0000-0000-00007DA50000}"/>
    <cellStyle name="Note 6 16 2 5 3" xfId="17174" xr:uid="{00000000-0005-0000-0000-00007EA50000}"/>
    <cellStyle name="Note 6 16 2 5 3 2" xfId="34609" xr:uid="{00000000-0005-0000-0000-00007FA50000}"/>
    <cellStyle name="Note 6 16 2 5 3 3" xfId="49062" xr:uid="{00000000-0005-0000-0000-000080A50000}"/>
    <cellStyle name="Note 6 16 2 5 4" xfId="22886" xr:uid="{00000000-0005-0000-0000-000081A50000}"/>
    <cellStyle name="Note 6 16 2 5 5" xfId="37339" xr:uid="{00000000-0005-0000-0000-000082A50000}"/>
    <cellStyle name="Note 6 16 2 6" xfId="7912" xr:uid="{00000000-0005-0000-0000-000083A50000}"/>
    <cellStyle name="Note 6 16 2 6 2" xfId="25347" xr:uid="{00000000-0005-0000-0000-000084A50000}"/>
    <cellStyle name="Note 6 16 2 6 3" xfId="39800" xr:uid="{00000000-0005-0000-0000-000085A50000}"/>
    <cellStyle name="Note 6 16 2 7" xfId="10353" xr:uid="{00000000-0005-0000-0000-000086A50000}"/>
    <cellStyle name="Note 6 16 2 7 2" xfId="27788" xr:uid="{00000000-0005-0000-0000-000087A50000}"/>
    <cellStyle name="Note 6 16 2 7 3" xfId="42241" xr:uid="{00000000-0005-0000-0000-000088A50000}"/>
    <cellStyle name="Note 6 16 2 8" xfId="12773" xr:uid="{00000000-0005-0000-0000-000089A50000}"/>
    <cellStyle name="Note 6 16 2 8 2" xfId="30208" xr:uid="{00000000-0005-0000-0000-00008AA50000}"/>
    <cellStyle name="Note 6 16 2 8 3" xfId="44661" xr:uid="{00000000-0005-0000-0000-00008BA50000}"/>
    <cellStyle name="Note 6 16 2 9" xfId="19780" xr:uid="{00000000-0005-0000-0000-00008CA50000}"/>
    <cellStyle name="Note 6 16 3" xfId="2943" xr:uid="{00000000-0005-0000-0000-00008DA50000}"/>
    <cellStyle name="Note 6 16 3 2" xfId="2944" xr:uid="{00000000-0005-0000-0000-00008EA50000}"/>
    <cellStyle name="Note 6 16 3 2 2" xfId="5455" xr:uid="{00000000-0005-0000-0000-00008FA50000}"/>
    <cellStyle name="Note 6 16 3 2 2 2" xfId="14717" xr:uid="{00000000-0005-0000-0000-000090A50000}"/>
    <cellStyle name="Note 6 16 3 2 2 2 2" xfId="32152" xr:uid="{00000000-0005-0000-0000-000091A50000}"/>
    <cellStyle name="Note 6 16 3 2 2 2 3" xfId="46605" xr:uid="{00000000-0005-0000-0000-000092A50000}"/>
    <cellStyle name="Note 6 16 3 2 2 3" xfId="17178" xr:uid="{00000000-0005-0000-0000-000093A50000}"/>
    <cellStyle name="Note 6 16 3 2 2 3 2" xfId="34613" xr:uid="{00000000-0005-0000-0000-000094A50000}"/>
    <cellStyle name="Note 6 16 3 2 2 3 3" xfId="49066" xr:uid="{00000000-0005-0000-0000-000095A50000}"/>
    <cellStyle name="Note 6 16 3 2 2 4" xfId="22891" xr:uid="{00000000-0005-0000-0000-000096A50000}"/>
    <cellStyle name="Note 6 16 3 2 2 5" xfId="37344" xr:uid="{00000000-0005-0000-0000-000097A50000}"/>
    <cellStyle name="Note 6 16 3 2 3" xfId="7917" xr:uid="{00000000-0005-0000-0000-000098A50000}"/>
    <cellStyle name="Note 6 16 3 2 3 2" xfId="25352" xr:uid="{00000000-0005-0000-0000-000099A50000}"/>
    <cellStyle name="Note 6 16 3 2 3 3" xfId="39805" xr:uid="{00000000-0005-0000-0000-00009AA50000}"/>
    <cellStyle name="Note 6 16 3 2 4" xfId="10358" xr:uid="{00000000-0005-0000-0000-00009BA50000}"/>
    <cellStyle name="Note 6 16 3 2 4 2" xfId="27793" xr:uid="{00000000-0005-0000-0000-00009CA50000}"/>
    <cellStyle name="Note 6 16 3 2 4 3" xfId="42246" xr:uid="{00000000-0005-0000-0000-00009DA50000}"/>
    <cellStyle name="Note 6 16 3 2 5" xfId="12778" xr:uid="{00000000-0005-0000-0000-00009EA50000}"/>
    <cellStyle name="Note 6 16 3 2 5 2" xfId="30213" xr:uid="{00000000-0005-0000-0000-00009FA50000}"/>
    <cellStyle name="Note 6 16 3 2 5 3" xfId="44666" xr:uid="{00000000-0005-0000-0000-0000A0A50000}"/>
    <cellStyle name="Note 6 16 3 2 6" xfId="19785" xr:uid="{00000000-0005-0000-0000-0000A1A50000}"/>
    <cellStyle name="Note 6 16 3 3" xfId="2945" xr:uid="{00000000-0005-0000-0000-0000A2A50000}"/>
    <cellStyle name="Note 6 16 3 3 2" xfId="5456" xr:uid="{00000000-0005-0000-0000-0000A3A50000}"/>
    <cellStyle name="Note 6 16 3 3 2 2" xfId="14718" xr:uid="{00000000-0005-0000-0000-0000A4A50000}"/>
    <cellStyle name="Note 6 16 3 3 2 2 2" xfId="32153" xr:uid="{00000000-0005-0000-0000-0000A5A50000}"/>
    <cellStyle name="Note 6 16 3 3 2 2 3" xfId="46606" xr:uid="{00000000-0005-0000-0000-0000A6A50000}"/>
    <cellStyle name="Note 6 16 3 3 2 3" xfId="17179" xr:uid="{00000000-0005-0000-0000-0000A7A50000}"/>
    <cellStyle name="Note 6 16 3 3 2 3 2" xfId="34614" xr:uid="{00000000-0005-0000-0000-0000A8A50000}"/>
    <cellStyle name="Note 6 16 3 3 2 3 3" xfId="49067" xr:uid="{00000000-0005-0000-0000-0000A9A50000}"/>
    <cellStyle name="Note 6 16 3 3 2 4" xfId="22892" xr:uid="{00000000-0005-0000-0000-0000AAA50000}"/>
    <cellStyle name="Note 6 16 3 3 2 5" xfId="37345" xr:uid="{00000000-0005-0000-0000-0000ABA50000}"/>
    <cellStyle name="Note 6 16 3 3 3" xfId="7918" xr:uid="{00000000-0005-0000-0000-0000ACA50000}"/>
    <cellStyle name="Note 6 16 3 3 3 2" xfId="25353" xr:uid="{00000000-0005-0000-0000-0000ADA50000}"/>
    <cellStyle name="Note 6 16 3 3 3 3" xfId="39806" xr:uid="{00000000-0005-0000-0000-0000AEA50000}"/>
    <cellStyle name="Note 6 16 3 3 4" xfId="10359" xr:uid="{00000000-0005-0000-0000-0000AFA50000}"/>
    <cellStyle name="Note 6 16 3 3 4 2" xfId="27794" xr:uid="{00000000-0005-0000-0000-0000B0A50000}"/>
    <cellStyle name="Note 6 16 3 3 4 3" xfId="42247" xr:uid="{00000000-0005-0000-0000-0000B1A50000}"/>
    <cellStyle name="Note 6 16 3 3 5" xfId="12779" xr:uid="{00000000-0005-0000-0000-0000B2A50000}"/>
    <cellStyle name="Note 6 16 3 3 5 2" xfId="30214" xr:uid="{00000000-0005-0000-0000-0000B3A50000}"/>
    <cellStyle name="Note 6 16 3 3 5 3" xfId="44667" xr:uid="{00000000-0005-0000-0000-0000B4A50000}"/>
    <cellStyle name="Note 6 16 3 3 6" xfId="19786" xr:uid="{00000000-0005-0000-0000-0000B5A50000}"/>
    <cellStyle name="Note 6 16 3 4" xfId="2946" xr:uid="{00000000-0005-0000-0000-0000B6A50000}"/>
    <cellStyle name="Note 6 16 3 4 2" xfId="5457" xr:uid="{00000000-0005-0000-0000-0000B7A50000}"/>
    <cellStyle name="Note 6 16 3 4 2 2" xfId="22893" xr:uid="{00000000-0005-0000-0000-0000B8A50000}"/>
    <cellStyle name="Note 6 16 3 4 2 3" xfId="37346" xr:uid="{00000000-0005-0000-0000-0000B9A50000}"/>
    <cellStyle name="Note 6 16 3 4 3" xfId="7919" xr:uid="{00000000-0005-0000-0000-0000BAA50000}"/>
    <cellStyle name="Note 6 16 3 4 3 2" xfId="25354" xr:uid="{00000000-0005-0000-0000-0000BBA50000}"/>
    <cellStyle name="Note 6 16 3 4 3 3" xfId="39807" xr:uid="{00000000-0005-0000-0000-0000BCA50000}"/>
    <cellStyle name="Note 6 16 3 4 4" xfId="10360" xr:uid="{00000000-0005-0000-0000-0000BDA50000}"/>
    <cellStyle name="Note 6 16 3 4 4 2" xfId="27795" xr:uid="{00000000-0005-0000-0000-0000BEA50000}"/>
    <cellStyle name="Note 6 16 3 4 4 3" xfId="42248" xr:uid="{00000000-0005-0000-0000-0000BFA50000}"/>
    <cellStyle name="Note 6 16 3 4 5" xfId="12780" xr:uid="{00000000-0005-0000-0000-0000C0A50000}"/>
    <cellStyle name="Note 6 16 3 4 5 2" xfId="30215" xr:uid="{00000000-0005-0000-0000-0000C1A50000}"/>
    <cellStyle name="Note 6 16 3 4 5 3" xfId="44668" xr:uid="{00000000-0005-0000-0000-0000C2A50000}"/>
    <cellStyle name="Note 6 16 3 4 6" xfId="15506" xr:uid="{00000000-0005-0000-0000-0000C3A50000}"/>
    <cellStyle name="Note 6 16 3 4 6 2" xfId="32941" xr:uid="{00000000-0005-0000-0000-0000C4A50000}"/>
    <cellStyle name="Note 6 16 3 4 6 3" xfId="47394" xr:uid="{00000000-0005-0000-0000-0000C5A50000}"/>
    <cellStyle name="Note 6 16 3 4 7" xfId="19787" xr:uid="{00000000-0005-0000-0000-0000C6A50000}"/>
    <cellStyle name="Note 6 16 3 4 8" xfId="20668" xr:uid="{00000000-0005-0000-0000-0000C7A50000}"/>
    <cellStyle name="Note 6 16 3 5" xfId="5454" xr:uid="{00000000-0005-0000-0000-0000C8A50000}"/>
    <cellStyle name="Note 6 16 3 5 2" xfId="14716" xr:uid="{00000000-0005-0000-0000-0000C9A50000}"/>
    <cellStyle name="Note 6 16 3 5 2 2" xfId="32151" xr:uid="{00000000-0005-0000-0000-0000CAA50000}"/>
    <cellStyle name="Note 6 16 3 5 2 3" xfId="46604" xr:uid="{00000000-0005-0000-0000-0000CBA50000}"/>
    <cellStyle name="Note 6 16 3 5 3" xfId="17177" xr:uid="{00000000-0005-0000-0000-0000CCA50000}"/>
    <cellStyle name="Note 6 16 3 5 3 2" xfId="34612" xr:uid="{00000000-0005-0000-0000-0000CDA50000}"/>
    <cellStyle name="Note 6 16 3 5 3 3" xfId="49065" xr:uid="{00000000-0005-0000-0000-0000CEA50000}"/>
    <cellStyle name="Note 6 16 3 5 4" xfId="22890" xr:uid="{00000000-0005-0000-0000-0000CFA50000}"/>
    <cellStyle name="Note 6 16 3 5 5" xfId="37343" xr:uid="{00000000-0005-0000-0000-0000D0A50000}"/>
    <cellStyle name="Note 6 16 3 6" xfId="7916" xr:uid="{00000000-0005-0000-0000-0000D1A50000}"/>
    <cellStyle name="Note 6 16 3 6 2" xfId="25351" xr:uid="{00000000-0005-0000-0000-0000D2A50000}"/>
    <cellStyle name="Note 6 16 3 6 3" xfId="39804" xr:uid="{00000000-0005-0000-0000-0000D3A50000}"/>
    <cellStyle name="Note 6 16 3 7" xfId="10357" xr:uid="{00000000-0005-0000-0000-0000D4A50000}"/>
    <cellStyle name="Note 6 16 3 7 2" xfId="27792" xr:uid="{00000000-0005-0000-0000-0000D5A50000}"/>
    <cellStyle name="Note 6 16 3 7 3" xfId="42245" xr:uid="{00000000-0005-0000-0000-0000D6A50000}"/>
    <cellStyle name="Note 6 16 3 8" xfId="12777" xr:uid="{00000000-0005-0000-0000-0000D7A50000}"/>
    <cellStyle name="Note 6 16 3 8 2" xfId="30212" xr:uid="{00000000-0005-0000-0000-0000D8A50000}"/>
    <cellStyle name="Note 6 16 3 8 3" xfId="44665" xr:uid="{00000000-0005-0000-0000-0000D9A50000}"/>
    <cellStyle name="Note 6 16 3 9" xfId="19784" xr:uid="{00000000-0005-0000-0000-0000DAA50000}"/>
    <cellStyle name="Note 6 16 4" xfId="2947" xr:uid="{00000000-0005-0000-0000-0000DBA50000}"/>
    <cellStyle name="Note 6 16 4 2" xfId="2948" xr:uid="{00000000-0005-0000-0000-0000DCA50000}"/>
    <cellStyle name="Note 6 16 4 2 2" xfId="5459" xr:uid="{00000000-0005-0000-0000-0000DDA50000}"/>
    <cellStyle name="Note 6 16 4 2 2 2" xfId="14720" xr:uid="{00000000-0005-0000-0000-0000DEA50000}"/>
    <cellStyle name="Note 6 16 4 2 2 2 2" xfId="32155" xr:uid="{00000000-0005-0000-0000-0000DFA50000}"/>
    <cellStyle name="Note 6 16 4 2 2 2 3" xfId="46608" xr:uid="{00000000-0005-0000-0000-0000E0A50000}"/>
    <cellStyle name="Note 6 16 4 2 2 3" xfId="17181" xr:uid="{00000000-0005-0000-0000-0000E1A50000}"/>
    <cellStyle name="Note 6 16 4 2 2 3 2" xfId="34616" xr:uid="{00000000-0005-0000-0000-0000E2A50000}"/>
    <cellStyle name="Note 6 16 4 2 2 3 3" xfId="49069" xr:uid="{00000000-0005-0000-0000-0000E3A50000}"/>
    <cellStyle name="Note 6 16 4 2 2 4" xfId="22895" xr:uid="{00000000-0005-0000-0000-0000E4A50000}"/>
    <cellStyle name="Note 6 16 4 2 2 5" xfId="37348" xr:uid="{00000000-0005-0000-0000-0000E5A50000}"/>
    <cellStyle name="Note 6 16 4 2 3" xfId="7921" xr:uid="{00000000-0005-0000-0000-0000E6A50000}"/>
    <cellStyle name="Note 6 16 4 2 3 2" xfId="25356" xr:uid="{00000000-0005-0000-0000-0000E7A50000}"/>
    <cellStyle name="Note 6 16 4 2 3 3" xfId="39809" xr:uid="{00000000-0005-0000-0000-0000E8A50000}"/>
    <cellStyle name="Note 6 16 4 2 4" xfId="10362" xr:uid="{00000000-0005-0000-0000-0000E9A50000}"/>
    <cellStyle name="Note 6 16 4 2 4 2" xfId="27797" xr:uid="{00000000-0005-0000-0000-0000EAA50000}"/>
    <cellStyle name="Note 6 16 4 2 4 3" xfId="42250" xr:uid="{00000000-0005-0000-0000-0000EBA50000}"/>
    <cellStyle name="Note 6 16 4 2 5" xfId="12782" xr:uid="{00000000-0005-0000-0000-0000ECA50000}"/>
    <cellStyle name="Note 6 16 4 2 5 2" xfId="30217" xr:uid="{00000000-0005-0000-0000-0000EDA50000}"/>
    <cellStyle name="Note 6 16 4 2 5 3" xfId="44670" xr:uid="{00000000-0005-0000-0000-0000EEA50000}"/>
    <cellStyle name="Note 6 16 4 2 6" xfId="19789" xr:uid="{00000000-0005-0000-0000-0000EFA50000}"/>
    <cellStyle name="Note 6 16 4 3" xfId="2949" xr:uid="{00000000-0005-0000-0000-0000F0A50000}"/>
    <cellStyle name="Note 6 16 4 3 2" xfId="5460" xr:uid="{00000000-0005-0000-0000-0000F1A50000}"/>
    <cellStyle name="Note 6 16 4 3 2 2" xfId="14721" xr:uid="{00000000-0005-0000-0000-0000F2A50000}"/>
    <cellStyle name="Note 6 16 4 3 2 2 2" xfId="32156" xr:uid="{00000000-0005-0000-0000-0000F3A50000}"/>
    <cellStyle name="Note 6 16 4 3 2 2 3" xfId="46609" xr:uid="{00000000-0005-0000-0000-0000F4A50000}"/>
    <cellStyle name="Note 6 16 4 3 2 3" xfId="17182" xr:uid="{00000000-0005-0000-0000-0000F5A50000}"/>
    <cellStyle name="Note 6 16 4 3 2 3 2" xfId="34617" xr:uid="{00000000-0005-0000-0000-0000F6A50000}"/>
    <cellStyle name="Note 6 16 4 3 2 3 3" xfId="49070" xr:uid="{00000000-0005-0000-0000-0000F7A50000}"/>
    <cellStyle name="Note 6 16 4 3 2 4" xfId="22896" xr:uid="{00000000-0005-0000-0000-0000F8A50000}"/>
    <cellStyle name="Note 6 16 4 3 2 5" xfId="37349" xr:uid="{00000000-0005-0000-0000-0000F9A50000}"/>
    <cellStyle name="Note 6 16 4 3 3" xfId="7922" xr:uid="{00000000-0005-0000-0000-0000FAA50000}"/>
    <cellStyle name="Note 6 16 4 3 3 2" xfId="25357" xr:uid="{00000000-0005-0000-0000-0000FBA50000}"/>
    <cellStyle name="Note 6 16 4 3 3 3" xfId="39810" xr:uid="{00000000-0005-0000-0000-0000FCA50000}"/>
    <cellStyle name="Note 6 16 4 3 4" xfId="10363" xr:uid="{00000000-0005-0000-0000-0000FDA50000}"/>
    <cellStyle name="Note 6 16 4 3 4 2" xfId="27798" xr:uid="{00000000-0005-0000-0000-0000FEA50000}"/>
    <cellStyle name="Note 6 16 4 3 4 3" xfId="42251" xr:uid="{00000000-0005-0000-0000-0000FFA50000}"/>
    <cellStyle name="Note 6 16 4 3 5" xfId="12783" xr:uid="{00000000-0005-0000-0000-000000A60000}"/>
    <cellStyle name="Note 6 16 4 3 5 2" xfId="30218" xr:uid="{00000000-0005-0000-0000-000001A60000}"/>
    <cellStyle name="Note 6 16 4 3 5 3" xfId="44671" xr:uid="{00000000-0005-0000-0000-000002A60000}"/>
    <cellStyle name="Note 6 16 4 3 6" xfId="19790" xr:uid="{00000000-0005-0000-0000-000003A60000}"/>
    <cellStyle name="Note 6 16 4 4" xfId="2950" xr:uid="{00000000-0005-0000-0000-000004A60000}"/>
    <cellStyle name="Note 6 16 4 4 2" xfId="5461" xr:uid="{00000000-0005-0000-0000-000005A60000}"/>
    <cellStyle name="Note 6 16 4 4 2 2" xfId="22897" xr:uid="{00000000-0005-0000-0000-000006A60000}"/>
    <cellStyle name="Note 6 16 4 4 2 3" xfId="37350" xr:uid="{00000000-0005-0000-0000-000007A60000}"/>
    <cellStyle name="Note 6 16 4 4 3" xfId="7923" xr:uid="{00000000-0005-0000-0000-000008A60000}"/>
    <cellStyle name="Note 6 16 4 4 3 2" xfId="25358" xr:uid="{00000000-0005-0000-0000-000009A60000}"/>
    <cellStyle name="Note 6 16 4 4 3 3" xfId="39811" xr:uid="{00000000-0005-0000-0000-00000AA60000}"/>
    <cellStyle name="Note 6 16 4 4 4" xfId="10364" xr:uid="{00000000-0005-0000-0000-00000BA60000}"/>
    <cellStyle name="Note 6 16 4 4 4 2" xfId="27799" xr:uid="{00000000-0005-0000-0000-00000CA60000}"/>
    <cellStyle name="Note 6 16 4 4 4 3" xfId="42252" xr:uid="{00000000-0005-0000-0000-00000DA60000}"/>
    <cellStyle name="Note 6 16 4 4 5" xfId="12784" xr:uid="{00000000-0005-0000-0000-00000EA60000}"/>
    <cellStyle name="Note 6 16 4 4 5 2" xfId="30219" xr:uid="{00000000-0005-0000-0000-00000FA60000}"/>
    <cellStyle name="Note 6 16 4 4 5 3" xfId="44672" xr:uid="{00000000-0005-0000-0000-000010A60000}"/>
    <cellStyle name="Note 6 16 4 4 6" xfId="15507" xr:uid="{00000000-0005-0000-0000-000011A60000}"/>
    <cellStyle name="Note 6 16 4 4 6 2" xfId="32942" xr:uid="{00000000-0005-0000-0000-000012A60000}"/>
    <cellStyle name="Note 6 16 4 4 6 3" xfId="47395" xr:uid="{00000000-0005-0000-0000-000013A60000}"/>
    <cellStyle name="Note 6 16 4 4 7" xfId="19791" xr:uid="{00000000-0005-0000-0000-000014A60000}"/>
    <cellStyle name="Note 6 16 4 4 8" xfId="20669" xr:uid="{00000000-0005-0000-0000-000015A60000}"/>
    <cellStyle name="Note 6 16 4 5" xfId="5458" xr:uid="{00000000-0005-0000-0000-000016A60000}"/>
    <cellStyle name="Note 6 16 4 5 2" xfId="14719" xr:uid="{00000000-0005-0000-0000-000017A60000}"/>
    <cellStyle name="Note 6 16 4 5 2 2" xfId="32154" xr:uid="{00000000-0005-0000-0000-000018A60000}"/>
    <cellStyle name="Note 6 16 4 5 2 3" xfId="46607" xr:uid="{00000000-0005-0000-0000-000019A60000}"/>
    <cellStyle name="Note 6 16 4 5 3" xfId="17180" xr:uid="{00000000-0005-0000-0000-00001AA60000}"/>
    <cellStyle name="Note 6 16 4 5 3 2" xfId="34615" xr:uid="{00000000-0005-0000-0000-00001BA60000}"/>
    <cellStyle name="Note 6 16 4 5 3 3" xfId="49068" xr:uid="{00000000-0005-0000-0000-00001CA60000}"/>
    <cellStyle name="Note 6 16 4 5 4" xfId="22894" xr:uid="{00000000-0005-0000-0000-00001DA60000}"/>
    <cellStyle name="Note 6 16 4 5 5" xfId="37347" xr:uid="{00000000-0005-0000-0000-00001EA60000}"/>
    <cellStyle name="Note 6 16 4 6" xfId="7920" xr:uid="{00000000-0005-0000-0000-00001FA60000}"/>
    <cellStyle name="Note 6 16 4 6 2" xfId="25355" xr:uid="{00000000-0005-0000-0000-000020A60000}"/>
    <cellStyle name="Note 6 16 4 6 3" xfId="39808" xr:uid="{00000000-0005-0000-0000-000021A60000}"/>
    <cellStyle name="Note 6 16 4 7" xfId="10361" xr:uid="{00000000-0005-0000-0000-000022A60000}"/>
    <cellStyle name="Note 6 16 4 7 2" xfId="27796" xr:uid="{00000000-0005-0000-0000-000023A60000}"/>
    <cellStyle name="Note 6 16 4 7 3" xfId="42249" xr:uid="{00000000-0005-0000-0000-000024A60000}"/>
    <cellStyle name="Note 6 16 4 8" xfId="12781" xr:uid="{00000000-0005-0000-0000-000025A60000}"/>
    <cellStyle name="Note 6 16 4 8 2" xfId="30216" xr:uid="{00000000-0005-0000-0000-000026A60000}"/>
    <cellStyle name="Note 6 16 4 8 3" xfId="44669" xr:uid="{00000000-0005-0000-0000-000027A60000}"/>
    <cellStyle name="Note 6 16 4 9" xfId="19788" xr:uid="{00000000-0005-0000-0000-000028A60000}"/>
    <cellStyle name="Note 6 16 5" xfId="2951" xr:uid="{00000000-0005-0000-0000-000029A60000}"/>
    <cellStyle name="Note 6 16 5 2" xfId="2952" xr:uid="{00000000-0005-0000-0000-00002AA60000}"/>
    <cellStyle name="Note 6 16 5 2 2" xfId="5463" xr:uid="{00000000-0005-0000-0000-00002BA60000}"/>
    <cellStyle name="Note 6 16 5 2 2 2" xfId="14723" xr:uid="{00000000-0005-0000-0000-00002CA60000}"/>
    <cellStyle name="Note 6 16 5 2 2 2 2" xfId="32158" xr:uid="{00000000-0005-0000-0000-00002DA60000}"/>
    <cellStyle name="Note 6 16 5 2 2 2 3" xfId="46611" xr:uid="{00000000-0005-0000-0000-00002EA60000}"/>
    <cellStyle name="Note 6 16 5 2 2 3" xfId="17184" xr:uid="{00000000-0005-0000-0000-00002FA60000}"/>
    <cellStyle name="Note 6 16 5 2 2 3 2" xfId="34619" xr:uid="{00000000-0005-0000-0000-000030A60000}"/>
    <cellStyle name="Note 6 16 5 2 2 3 3" xfId="49072" xr:uid="{00000000-0005-0000-0000-000031A60000}"/>
    <cellStyle name="Note 6 16 5 2 2 4" xfId="22899" xr:uid="{00000000-0005-0000-0000-000032A60000}"/>
    <cellStyle name="Note 6 16 5 2 2 5" xfId="37352" xr:uid="{00000000-0005-0000-0000-000033A60000}"/>
    <cellStyle name="Note 6 16 5 2 3" xfId="7925" xr:uid="{00000000-0005-0000-0000-000034A60000}"/>
    <cellStyle name="Note 6 16 5 2 3 2" xfId="25360" xr:uid="{00000000-0005-0000-0000-000035A60000}"/>
    <cellStyle name="Note 6 16 5 2 3 3" xfId="39813" xr:uid="{00000000-0005-0000-0000-000036A60000}"/>
    <cellStyle name="Note 6 16 5 2 4" xfId="10366" xr:uid="{00000000-0005-0000-0000-000037A60000}"/>
    <cellStyle name="Note 6 16 5 2 4 2" xfId="27801" xr:uid="{00000000-0005-0000-0000-000038A60000}"/>
    <cellStyle name="Note 6 16 5 2 4 3" xfId="42254" xr:uid="{00000000-0005-0000-0000-000039A60000}"/>
    <cellStyle name="Note 6 16 5 2 5" xfId="12786" xr:uid="{00000000-0005-0000-0000-00003AA60000}"/>
    <cellStyle name="Note 6 16 5 2 5 2" xfId="30221" xr:uid="{00000000-0005-0000-0000-00003BA60000}"/>
    <cellStyle name="Note 6 16 5 2 5 3" xfId="44674" xr:uid="{00000000-0005-0000-0000-00003CA60000}"/>
    <cellStyle name="Note 6 16 5 2 6" xfId="19793" xr:uid="{00000000-0005-0000-0000-00003DA60000}"/>
    <cellStyle name="Note 6 16 5 3" xfId="2953" xr:uid="{00000000-0005-0000-0000-00003EA60000}"/>
    <cellStyle name="Note 6 16 5 3 2" xfId="5464" xr:uid="{00000000-0005-0000-0000-00003FA60000}"/>
    <cellStyle name="Note 6 16 5 3 2 2" xfId="14724" xr:uid="{00000000-0005-0000-0000-000040A60000}"/>
    <cellStyle name="Note 6 16 5 3 2 2 2" xfId="32159" xr:uid="{00000000-0005-0000-0000-000041A60000}"/>
    <cellStyle name="Note 6 16 5 3 2 2 3" xfId="46612" xr:uid="{00000000-0005-0000-0000-000042A60000}"/>
    <cellStyle name="Note 6 16 5 3 2 3" xfId="17185" xr:uid="{00000000-0005-0000-0000-000043A60000}"/>
    <cellStyle name="Note 6 16 5 3 2 3 2" xfId="34620" xr:uid="{00000000-0005-0000-0000-000044A60000}"/>
    <cellStyle name="Note 6 16 5 3 2 3 3" xfId="49073" xr:uid="{00000000-0005-0000-0000-000045A60000}"/>
    <cellStyle name="Note 6 16 5 3 2 4" xfId="22900" xr:uid="{00000000-0005-0000-0000-000046A60000}"/>
    <cellStyle name="Note 6 16 5 3 2 5" xfId="37353" xr:uid="{00000000-0005-0000-0000-000047A60000}"/>
    <cellStyle name="Note 6 16 5 3 3" xfId="7926" xr:uid="{00000000-0005-0000-0000-000048A60000}"/>
    <cellStyle name="Note 6 16 5 3 3 2" xfId="25361" xr:uid="{00000000-0005-0000-0000-000049A60000}"/>
    <cellStyle name="Note 6 16 5 3 3 3" xfId="39814" xr:uid="{00000000-0005-0000-0000-00004AA60000}"/>
    <cellStyle name="Note 6 16 5 3 4" xfId="10367" xr:uid="{00000000-0005-0000-0000-00004BA60000}"/>
    <cellStyle name="Note 6 16 5 3 4 2" xfId="27802" xr:uid="{00000000-0005-0000-0000-00004CA60000}"/>
    <cellStyle name="Note 6 16 5 3 4 3" xfId="42255" xr:uid="{00000000-0005-0000-0000-00004DA60000}"/>
    <cellStyle name="Note 6 16 5 3 5" xfId="12787" xr:uid="{00000000-0005-0000-0000-00004EA60000}"/>
    <cellStyle name="Note 6 16 5 3 5 2" xfId="30222" xr:uid="{00000000-0005-0000-0000-00004FA60000}"/>
    <cellStyle name="Note 6 16 5 3 5 3" xfId="44675" xr:uid="{00000000-0005-0000-0000-000050A60000}"/>
    <cellStyle name="Note 6 16 5 3 6" xfId="19794" xr:uid="{00000000-0005-0000-0000-000051A60000}"/>
    <cellStyle name="Note 6 16 5 4" xfId="2954" xr:uid="{00000000-0005-0000-0000-000052A60000}"/>
    <cellStyle name="Note 6 16 5 4 2" xfId="5465" xr:uid="{00000000-0005-0000-0000-000053A60000}"/>
    <cellStyle name="Note 6 16 5 4 2 2" xfId="22901" xr:uid="{00000000-0005-0000-0000-000054A60000}"/>
    <cellStyle name="Note 6 16 5 4 2 3" xfId="37354" xr:uid="{00000000-0005-0000-0000-000055A60000}"/>
    <cellStyle name="Note 6 16 5 4 3" xfId="7927" xr:uid="{00000000-0005-0000-0000-000056A60000}"/>
    <cellStyle name="Note 6 16 5 4 3 2" xfId="25362" xr:uid="{00000000-0005-0000-0000-000057A60000}"/>
    <cellStyle name="Note 6 16 5 4 3 3" xfId="39815" xr:uid="{00000000-0005-0000-0000-000058A60000}"/>
    <cellStyle name="Note 6 16 5 4 4" xfId="10368" xr:uid="{00000000-0005-0000-0000-000059A60000}"/>
    <cellStyle name="Note 6 16 5 4 4 2" xfId="27803" xr:uid="{00000000-0005-0000-0000-00005AA60000}"/>
    <cellStyle name="Note 6 16 5 4 4 3" xfId="42256" xr:uid="{00000000-0005-0000-0000-00005BA60000}"/>
    <cellStyle name="Note 6 16 5 4 5" xfId="12788" xr:uid="{00000000-0005-0000-0000-00005CA60000}"/>
    <cellStyle name="Note 6 16 5 4 5 2" xfId="30223" xr:uid="{00000000-0005-0000-0000-00005DA60000}"/>
    <cellStyle name="Note 6 16 5 4 5 3" xfId="44676" xr:uid="{00000000-0005-0000-0000-00005EA60000}"/>
    <cellStyle name="Note 6 16 5 4 6" xfId="15508" xr:uid="{00000000-0005-0000-0000-00005FA60000}"/>
    <cellStyle name="Note 6 16 5 4 6 2" xfId="32943" xr:uid="{00000000-0005-0000-0000-000060A60000}"/>
    <cellStyle name="Note 6 16 5 4 6 3" xfId="47396" xr:uid="{00000000-0005-0000-0000-000061A60000}"/>
    <cellStyle name="Note 6 16 5 4 7" xfId="19795" xr:uid="{00000000-0005-0000-0000-000062A60000}"/>
    <cellStyle name="Note 6 16 5 4 8" xfId="20670" xr:uid="{00000000-0005-0000-0000-000063A60000}"/>
    <cellStyle name="Note 6 16 5 5" xfId="5462" xr:uid="{00000000-0005-0000-0000-000064A60000}"/>
    <cellStyle name="Note 6 16 5 5 2" xfId="14722" xr:uid="{00000000-0005-0000-0000-000065A60000}"/>
    <cellStyle name="Note 6 16 5 5 2 2" xfId="32157" xr:uid="{00000000-0005-0000-0000-000066A60000}"/>
    <cellStyle name="Note 6 16 5 5 2 3" xfId="46610" xr:uid="{00000000-0005-0000-0000-000067A60000}"/>
    <cellStyle name="Note 6 16 5 5 3" xfId="17183" xr:uid="{00000000-0005-0000-0000-000068A60000}"/>
    <cellStyle name="Note 6 16 5 5 3 2" xfId="34618" xr:uid="{00000000-0005-0000-0000-000069A60000}"/>
    <cellStyle name="Note 6 16 5 5 3 3" xfId="49071" xr:uid="{00000000-0005-0000-0000-00006AA60000}"/>
    <cellStyle name="Note 6 16 5 5 4" xfId="22898" xr:uid="{00000000-0005-0000-0000-00006BA60000}"/>
    <cellStyle name="Note 6 16 5 5 5" xfId="37351" xr:uid="{00000000-0005-0000-0000-00006CA60000}"/>
    <cellStyle name="Note 6 16 5 6" xfId="7924" xr:uid="{00000000-0005-0000-0000-00006DA60000}"/>
    <cellStyle name="Note 6 16 5 6 2" xfId="25359" xr:uid="{00000000-0005-0000-0000-00006EA60000}"/>
    <cellStyle name="Note 6 16 5 6 3" xfId="39812" xr:uid="{00000000-0005-0000-0000-00006FA60000}"/>
    <cellStyle name="Note 6 16 5 7" xfId="10365" xr:uid="{00000000-0005-0000-0000-000070A60000}"/>
    <cellStyle name="Note 6 16 5 7 2" xfId="27800" xr:uid="{00000000-0005-0000-0000-000071A60000}"/>
    <cellStyle name="Note 6 16 5 7 3" xfId="42253" xr:uid="{00000000-0005-0000-0000-000072A60000}"/>
    <cellStyle name="Note 6 16 5 8" xfId="12785" xr:uid="{00000000-0005-0000-0000-000073A60000}"/>
    <cellStyle name="Note 6 16 5 8 2" xfId="30220" xr:uid="{00000000-0005-0000-0000-000074A60000}"/>
    <cellStyle name="Note 6 16 5 8 3" xfId="44673" xr:uid="{00000000-0005-0000-0000-000075A60000}"/>
    <cellStyle name="Note 6 16 5 9" xfId="19792" xr:uid="{00000000-0005-0000-0000-000076A60000}"/>
    <cellStyle name="Note 6 16 6" xfId="2955" xr:uid="{00000000-0005-0000-0000-000077A60000}"/>
    <cellStyle name="Note 6 16 6 2" xfId="5466" xr:uid="{00000000-0005-0000-0000-000078A60000}"/>
    <cellStyle name="Note 6 16 6 2 2" xfId="14725" xr:uid="{00000000-0005-0000-0000-000079A60000}"/>
    <cellStyle name="Note 6 16 6 2 2 2" xfId="32160" xr:uid="{00000000-0005-0000-0000-00007AA60000}"/>
    <cellStyle name="Note 6 16 6 2 2 3" xfId="46613" xr:uid="{00000000-0005-0000-0000-00007BA60000}"/>
    <cellStyle name="Note 6 16 6 2 3" xfId="17186" xr:uid="{00000000-0005-0000-0000-00007CA60000}"/>
    <cellStyle name="Note 6 16 6 2 3 2" xfId="34621" xr:uid="{00000000-0005-0000-0000-00007DA60000}"/>
    <cellStyle name="Note 6 16 6 2 3 3" xfId="49074" xr:uid="{00000000-0005-0000-0000-00007EA60000}"/>
    <cellStyle name="Note 6 16 6 2 4" xfId="22902" xr:uid="{00000000-0005-0000-0000-00007FA60000}"/>
    <cellStyle name="Note 6 16 6 2 5" xfId="37355" xr:uid="{00000000-0005-0000-0000-000080A60000}"/>
    <cellStyle name="Note 6 16 6 3" xfId="7928" xr:uid="{00000000-0005-0000-0000-000081A60000}"/>
    <cellStyle name="Note 6 16 6 3 2" xfId="25363" xr:uid="{00000000-0005-0000-0000-000082A60000}"/>
    <cellStyle name="Note 6 16 6 3 3" xfId="39816" xr:uid="{00000000-0005-0000-0000-000083A60000}"/>
    <cellStyle name="Note 6 16 6 4" xfId="10369" xr:uid="{00000000-0005-0000-0000-000084A60000}"/>
    <cellStyle name="Note 6 16 6 4 2" xfId="27804" xr:uid="{00000000-0005-0000-0000-000085A60000}"/>
    <cellStyle name="Note 6 16 6 4 3" xfId="42257" xr:uid="{00000000-0005-0000-0000-000086A60000}"/>
    <cellStyle name="Note 6 16 6 5" xfId="12789" xr:uid="{00000000-0005-0000-0000-000087A60000}"/>
    <cellStyle name="Note 6 16 6 5 2" xfId="30224" xr:uid="{00000000-0005-0000-0000-000088A60000}"/>
    <cellStyle name="Note 6 16 6 5 3" xfId="44677" xr:uid="{00000000-0005-0000-0000-000089A60000}"/>
    <cellStyle name="Note 6 16 6 6" xfId="19796" xr:uid="{00000000-0005-0000-0000-00008AA60000}"/>
    <cellStyle name="Note 6 16 7" xfId="2956" xr:uid="{00000000-0005-0000-0000-00008BA60000}"/>
    <cellStyle name="Note 6 16 7 2" xfId="5467" xr:uid="{00000000-0005-0000-0000-00008CA60000}"/>
    <cellStyle name="Note 6 16 7 2 2" xfId="14726" xr:uid="{00000000-0005-0000-0000-00008DA60000}"/>
    <cellStyle name="Note 6 16 7 2 2 2" xfId="32161" xr:uid="{00000000-0005-0000-0000-00008EA60000}"/>
    <cellStyle name="Note 6 16 7 2 2 3" xfId="46614" xr:uid="{00000000-0005-0000-0000-00008FA60000}"/>
    <cellStyle name="Note 6 16 7 2 3" xfId="17187" xr:uid="{00000000-0005-0000-0000-000090A60000}"/>
    <cellStyle name="Note 6 16 7 2 3 2" xfId="34622" xr:uid="{00000000-0005-0000-0000-000091A60000}"/>
    <cellStyle name="Note 6 16 7 2 3 3" xfId="49075" xr:uid="{00000000-0005-0000-0000-000092A60000}"/>
    <cellStyle name="Note 6 16 7 2 4" xfId="22903" xr:uid="{00000000-0005-0000-0000-000093A60000}"/>
    <cellStyle name="Note 6 16 7 2 5" xfId="37356" xr:uid="{00000000-0005-0000-0000-000094A60000}"/>
    <cellStyle name="Note 6 16 7 3" xfId="7929" xr:uid="{00000000-0005-0000-0000-000095A60000}"/>
    <cellStyle name="Note 6 16 7 3 2" xfId="25364" xr:uid="{00000000-0005-0000-0000-000096A60000}"/>
    <cellStyle name="Note 6 16 7 3 3" xfId="39817" xr:uid="{00000000-0005-0000-0000-000097A60000}"/>
    <cellStyle name="Note 6 16 7 4" xfId="10370" xr:uid="{00000000-0005-0000-0000-000098A60000}"/>
    <cellStyle name="Note 6 16 7 4 2" xfId="27805" xr:uid="{00000000-0005-0000-0000-000099A60000}"/>
    <cellStyle name="Note 6 16 7 4 3" xfId="42258" xr:uid="{00000000-0005-0000-0000-00009AA60000}"/>
    <cellStyle name="Note 6 16 7 5" xfId="12790" xr:uid="{00000000-0005-0000-0000-00009BA60000}"/>
    <cellStyle name="Note 6 16 7 5 2" xfId="30225" xr:uid="{00000000-0005-0000-0000-00009CA60000}"/>
    <cellStyle name="Note 6 16 7 5 3" xfId="44678" xr:uid="{00000000-0005-0000-0000-00009DA60000}"/>
    <cellStyle name="Note 6 16 7 6" xfId="19797" xr:uid="{00000000-0005-0000-0000-00009EA60000}"/>
    <cellStyle name="Note 6 16 8" xfId="2957" xr:uid="{00000000-0005-0000-0000-00009FA60000}"/>
    <cellStyle name="Note 6 16 8 2" xfId="5468" xr:uid="{00000000-0005-0000-0000-0000A0A60000}"/>
    <cellStyle name="Note 6 16 8 2 2" xfId="22904" xr:uid="{00000000-0005-0000-0000-0000A1A60000}"/>
    <cellStyle name="Note 6 16 8 2 3" xfId="37357" xr:uid="{00000000-0005-0000-0000-0000A2A60000}"/>
    <cellStyle name="Note 6 16 8 3" xfId="7930" xr:uid="{00000000-0005-0000-0000-0000A3A60000}"/>
    <cellStyle name="Note 6 16 8 3 2" xfId="25365" xr:uid="{00000000-0005-0000-0000-0000A4A60000}"/>
    <cellStyle name="Note 6 16 8 3 3" xfId="39818" xr:uid="{00000000-0005-0000-0000-0000A5A60000}"/>
    <cellStyle name="Note 6 16 8 4" xfId="10371" xr:uid="{00000000-0005-0000-0000-0000A6A60000}"/>
    <cellStyle name="Note 6 16 8 4 2" xfId="27806" xr:uid="{00000000-0005-0000-0000-0000A7A60000}"/>
    <cellStyle name="Note 6 16 8 4 3" xfId="42259" xr:uid="{00000000-0005-0000-0000-0000A8A60000}"/>
    <cellStyle name="Note 6 16 8 5" xfId="12791" xr:uid="{00000000-0005-0000-0000-0000A9A60000}"/>
    <cellStyle name="Note 6 16 8 5 2" xfId="30226" xr:uid="{00000000-0005-0000-0000-0000AAA60000}"/>
    <cellStyle name="Note 6 16 8 5 3" xfId="44679" xr:uid="{00000000-0005-0000-0000-0000ABA60000}"/>
    <cellStyle name="Note 6 16 8 6" xfId="15509" xr:uid="{00000000-0005-0000-0000-0000ACA60000}"/>
    <cellStyle name="Note 6 16 8 6 2" xfId="32944" xr:uid="{00000000-0005-0000-0000-0000ADA60000}"/>
    <cellStyle name="Note 6 16 8 6 3" xfId="47397" xr:uid="{00000000-0005-0000-0000-0000AEA60000}"/>
    <cellStyle name="Note 6 16 8 7" xfId="19798" xr:uid="{00000000-0005-0000-0000-0000AFA60000}"/>
    <cellStyle name="Note 6 16 8 8" xfId="20671" xr:uid="{00000000-0005-0000-0000-0000B0A60000}"/>
    <cellStyle name="Note 6 16 9" xfId="5449" xr:uid="{00000000-0005-0000-0000-0000B1A60000}"/>
    <cellStyle name="Note 6 16 9 2" xfId="14712" xr:uid="{00000000-0005-0000-0000-0000B2A60000}"/>
    <cellStyle name="Note 6 16 9 2 2" xfId="32147" xr:uid="{00000000-0005-0000-0000-0000B3A60000}"/>
    <cellStyle name="Note 6 16 9 2 3" xfId="46600" xr:uid="{00000000-0005-0000-0000-0000B4A60000}"/>
    <cellStyle name="Note 6 16 9 3" xfId="17173" xr:uid="{00000000-0005-0000-0000-0000B5A60000}"/>
    <cellStyle name="Note 6 16 9 3 2" xfId="34608" xr:uid="{00000000-0005-0000-0000-0000B6A60000}"/>
    <cellStyle name="Note 6 16 9 3 3" xfId="49061" xr:uid="{00000000-0005-0000-0000-0000B7A60000}"/>
    <cellStyle name="Note 6 16 9 4" xfId="22885" xr:uid="{00000000-0005-0000-0000-0000B8A60000}"/>
    <cellStyle name="Note 6 16 9 5" xfId="37338" xr:uid="{00000000-0005-0000-0000-0000B9A60000}"/>
    <cellStyle name="Note 6 17" xfId="2958" xr:uid="{00000000-0005-0000-0000-0000BAA60000}"/>
    <cellStyle name="Note 6 17 10" xfId="7931" xr:uid="{00000000-0005-0000-0000-0000BBA60000}"/>
    <cellStyle name="Note 6 17 10 2" xfId="25366" xr:uid="{00000000-0005-0000-0000-0000BCA60000}"/>
    <cellStyle name="Note 6 17 10 3" xfId="39819" xr:uid="{00000000-0005-0000-0000-0000BDA60000}"/>
    <cellStyle name="Note 6 17 11" xfId="10372" xr:uid="{00000000-0005-0000-0000-0000BEA60000}"/>
    <cellStyle name="Note 6 17 11 2" xfId="27807" xr:uid="{00000000-0005-0000-0000-0000BFA60000}"/>
    <cellStyle name="Note 6 17 11 3" xfId="42260" xr:uid="{00000000-0005-0000-0000-0000C0A60000}"/>
    <cellStyle name="Note 6 17 12" xfId="12792" xr:uid="{00000000-0005-0000-0000-0000C1A60000}"/>
    <cellStyle name="Note 6 17 12 2" xfId="30227" xr:uid="{00000000-0005-0000-0000-0000C2A60000}"/>
    <cellStyle name="Note 6 17 12 3" xfId="44680" xr:uid="{00000000-0005-0000-0000-0000C3A60000}"/>
    <cellStyle name="Note 6 17 13" xfId="19799" xr:uid="{00000000-0005-0000-0000-0000C4A60000}"/>
    <cellStyle name="Note 6 17 2" xfId="2959" xr:uid="{00000000-0005-0000-0000-0000C5A60000}"/>
    <cellStyle name="Note 6 17 2 2" xfId="2960" xr:uid="{00000000-0005-0000-0000-0000C6A60000}"/>
    <cellStyle name="Note 6 17 2 2 2" xfId="5471" xr:uid="{00000000-0005-0000-0000-0000C7A60000}"/>
    <cellStyle name="Note 6 17 2 2 2 2" xfId="14729" xr:uid="{00000000-0005-0000-0000-0000C8A60000}"/>
    <cellStyle name="Note 6 17 2 2 2 2 2" xfId="32164" xr:uid="{00000000-0005-0000-0000-0000C9A60000}"/>
    <cellStyle name="Note 6 17 2 2 2 2 3" xfId="46617" xr:uid="{00000000-0005-0000-0000-0000CAA60000}"/>
    <cellStyle name="Note 6 17 2 2 2 3" xfId="17190" xr:uid="{00000000-0005-0000-0000-0000CBA60000}"/>
    <cellStyle name="Note 6 17 2 2 2 3 2" xfId="34625" xr:uid="{00000000-0005-0000-0000-0000CCA60000}"/>
    <cellStyle name="Note 6 17 2 2 2 3 3" xfId="49078" xr:uid="{00000000-0005-0000-0000-0000CDA60000}"/>
    <cellStyle name="Note 6 17 2 2 2 4" xfId="22907" xr:uid="{00000000-0005-0000-0000-0000CEA60000}"/>
    <cellStyle name="Note 6 17 2 2 2 5" xfId="37360" xr:uid="{00000000-0005-0000-0000-0000CFA60000}"/>
    <cellStyle name="Note 6 17 2 2 3" xfId="7933" xr:uid="{00000000-0005-0000-0000-0000D0A60000}"/>
    <cellStyle name="Note 6 17 2 2 3 2" xfId="25368" xr:uid="{00000000-0005-0000-0000-0000D1A60000}"/>
    <cellStyle name="Note 6 17 2 2 3 3" xfId="39821" xr:uid="{00000000-0005-0000-0000-0000D2A60000}"/>
    <cellStyle name="Note 6 17 2 2 4" xfId="10374" xr:uid="{00000000-0005-0000-0000-0000D3A60000}"/>
    <cellStyle name="Note 6 17 2 2 4 2" xfId="27809" xr:uid="{00000000-0005-0000-0000-0000D4A60000}"/>
    <cellStyle name="Note 6 17 2 2 4 3" xfId="42262" xr:uid="{00000000-0005-0000-0000-0000D5A60000}"/>
    <cellStyle name="Note 6 17 2 2 5" xfId="12794" xr:uid="{00000000-0005-0000-0000-0000D6A60000}"/>
    <cellStyle name="Note 6 17 2 2 5 2" xfId="30229" xr:uid="{00000000-0005-0000-0000-0000D7A60000}"/>
    <cellStyle name="Note 6 17 2 2 5 3" xfId="44682" xr:uid="{00000000-0005-0000-0000-0000D8A60000}"/>
    <cellStyle name="Note 6 17 2 2 6" xfId="19801" xr:uid="{00000000-0005-0000-0000-0000D9A60000}"/>
    <cellStyle name="Note 6 17 2 3" xfId="2961" xr:uid="{00000000-0005-0000-0000-0000DAA60000}"/>
    <cellStyle name="Note 6 17 2 3 2" xfId="5472" xr:uid="{00000000-0005-0000-0000-0000DBA60000}"/>
    <cellStyle name="Note 6 17 2 3 2 2" xfId="14730" xr:uid="{00000000-0005-0000-0000-0000DCA60000}"/>
    <cellStyle name="Note 6 17 2 3 2 2 2" xfId="32165" xr:uid="{00000000-0005-0000-0000-0000DDA60000}"/>
    <cellStyle name="Note 6 17 2 3 2 2 3" xfId="46618" xr:uid="{00000000-0005-0000-0000-0000DEA60000}"/>
    <cellStyle name="Note 6 17 2 3 2 3" xfId="17191" xr:uid="{00000000-0005-0000-0000-0000DFA60000}"/>
    <cellStyle name="Note 6 17 2 3 2 3 2" xfId="34626" xr:uid="{00000000-0005-0000-0000-0000E0A60000}"/>
    <cellStyle name="Note 6 17 2 3 2 3 3" xfId="49079" xr:uid="{00000000-0005-0000-0000-0000E1A60000}"/>
    <cellStyle name="Note 6 17 2 3 2 4" xfId="22908" xr:uid="{00000000-0005-0000-0000-0000E2A60000}"/>
    <cellStyle name="Note 6 17 2 3 2 5" xfId="37361" xr:uid="{00000000-0005-0000-0000-0000E3A60000}"/>
    <cellStyle name="Note 6 17 2 3 3" xfId="7934" xr:uid="{00000000-0005-0000-0000-0000E4A60000}"/>
    <cellStyle name="Note 6 17 2 3 3 2" xfId="25369" xr:uid="{00000000-0005-0000-0000-0000E5A60000}"/>
    <cellStyle name="Note 6 17 2 3 3 3" xfId="39822" xr:uid="{00000000-0005-0000-0000-0000E6A60000}"/>
    <cellStyle name="Note 6 17 2 3 4" xfId="10375" xr:uid="{00000000-0005-0000-0000-0000E7A60000}"/>
    <cellStyle name="Note 6 17 2 3 4 2" xfId="27810" xr:uid="{00000000-0005-0000-0000-0000E8A60000}"/>
    <cellStyle name="Note 6 17 2 3 4 3" xfId="42263" xr:uid="{00000000-0005-0000-0000-0000E9A60000}"/>
    <cellStyle name="Note 6 17 2 3 5" xfId="12795" xr:uid="{00000000-0005-0000-0000-0000EAA60000}"/>
    <cellStyle name="Note 6 17 2 3 5 2" xfId="30230" xr:uid="{00000000-0005-0000-0000-0000EBA60000}"/>
    <cellStyle name="Note 6 17 2 3 5 3" xfId="44683" xr:uid="{00000000-0005-0000-0000-0000ECA60000}"/>
    <cellStyle name="Note 6 17 2 3 6" xfId="19802" xr:uid="{00000000-0005-0000-0000-0000EDA60000}"/>
    <cellStyle name="Note 6 17 2 4" xfId="2962" xr:uid="{00000000-0005-0000-0000-0000EEA60000}"/>
    <cellStyle name="Note 6 17 2 4 2" xfId="5473" xr:uid="{00000000-0005-0000-0000-0000EFA60000}"/>
    <cellStyle name="Note 6 17 2 4 2 2" xfId="22909" xr:uid="{00000000-0005-0000-0000-0000F0A60000}"/>
    <cellStyle name="Note 6 17 2 4 2 3" xfId="37362" xr:uid="{00000000-0005-0000-0000-0000F1A60000}"/>
    <cellStyle name="Note 6 17 2 4 3" xfId="7935" xr:uid="{00000000-0005-0000-0000-0000F2A60000}"/>
    <cellStyle name="Note 6 17 2 4 3 2" xfId="25370" xr:uid="{00000000-0005-0000-0000-0000F3A60000}"/>
    <cellStyle name="Note 6 17 2 4 3 3" xfId="39823" xr:uid="{00000000-0005-0000-0000-0000F4A60000}"/>
    <cellStyle name="Note 6 17 2 4 4" xfId="10376" xr:uid="{00000000-0005-0000-0000-0000F5A60000}"/>
    <cellStyle name="Note 6 17 2 4 4 2" xfId="27811" xr:uid="{00000000-0005-0000-0000-0000F6A60000}"/>
    <cellStyle name="Note 6 17 2 4 4 3" xfId="42264" xr:uid="{00000000-0005-0000-0000-0000F7A60000}"/>
    <cellStyle name="Note 6 17 2 4 5" xfId="12796" xr:uid="{00000000-0005-0000-0000-0000F8A60000}"/>
    <cellStyle name="Note 6 17 2 4 5 2" xfId="30231" xr:uid="{00000000-0005-0000-0000-0000F9A60000}"/>
    <cellStyle name="Note 6 17 2 4 5 3" xfId="44684" xr:uid="{00000000-0005-0000-0000-0000FAA60000}"/>
    <cellStyle name="Note 6 17 2 4 6" xfId="15510" xr:uid="{00000000-0005-0000-0000-0000FBA60000}"/>
    <cellStyle name="Note 6 17 2 4 6 2" xfId="32945" xr:uid="{00000000-0005-0000-0000-0000FCA60000}"/>
    <cellStyle name="Note 6 17 2 4 6 3" xfId="47398" xr:uid="{00000000-0005-0000-0000-0000FDA60000}"/>
    <cellStyle name="Note 6 17 2 4 7" xfId="19803" xr:uid="{00000000-0005-0000-0000-0000FEA60000}"/>
    <cellStyle name="Note 6 17 2 4 8" xfId="20672" xr:uid="{00000000-0005-0000-0000-0000FFA60000}"/>
    <cellStyle name="Note 6 17 2 5" xfId="5470" xr:uid="{00000000-0005-0000-0000-000000A70000}"/>
    <cellStyle name="Note 6 17 2 5 2" xfId="14728" xr:uid="{00000000-0005-0000-0000-000001A70000}"/>
    <cellStyle name="Note 6 17 2 5 2 2" xfId="32163" xr:uid="{00000000-0005-0000-0000-000002A70000}"/>
    <cellStyle name="Note 6 17 2 5 2 3" xfId="46616" xr:uid="{00000000-0005-0000-0000-000003A70000}"/>
    <cellStyle name="Note 6 17 2 5 3" xfId="17189" xr:uid="{00000000-0005-0000-0000-000004A70000}"/>
    <cellStyle name="Note 6 17 2 5 3 2" xfId="34624" xr:uid="{00000000-0005-0000-0000-000005A70000}"/>
    <cellStyle name="Note 6 17 2 5 3 3" xfId="49077" xr:uid="{00000000-0005-0000-0000-000006A70000}"/>
    <cellStyle name="Note 6 17 2 5 4" xfId="22906" xr:uid="{00000000-0005-0000-0000-000007A70000}"/>
    <cellStyle name="Note 6 17 2 5 5" xfId="37359" xr:uid="{00000000-0005-0000-0000-000008A70000}"/>
    <cellStyle name="Note 6 17 2 6" xfId="7932" xr:uid="{00000000-0005-0000-0000-000009A70000}"/>
    <cellStyle name="Note 6 17 2 6 2" xfId="25367" xr:uid="{00000000-0005-0000-0000-00000AA70000}"/>
    <cellStyle name="Note 6 17 2 6 3" xfId="39820" xr:uid="{00000000-0005-0000-0000-00000BA70000}"/>
    <cellStyle name="Note 6 17 2 7" xfId="10373" xr:uid="{00000000-0005-0000-0000-00000CA70000}"/>
    <cellStyle name="Note 6 17 2 7 2" xfId="27808" xr:uid="{00000000-0005-0000-0000-00000DA70000}"/>
    <cellStyle name="Note 6 17 2 7 3" xfId="42261" xr:uid="{00000000-0005-0000-0000-00000EA70000}"/>
    <cellStyle name="Note 6 17 2 8" xfId="12793" xr:uid="{00000000-0005-0000-0000-00000FA70000}"/>
    <cellStyle name="Note 6 17 2 8 2" xfId="30228" xr:uid="{00000000-0005-0000-0000-000010A70000}"/>
    <cellStyle name="Note 6 17 2 8 3" xfId="44681" xr:uid="{00000000-0005-0000-0000-000011A70000}"/>
    <cellStyle name="Note 6 17 2 9" xfId="19800" xr:uid="{00000000-0005-0000-0000-000012A70000}"/>
    <cellStyle name="Note 6 17 3" xfId="2963" xr:uid="{00000000-0005-0000-0000-000013A70000}"/>
    <cellStyle name="Note 6 17 3 2" xfId="2964" xr:uid="{00000000-0005-0000-0000-000014A70000}"/>
    <cellStyle name="Note 6 17 3 2 2" xfId="5475" xr:uid="{00000000-0005-0000-0000-000015A70000}"/>
    <cellStyle name="Note 6 17 3 2 2 2" xfId="14732" xr:uid="{00000000-0005-0000-0000-000016A70000}"/>
    <cellStyle name="Note 6 17 3 2 2 2 2" xfId="32167" xr:uid="{00000000-0005-0000-0000-000017A70000}"/>
    <cellStyle name="Note 6 17 3 2 2 2 3" xfId="46620" xr:uid="{00000000-0005-0000-0000-000018A70000}"/>
    <cellStyle name="Note 6 17 3 2 2 3" xfId="17193" xr:uid="{00000000-0005-0000-0000-000019A70000}"/>
    <cellStyle name="Note 6 17 3 2 2 3 2" xfId="34628" xr:uid="{00000000-0005-0000-0000-00001AA70000}"/>
    <cellStyle name="Note 6 17 3 2 2 3 3" xfId="49081" xr:uid="{00000000-0005-0000-0000-00001BA70000}"/>
    <cellStyle name="Note 6 17 3 2 2 4" xfId="22911" xr:uid="{00000000-0005-0000-0000-00001CA70000}"/>
    <cellStyle name="Note 6 17 3 2 2 5" xfId="37364" xr:uid="{00000000-0005-0000-0000-00001DA70000}"/>
    <cellStyle name="Note 6 17 3 2 3" xfId="7937" xr:uid="{00000000-0005-0000-0000-00001EA70000}"/>
    <cellStyle name="Note 6 17 3 2 3 2" xfId="25372" xr:uid="{00000000-0005-0000-0000-00001FA70000}"/>
    <cellStyle name="Note 6 17 3 2 3 3" xfId="39825" xr:uid="{00000000-0005-0000-0000-000020A70000}"/>
    <cellStyle name="Note 6 17 3 2 4" xfId="10378" xr:uid="{00000000-0005-0000-0000-000021A70000}"/>
    <cellStyle name="Note 6 17 3 2 4 2" xfId="27813" xr:uid="{00000000-0005-0000-0000-000022A70000}"/>
    <cellStyle name="Note 6 17 3 2 4 3" xfId="42266" xr:uid="{00000000-0005-0000-0000-000023A70000}"/>
    <cellStyle name="Note 6 17 3 2 5" xfId="12798" xr:uid="{00000000-0005-0000-0000-000024A70000}"/>
    <cellStyle name="Note 6 17 3 2 5 2" xfId="30233" xr:uid="{00000000-0005-0000-0000-000025A70000}"/>
    <cellStyle name="Note 6 17 3 2 5 3" xfId="44686" xr:uid="{00000000-0005-0000-0000-000026A70000}"/>
    <cellStyle name="Note 6 17 3 2 6" xfId="19805" xr:uid="{00000000-0005-0000-0000-000027A70000}"/>
    <cellStyle name="Note 6 17 3 3" xfId="2965" xr:uid="{00000000-0005-0000-0000-000028A70000}"/>
    <cellStyle name="Note 6 17 3 3 2" xfId="5476" xr:uid="{00000000-0005-0000-0000-000029A70000}"/>
    <cellStyle name="Note 6 17 3 3 2 2" xfId="14733" xr:uid="{00000000-0005-0000-0000-00002AA70000}"/>
    <cellStyle name="Note 6 17 3 3 2 2 2" xfId="32168" xr:uid="{00000000-0005-0000-0000-00002BA70000}"/>
    <cellStyle name="Note 6 17 3 3 2 2 3" xfId="46621" xr:uid="{00000000-0005-0000-0000-00002CA70000}"/>
    <cellStyle name="Note 6 17 3 3 2 3" xfId="17194" xr:uid="{00000000-0005-0000-0000-00002DA70000}"/>
    <cellStyle name="Note 6 17 3 3 2 3 2" xfId="34629" xr:uid="{00000000-0005-0000-0000-00002EA70000}"/>
    <cellStyle name="Note 6 17 3 3 2 3 3" xfId="49082" xr:uid="{00000000-0005-0000-0000-00002FA70000}"/>
    <cellStyle name="Note 6 17 3 3 2 4" xfId="22912" xr:uid="{00000000-0005-0000-0000-000030A70000}"/>
    <cellStyle name="Note 6 17 3 3 2 5" xfId="37365" xr:uid="{00000000-0005-0000-0000-000031A70000}"/>
    <cellStyle name="Note 6 17 3 3 3" xfId="7938" xr:uid="{00000000-0005-0000-0000-000032A70000}"/>
    <cellStyle name="Note 6 17 3 3 3 2" xfId="25373" xr:uid="{00000000-0005-0000-0000-000033A70000}"/>
    <cellStyle name="Note 6 17 3 3 3 3" xfId="39826" xr:uid="{00000000-0005-0000-0000-000034A70000}"/>
    <cellStyle name="Note 6 17 3 3 4" xfId="10379" xr:uid="{00000000-0005-0000-0000-000035A70000}"/>
    <cellStyle name="Note 6 17 3 3 4 2" xfId="27814" xr:uid="{00000000-0005-0000-0000-000036A70000}"/>
    <cellStyle name="Note 6 17 3 3 4 3" xfId="42267" xr:uid="{00000000-0005-0000-0000-000037A70000}"/>
    <cellStyle name="Note 6 17 3 3 5" xfId="12799" xr:uid="{00000000-0005-0000-0000-000038A70000}"/>
    <cellStyle name="Note 6 17 3 3 5 2" xfId="30234" xr:uid="{00000000-0005-0000-0000-000039A70000}"/>
    <cellStyle name="Note 6 17 3 3 5 3" xfId="44687" xr:uid="{00000000-0005-0000-0000-00003AA70000}"/>
    <cellStyle name="Note 6 17 3 3 6" xfId="19806" xr:uid="{00000000-0005-0000-0000-00003BA70000}"/>
    <cellStyle name="Note 6 17 3 4" xfId="2966" xr:uid="{00000000-0005-0000-0000-00003CA70000}"/>
    <cellStyle name="Note 6 17 3 4 2" xfId="5477" xr:uid="{00000000-0005-0000-0000-00003DA70000}"/>
    <cellStyle name="Note 6 17 3 4 2 2" xfId="22913" xr:uid="{00000000-0005-0000-0000-00003EA70000}"/>
    <cellStyle name="Note 6 17 3 4 2 3" xfId="37366" xr:uid="{00000000-0005-0000-0000-00003FA70000}"/>
    <cellStyle name="Note 6 17 3 4 3" xfId="7939" xr:uid="{00000000-0005-0000-0000-000040A70000}"/>
    <cellStyle name="Note 6 17 3 4 3 2" xfId="25374" xr:uid="{00000000-0005-0000-0000-000041A70000}"/>
    <cellStyle name="Note 6 17 3 4 3 3" xfId="39827" xr:uid="{00000000-0005-0000-0000-000042A70000}"/>
    <cellStyle name="Note 6 17 3 4 4" xfId="10380" xr:uid="{00000000-0005-0000-0000-000043A70000}"/>
    <cellStyle name="Note 6 17 3 4 4 2" xfId="27815" xr:uid="{00000000-0005-0000-0000-000044A70000}"/>
    <cellStyle name="Note 6 17 3 4 4 3" xfId="42268" xr:uid="{00000000-0005-0000-0000-000045A70000}"/>
    <cellStyle name="Note 6 17 3 4 5" xfId="12800" xr:uid="{00000000-0005-0000-0000-000046A70000}"/>
    <cellStyle name="Note 6 17 3 4 5 2" xfId="30235" xr:uid="{00000000-0005-0000-0000-000047A70000}"/>
    <cellStyle name="Note 6 17 3 4 5 3" xfId="44688" xr:uid="{00000000-0005-0000-0000-000048A70000}"/>
    <cellStyle name="Note 6 17 3 4 6" xfId="15511" xr:uid="{00000000-0005-0000-0000-000049A70000}"/>
    <cellStyle name="Note 6 17 3 4 6 2" xfId="32946" xr:uid="{00000000-0005-0000-0000-00004AA70000}"/>
    <cellStyle name="Note 6 17 3 4 6 3" xfId="47399" xr:uid="{00000000-0005-0000-0000-00004BA70000}"/>
    <cellStyle name="Note 6 17 3 4 7" xfId="19807" xr:uid="{00000000-0005-0000-0000-00004CA70000}"/>
    <cellStyle name="Note 6 17 3 4 8" xfId="20673" xr:uid="{00000000-0005-0000-0000-00004DA70000}"/>
    <cellStyle name="Note 6 17 3 5" xfId="5474" xr:uid="{00000000-0005-0000-0000-00004EA70000}"/>
    <cellStyle name="Note 6 17 3 5 2" xfId="14731" xr:uid="{00000000-0005-0000-0000-00004FA70000}"/>
    <cellStyle name="Note 6 17 3 5 2 2" xfId="32166" xr:uid="{00000000-0005-0000-0000-000050A70000}"/>
    <cellStyle name="Note 6 17 3 5 2 3" xfId="46619" xr:uid="{00000000-0005-0000-0000-000051A70000}"/>
    <cellStyle name="Note 6 17 3 5 3" xfId="17192" xr:uid="{00000000-0005-0000-0000-000052A70000}"/>
    <cellStyle name="Note 6 17 3 5 3 2" xfId="34627" xr:uid="{00000000-0005-0000-0000-000053A70000}"/>
    <cellStyle name="Note 6 17 3 5 3 3" xfId="49080" xr:uid="{00000000-0005-0000-0000-000054A70000}"/>
    <cellStyle name="Note 6 17 3 5 4" xfId="22910" xr:uid="{00000000-0005-0000-0000-000055A70000}"/>
    <cellStyle name="Note 6 17 3 5 5" xfId="37363" xr:uid="{00000000-0005-0000-0000-000056A70000}"/>
    <cellStyle name="Note 6 17 3 6" xfId="7936" xr:uid="{00000000-0005-0000-0000-000057A70000}"/>
    <cellStyle name="Note 6 17 3 6 2" xfId="25371" xr:uid="{00000000-0005-0000-0000-000058A70000}"/>
    <cellStyle name="Note 6 17 3 6 3" xfId="39824" xr:uid="{00000000-0005-0000-0000-000059A70000}"/>
    <cellStyle name="Note 6 17 3 7" xfId="10377" xr:uid="{00000000-0005-0000-0000-00005AA70000}"/>
    <cellStyle name="Note 6 17 3 7 2" xfId="27812" xr:uid="{00000000-0005-0000-0000-00005BA70000}"/>
    <cellStyle name="Note 6 17 3 7 3" xfId="42265" xr:uid="{00000000-0005-0000-0000-00005CA70000}"/>
    <cellStyle name="Note 6 17 3 8" xfId="12797" xr:uid="{00000000-0005-0000-0000-00005DA70000}"/>
    <cellStyle name="Note 6 17 3 8 2" xfId="30232" xr:uid="{00000000-0005-0000-0000-00005EA70000}"/>
    <cellStyle name="Note 6 17 3 8 3" xfId="44685" xr:uid="{00000000-0005-0000-0000-00005FA70000}"/>
    <cellStyle name="Note 6 17 3 9" xfId="19804" xr:uid="{00000000-0005-0000-0000-000060A70000}"/>
    <cellStyle name="Note 6 17 4" xfId="2967" xr:uid="{00000000-0005-0000-0000-000061A70000}"/>
    <cellStyle name="Note 6 17 4 2" xfId="2968" xr:uid="{00000000-0005-0000-0000-000062A70000}"/>
    <cellStyle name="Note 6 17 4 2 2" xfId="5479" xr:uid="{00000000-0005-0000-0000-000063A70000}"/>
    <cellStyle name="Note 6 17 4 2 2 2" xfId="14735" xr:uid="{00000000-0005-0000-0000-000064A70000}"/>
    <cellStyle name="Note 6 17 4 2 2 2 2" xfId="32170" xr:uid="{00000000-0005-0000-0000-000065A70000}"/>
    <cellStyle name="Note 6 17 4 2 2 2 3" xfId="46623" xr:uid="{00000000-0005-0000-0000-000066A70000}"/>
    <cellStyle name="Note 6 17 4 2 2 3" xfId="17196" xr:uid="{00000000-0005-0000-0000-000067A70000}"/>
    <cellStyle name="Note 6 17 4 2 2 3 2" xfId="34631" xr:uid="{00000000-0005-0000-0000-000068A70000}"/>
    <cellStyle name="Note 6 17 4 2 2 3 3" xfId="49084" xr:uid="{00000000-0005-0000-0000-000069A70000}"/>
    <cellStyle name="Note 6 17 4 2 2 4" xfId="22915" xr:uid="{00000000-0005-0000-0000-00006AA70000}"/>
    <cellStyle name="Note 6 17 4 2 2 5" xfId="37368" xr:uid="{00000000-0005-0000-0000-00006BA70000}"/>
    <cellStyle name="Note 6 17 4 2 3" xfId="7941" xr:uid="{00000000-0005-0000-0000-00006CA70000}"/>
    <cellStyle name="Note 6 17 4 2 3 2" xfId="25376" xr:uid="{00000000-0005-0000-0000-00006DA70000}"/>
    <cellStyle name="Note 6 17 4 2 3 3" xfId="39829" xr:uid="{00000000-0005-0000-0000-00006EA70000}"/>
    <cellStyle name="Note 6 17 4 2 4" xfId="10382" xr:uid="{00000000-0005-0000-0000-00006FA70000}"/>
    <cellStyle name="Note 6 17 4 2 4 2" xfId="27817" xr:uid="{00000000-0005-0000-0000-000070A70000}"/>
    <cellStyle name="Note 6 17 4 2 4 3" xfId="42270" xr:uid="{00000000-0005-0000-0000-000071A70000}"/>
    <cellStyle name="Note 6 17 4 2 5" xfId="12802" xr:uid="{00000000-0005-0000-0000-000072A70000}"/>
    <cellStyle name="Note 6 17 4 2 5 2" xfId="30237" xr:uid="{00000000-0005-0000-0000-000073A70000}"/>
    <cellStyle name="Note 6 17 4 2 5 3" xfId="44690" xr:uid="{00000000-0005-0000-0000-000074A70000}"/>
    <cellStyle name="Note 6 17 4 2 6" xfId="19809" xr:uid="{00000000-0005-0000-0000-000075A70000}"/>
    <cellStyle name="Note 6 17 4 3" xfId="2969" xr:uid="{00000000-0005-0000-0000-000076A70000}"/>
    <cellStyle name="Note 6 17 4 3 2" xfId="5480" xr:uid="{00000000-0005-0000-0000-000077A70000}"/>
    <cellStyle name="Note 6 17 4 3 2 2" xfId="14736" xr:uid="{00000000-0005-0000-0000-000078A70000}"/>
    <cellStyle name="Note 6 17 4 3 2 2 2" xfId="32171" xr:uid="{00000000-0005-0000-0000-000079A70000}"/>
    <cellStyle name="Note 6 17 4 3 2 2 3" xfId="46624" xr:uid="{00000000-0005-0000-0000-00007AA70000}"/>
    <cellStyle name="Note 6 17 4 3 2 3" xfId="17197" xr:uid="{00000000-0005-0000-0000-00007BA70000}"/>
    <cellStyle name="Note 6 17 4 3 2 3 2" xfId="34632" xr:uid="{00000000-0005-0000-0000-00007CA70000}"/>
    <cellStyle name="Note 6 17 4 3 2 3 3" xfId="49085" xr:uid="{00000000-0005-0000-0000-00007DA70000}"/>
    <cellStyle name="Note 6 17 4 3 2 4" xfId="22916" xr:uid="{00000000-0005-0000-0000-00007EA70000}"/>
    <cellStyle name="Note 6 17 4 3 2 5" xfId="37369" xr:uid="{00000000-0005-0000-0000-00007FA70000}"/>
    <cellStyle name="Note 6 17 4 3 3" xfId="7942" xr:uid="{00000000-0005-0000-0000-000080A70000}"/>
    <cellStyle name="Note 6 17 4 3 3 2" xfId="25377" xr:uid="{00000000-0005-0000-0000-000081A70000}"/>
    <cellStyle name="Note 6 17 4 3 3 3" xfId="39830" xr:uid="{00000000-0005-0000-0000-000082A70000}"/>
    <cellStyle name="Note 6 17 4 3 4" xfId="10383" xr:uid="{00000000-0005-0000-0000-000083A70000}"/>
    <cellStyle name="Note 6 17 4 3 4 2" xfId="27818" xr:uid="{00000000-0005-0000-0000-000084A70000}"/>
    <cellStyle name="Note 6 17 4 3 4 3" xfId="42271" xr:uid="{00000000-0005-0000-0000-000085A70000}"/>
    <cellStyle name="Note 6 17 4 3 5" xfId="12803" xr:uid="{00000000-0005-0000-0000-000086A70000}"/>
    <cellStyle name="Note 6 17 4 3 5 2" xfId="30238" xr:uid="{00000000-0005-0000-0000-000087A70000}"/>
    <cellStyle name="Note 6 17 4 3 5 3" xfId="44691" xr:uid="{00000000-0005-0000-0000-000088A70000}"/>
    <cellStyle name="Note 6 17 4 3 6" xfId="19810" xr:uid="{00000000-0005-0000-0000-000089A70000}"/>
    <cellStyle name="Note 6 17 4 4" xfId="2970" xr:uid="{00000000-0005-0000-0000-00008AA70000}"/>
    <cellStyle name="Note 6 17 4 4 2" xfId="5481" xr:uid="{00000000-0005-0000-0000-00008BA70000}"/>
    <cellStyle name="Note 6 17 4 4 2 2" xfId="22917" xr:uid="{00000000-0005-0000-0000-00008CA70000}"/>
    <cellStyle name="Note 6 17 4 4 2 3" xfId="37370" xr:uid="{00000000-0005-0000-0000-00008DA70000}"/>
    <cellStyle name="Note 6 17 4 4 3" xfId="7943" xr:uid="{00000000-0005-0000-0000-00008EA70000}"/>
    <cellStyle name="Note 6 17 4 4 3 2" xfId="25378" xr:uid="{00000000-0005-0000-0000-00008FA70000}"/>
    <cellStyle name="Note 6 17 4 4 3 3" xfId="39831" xr:uid="{00000000-0005-0000-0000-000090A70000}"/>
    <cellStyle name="Note 6 17 4 4 4" xfId="10384" xr:uid="{00000000-0005-0000-0000-000091A70000}"/>
    <cellStyle name="Note 6 17 4 4 4 2" xfId="27819" xr:uid="{00000000-0005-0000-0000-000092A70000}"/>
    <cellStyle name="Note 6 17 4 4 4 3" xfId="42272" xr:uid="{00000000-0005-0000-0000-000093A70000}"/>
    <cellStyle name="Note 6 17 4 4 5" xfId="12804" xr:uid="{00000000-0005-0000-0000-000094A70000}"/>
    <cellStyle name="Note 6 17 4 4 5 2" xfId="30239" xr:uid="{00000000-0005-0000-0000-000095A70000}"/>
    <cellStyle name="Note 6 17 4 4 5 3" xfId="44692" xr:uid="{00000000-0005-0000-0000-000096A70000}"/>
    <cellStyle name="Note 6 17 4 4 6" xfId="15512" xr:uid="{00000000-0005-0000-0000-000097A70000}"/>
    <cellStyle name="Note 6 17 4 4 6 2" xfId="32947" xr:uid="{00000000-0005-0000-0000-000098A70000}"/>
    <cellStyle name="Note 6 17 4 4 6 3" xfId="47400" xr:uid="{00000000-0005-0000-0000-000099A70000}"/>
    <cellStyle name="Note 6 17 4 4 7" xfId="19811" xr:uid="{00000000-0005-0000-0000-00009AA70000}"/>
    <cellStyle name="Note 6 17 4 4 8" xfId="20674" xr:uid="{00000000-0005-0000-0000-00009BA70000}"/>
    <cellStyle name="Note 6 17 4 5" xfId="5478" xr:uid="{00000000-0005-0000-0000-00009CA70000}"/>
    <cellStyle name="Note 6 17 4 5 2" xfId="14734" xr:uid="{00000000-0005-0000-0000-00009DA70000}"/>
    <cellStyle name="Note 6 17 4 5 2 2" xfId="32169" xr:uid="{00000000-0005-0000-0000-00009EA70000}"/>
    <cellStyle name="Note 6 17 4 5 2 3" xfId="46622" xr:uid="{00000000-0005-0000-0000-00009FA70000}"/>
    <cellStyle name="Note 6 17 4 5 3" xfId="17195" xr:uid="{00000000-0005-0000-0000-0000A0A70000}"/>
    <cellStyle name="Note 6 17 4 5 3 2" xfId="34630" xr:uid="{00000000-0005-0000-0000-0000A1A70000}"/>
    <cellStyle name="Note 6 17 4 5 3 3" xfId="49083" xr:uid="{00000000-0005-0000-0000-0000A2A70000}"/>
    <cellStyle name="Note 6 17 4 5 4" xfId="22914" xr:uid="{00000000-0005-0000-0000-0000A3A70000}"/>
    <cellStyle name="Note 6 17 4 5 5" xfId="37367" xr:uid="{00000000-0005-0000-0000-0000A4A70000}"/>
    <cellStyle name="Note 6 17 4 6" xfId="7940" xr:uid="{00000000-0005-0000-0000-0000A5A70000}"/>
    <cellStyle name="Note 6 17 4 6 2" xfId="25375" xr:uid="{00000000-0005-0000-0000-0000A6A70000}"/>
    <cellStyle name="Note 6 17 4 6 3" xfId="39828" xr:uid="{00000000-0005-0000-0000-0000A7A70000}"/>
    <cellStyle name="Note 6 17 4 7" xfId="10381" xr:uid="{00000000-0005-0000-0000-0000A8A70000}"/>
    <cellStyle name="Note 6 17 4 7 2" xfId="27816" xr:uid="{00000000-0005-0000-0000-0000A9A70000}"/>
    <cellStyle name="Note 6 17 4 7 3" xfId="42269" xr:uid="{00000000-0005-0000-0000-0000AAA70000}"/>
    <cellStyle name="Note 6 17 4 8" xfId="12801" xr:uid="{00000000-0005-0000-0000-0000ABA70000}"/>
    <cellStyle name="Note 6 17 4 8 2" xfId="30236" xr:uid="{00000000-0005-0000-0000-0000ACA70000}"/>
    <cellStyle name="Note 6 17 4 8 3" xfId="44689" xr:uid="{00000000-0005-0000-0000-0000ADA70000}"/>
    <cellStyle name="Note 6 17 4 9" xfId="19808" xr:uid="{00000000-0005-0000-0000-0000AEA70000}"/>
    <cellStyle name="Note 6 17 5" xfId="2971" xr:uid="{00000000-0005-0000-0000-0000AFA70000}"/>
    <cellStyle name="Note 6 17 5 2" xfId="2972" xr:uid="{00000000-0005-0000-0000-0000B0A70000}"/>
    <cellStyle name="Note 6 17 5 2 2" xfId="5483" xr:uid="{00000000-0005-0000-0000-0000B1A70000}"/>
    <cellStyle name="Note 6 17 5 2 2 2" xfId="14738" xr:uid="{00000000-0005-0000-0000-0000B2A70000}"/>
    <cellStyle name="Note 6 17 5 2 2 2 2" xfId="32173" xr:uid="{00000000-0005-0000-0000-0000B3A70000}"/>
    <cellStyle name="Note 6 17 5 2 2 2 3" xfId="46626" xr:uid="{00000000-0005-0000-0000-0000B4A70000}"/>
    <cellStyle name="Note 6 17 5 2 2 3" xfId="17199" xr:uid="{00000000-0005-0000-0000-0000B5A70000}"/>
    <cellStyle name="Note 6 17 5 2 2 3 2" xfId="34634" xr:uid="{00000000-0005-0000-0000-0000B6A70000}"/>
    <cellStyle name="Note 6 17 5 2 2 3 3" xfId="49087" xr:uid="{00000000-0005-0000-0000-0000B7A70000}"/>
    <cellStyle name="Note 6 17 5 2 2 4" xfId="22919" xr:uid="{00000000-0005-0000-0000-0000B8A70000}"/>
    <cellStyle name="Note 6 17 5 2 2 5" xfId="37372" xr:uid="{00000000-0005-0000-0000-0000B9A70000}"/>
    <cellStyle name="Note 6 17 5 2 3" xfId="7945" xr:uid="{00000000-0005-0000-0000-0000BAA70000}"/>
    <cellStyle name="Note 6 17 5 2 3 2" xfId="25380" xr:uid="{00000000-0005-0000-0000-0000BBA70000}"/>
    <cellStyle name="Note 6 17 5 2 3 3" xfId="39833" xr:uid="{00000000-0005-0000-0000-0000BCA70000}"/>
    <cellStyle name="Note 6 17 5 2 4" xfId="10386" xr:uid="{00000000-0005-0000-0000-0000BDA70000}"/>
    <cellStyle name="Note 6 17 5 2 4 2" xfId="27821" xr:uid="{00000000-0005-0000-0000-0000BEA70000}"/>
    <cellStyle name="Note 6 17 5 2 4 3" xfId="42274" xr:uid="{00000000-0005-0000-0000-0000BFA70000}"/>
    <cellStyle name="Note 6 17 5 2 5" xfId="12806" xr:uid="{00000000-0005-0000-0000-0000C0A70000}"/>
    <cellStyle name="Note 6 17 5 2 5 2" xfId="30241" xr:uid="{00000000-0005-0000-0000-0000C1A70000}"/>
    <cellStyle name="Note 6 17 5 2 5 3" xfId="44694" xr:uid="{00000000-0005-0000-0000-0000C2A70000}"/>
    <cellStyle name="Note 6 17 5 2 6" xfId="19813" xr:uid="{00000000-0005-0000-0000-0000C3A70000}"/>
    <cellStyle name="Note 6 17 5 3" xfId="2973" xr:uid="{00000000-0005-0000-0000-0000C4A70000}"/>
    <cellStyle name="Note 6 17 5 3 2" xfId="5484" xr:uid="{00000000-0005-0000-0000-0000C5A70000}"/>
    <cellStyle name="Note 6 17 5 3 2 2" xfId="14739" xr:uid="{00000000-0005-0000-0000-0000C6A70000}"/>
    <cellStyle name="Note 6 17 5 3 2 2 2" xfId="32174" xr:uid="{00000000-0005-0000-0000-0000C7A70000}"/>
    <cellStyle name="Note 6 17 5 3 2 2 3" xfId="46627" xr:uid="{00000000-0005-0000-0000-0000C8A70000}"/>
    <cellStyle name="Note 6 17 5 3 2 3" xfId="17200" xr:uid="{00000000-0005-0000-0000-0000C9A70000}"/>
    <cellStyle name="Note 6 17 5 3 2 3 2" xfId="34635" xr:uid="{00000000-0005-0000-0000-0000CAA70000}"/>
    <cellStyle name="Note 6 17 5 3 2 3 3" xfId="49088" xr:uid="{00000000-0005-0000-0000-0000CBA70000}"/>
    <cellStyle name="Note 6 17 5 3 2 4" xfId="22920" xr:uid="{00000000-0005-0000-0000-0000CCA70000}"/>
    <cellStyle name="Note 6 17 5 3 2 5" xfId="37373" xr:uid="{00000000-0005-0000-0000-0000CDA70000}"/>
    <cellStyle name="Note 6 17 5 3 3" xfId="7946" xr:uid="{00000000-0005-0000-0000-0000CEA70000}"/>
    <cellStyle name="Note 6 17 5 3 3 2" xfId="25381" xr:uid="{00000000-0005-0000-0000-0000CFA70000}"/>
    <cellStyle name="Note 6 17 5 3 3 3" xfId="39834" xr:uid="{00000000-0005-0000-0000-0000D0A70000}"/>
    <cellStyle name="Note 6 17 5 3 4" xfId="10387" xr:uid="{00000000-0005-0000-0000-0000D1A70000}"/>
    <cellStyle name="Note 6 17 5 3 4 2" xfId="27822" xr:uid="{00000000-0005-0000-0000-0000D2A70000}"/>
    <cellStyle name="Note 6 17 5 3 4 3" xfId="42275" xr:uid="{00000000-0005-0000-0000-0000D3A70000}"/>
    <cellStyle name="Note 6 17 5 3 5" xfId="12807" xr:uid="{00000000-0005-0000-0000-0000D4A70000}"/>
    <cellStyle name="Note 6 17 5 3 5 2" xfId="30242" xr:uid="{00000000-0005-0000-0000-0000D5A70000}"/>
    <cellStyle name="Note 6 17 5 3 5 3" xfId="44695" xr:uid="{00000000-0005-0000-0000-0000D6A70000}"/>
    <cellStyle name="Note 6 17 5 3 6" xfId="19814" xr:uid="{00000000-0005-0000-0000-0000D7A70000}"/>
    <cellStyle name="Note 6 17 5 4" xfId="2974" xr:uid="{00000000-0005-0000-0000-0000D8A70000}"/>
    <cellStyle name="Note 6 17 5 4 2" xfId="5485" xr:uid="{00000000-0005-0000-0000-0000D9A70000}"/>
    <cellStyle name="Note 6 17 5 4 2 2" xfId="22921" xr:uid="{00000000-0005-0000-0000-0000DAA70000}"/>
    <cellStyle name="Note 6 17 5 4 2 3" xfId="37374" xr:uid="{00000000-0005-0000-0000-0000DBA70000}"/>
    <cellStyle name="Note 6 17 5 4 3" xfId="7947" xr:uid="{00000000-0005-0000-0000-0000DCA70000}"/>
    <cellStyle name="Note 6 17 5 4 3 2" xfId="25382" xr:uid="{00000000-0005-0000-0000-0000DDA70000}"/>
    <cellStyle name="Note 6 17 5 4 3 3" xfId="39835" xr:uid="{00000000-0005-0000-0000-0000DEA70000}"/>
    <cellStyle name="Note 6 17 5 4 4" xfId="10388" xr:uid="{00000000-0005-0000-0000-0000DFA70000}"/>
    <cellStyle name="Note 6 17 5 4 4 2" xfId="27823" xr:uid="{00000000-0005-0000-0000-0000E0A70000}"/>
    <cellStyle name="Note 6 17 5 4 4 3" xfId="42276" xr:uid="{00000000-0005-0000-0000-0000E1A70000}"/>
    <cellStyle name="Note 6 17 5 4 5" xfId="12808" xr:uid="{00000000-0005-0000-0000-0000E2A70000}"/>
    <cellStyle name="Note 6 17 5 4 5 2" xfId="30243" xr:uid="{00000000-0005-0000-0000-0000E3A70000}"/>
    <cellStyle name="Note 6 17 5 4 5 3" xfId="44696" xr:uid="{00000000-0005-0000-0000-0000E4A70000}"/>
    <cellStyle name="Note 6 17 5 4 6" xfId="15513" xr:uid="{00000000-0005-0000-0000-0000E5A70000}"/>
    <cellStyle name="Note 6 17 5 4 6 2" xfId="32948" xr:uid="{00000000-0005-0000-0000-0000E6A70000}"/>
    <cellStyle name="Note 6 17 5 4 6 3" xfId="47401" xr:uid="{00000000-0005-0000-0000-0000E7A70000}"/>
    <cellStyle name="Note 6 17 5 4 7" xfId="19815" xr:uid="{00000000-0005-0000-0000-0000E8A70000}"/>
    <cellStyle name="Note 6 17 5 4 8" xfId="20675" xr:uid="{00000000-0005-0000-0000-0000E9A70000}"/>
    <cellStyle name="Note 6 17 5 5" xfId="5482" xr:uid="{00000000-0005-0000-0000-0000EAA70000}"/>
    <cellStyle name="Note 6 17 5 5 2" xfId="14737" xr:uid="{00000000-0005-0000-0000-0000EBA70000}"/>
    <cellStyle name="Note 6 17 5 5 2 2" xfId="32172" xr:uid="{00000000-0005-0000-0000-0000ECA70000}"/>
    <cellStyle name="Note 6 17 5 5 2 3" xfId="46625" xr:uid="{00000000-0005-0000-0000-0000EDA70000}"/>
    <cellStyle name="Note 6 17 5 5 3" xfId="17198" xr:uid="{00000000-0005-0000-0000-0000EEA70000}"/>
    <cellStyle name="Note 6 17 5 5 3 2" xfId="34633" xr:uid="{00000000-0005-0000-0000-0000EFA70000}"/>
    <cellStyle name="Note 6 17 5 5 3 3" xfId="49086" xr:uid="{00000000-0005-0000-0000-0000F0A70000}"/>
    <cellStyle name="Note 6 17 5 5 4" xfId="22918" xr:uid="{00000000-0005-0000-0000-0000F1A70000}"/>
    <cellStyle name="Note 6 17 5 5 5" xfId="37371" xr:uid="{00000000-0005-0000-0000-0000F2A70000}"/>
    <cellStyle name="Note 6 17 5 6" xfId="7944" xr:uid="{00000000-0005-0000-0000-0000F3A70000}"/>
    <cellStyle name="Note 6 17 5 6 2" xfId="25379" xr:uid="{00000000-0005-0000-0000-0000F4A70000}"/>
    <cellStyle name="Note 6 17 5 6 3" xfId="39832" xr:uid="{00000000-0005-0000-0000-0000F5A70000}"/>
    <cellStyle name="Note 6 17 5 7" xfId="10385" xr:uid="{00000000-0005-0000-0000-0000F6A70000}"/>
    <cellStyle name="Note 6 17 5 7 2" xfId="27820" xr:uid="{00000000-0005-0000-0000-0000F7A70000}"/>
    <cellStyle name="Note 6 17 5 7 3" xfId="42273" xr:uid="{00000000-0005-0000-0000-0000F8A70000}"/>
    <cellStyle name="Note 6 17 5 8" xfId="12805" xr:uid="{00000000-0005-0000-0000-0000F9A70000}"/>
    <cellStyle name="Note 6 17 5 8 2" xfId="30240" xr:uid="{00000000-0005-0000-0000-0000FAA70000}"/>
    <cellStyle name="Note 6 17 5 8 3" xfId="44693" xr:uid="{00000000-0005-0000-0000-0000FBA70000}"/>
    <cellStyle name="Note 6 17 5 9" xfId="19812" xr:uid="{00000000-0005-0000-0000-0000FCA70000}"/>
    <cellStyle name="Note 6 17 6" xfId="2975" xr:uid="{00000000-0005-0000-0000-0000FDA70000}"/>
    <cellStyle name="Note 6 17 6 2" xfId="5486" xr:uid="{00000000-0005-0000-0000-0000FEA70000}"/>
    <cellStyle name="Note 6 17 6 2 2" xfId="14740" xr:uid="{00000000-0005-0000-0000-0000FFA70000}"/>
    <cellStyle name="Note 6 17 6 2 2 2" xfId="32175" xr:uid="{00000000-0005-0000-0000-000000A80000}"/>
    <cellStyle name="Note 6 17 6 2 2 3" xfId="46628" xr:uid="{00000000-0005-0000-0000-000001A80000}"/>
    <cellStyle name="Note 6 17 6 2 3" xfId="17201" xr:uid="{00000000-0005-0000-0000-000002A80000}"/>
    <cellStyle name="Note 6 17 6 2 3 2" xfId="34636" xr:uid="{00000000-0005-0000-0000-000003A80000}"/>
    <cellStyle name="Note 6 17 6 2 3 3" xfId="49089" xr:uid="{00000000-0005-0000-0000-000004A80000}"/>
    <cellStyle name="Note 6 17 6 2 4" xfId="22922" xr:uid="{00000000-0005-0000-0000-000005A80000}"/>
    <cellStyle name="Note 6 17 6 2 5" xfId="37375" xr:uid="{00000000-0005-0000-0000-000006A80000}"/>
    <cellStyle name="Note 6 17 6 3" xfId="7948" xr:uid="{00000000-0005-0000-0000-000007A80000}"/>
    <cellStyle name="Note 6 17 6 3 2" xfId="25383" xr:uid="{00000000-0005-0000-0000-000008A80000}"/>
    <cellStyle name="Note 6 17 6 3 3" xfId="39836" xr:uid="{00000000-0005-0000-0000-000009A80000}"/>
    <cellStyle name="Note 6 17 6 4" xfId="10389" xr:uid="{00000000-0005-0000-0000-00000AA80000}"/>
    <cellStyle name="Note 6 17 6 4 2" xfId="27824" xr:uid="{00000000-0005-0000-0000-00000BA80000}"/>
    <cellStyle name="Note 6 17 6 4 3" xfId="42277" xr:uid="{00000000-0005-0000-0000-00000CA80000}"/>
    <cellStyle name="Note 6 17 6 5" xfId="12809" xr:uid="{00000000-0005-0000-0000-00000DA80000}"/>
    <cellStyle name="Note 6 17 6 5 2" xfId="30244" xr:uid="{00000000-0005-0000-0000-00000EA80000}"/>
    <cellStyle name="Note 6 17 6 5 3" xfId="44697" xr:uid="{00000000-0005-0000-0000-00000FA80000}"/>
    <cellStyle name="Note 6 17 6 6" xfId="19816" xr:uid="{00000000-0005-0000-0000-000010A80000}"/>
    <cellStyle name="Note 6 17 7" xfId="2976" xr:uid="{00000000-0005-0000-0000-000011A80000}"/>
    <cellStyle name="Note 6 17 7 2" xfId="5487" xr:uid="{00000000-0005-0000-0000-000012A80000}"/>
    <cellStyle name="Note 6 17 7 2 2" xfId="14741" xr:uid="{00000000-0005-0000-0000-000013A80000}"/>
    <cellStyle name="Note 6 17 7 2 2 2" xfId="32176" xr:uid="{00000000-0005-0000-0000-000014A80000}"/>
    <cellStyle name="Note 6 17 7 2 2 3" xfId="46629" xr:uid="{00000000-0005-0000-0000-000015A80000}"/>
    <cellStyle name="Note 6 17 7 2 3" xfId="17202" xr:uid="{00000000-0005-0000-0000-000016A80000}"/>
    <cellStyle name="Note 6 17 7 2 3 2" xfId="34637" xr:uid="{00000000-0005-0000-0000-000017A80000}"/>
    <cellStyle name="Note 6 17 7 2 3 3" xfId="49090" xr:uid="{00000000-0005-0000-0000-000018A80000}"/>
    <cellStyle name="Note 6 17 7 2 4" xfId="22923" xr:uid="{00000000-0005-0000-0000-000019A80000}"/>
    <cellStyle name="Note 6 17 7 2 5" xfId="37376" xr:uid="{00000000-0005-0000-0000-00001AA80000}"/>
    <cellStyle name="Note 6 17 7 3" xfId="7949" xr:uid="{00000000-0005-0000-0000-00001BA80000}"/>
    <cellStyle name="Note 6 17 7 3 2" xfId="25384" xr:uid="{00000000-0005-0000-0000-00001CA80000}"/>
    <cellStyle name="Note 6 17 7 3 3" xfId="39837" xr:uid="{00000000-0005-0000-0000-00001DA80000}"/>
    <cellStyle name="Note 6 17 7 4" xfId="10390" xr:uid="{00000000-0005-0000-0000-00001EA80000}"/>
    <cellStyle name="Note 6 17 7 4 2" xfId="27825" xr:uid="{00000000-0005-0000-0000-00001FA80000}"/>
    <cellStyle name="Note 6 17 7 4 3" xfId="42278" xr:uid="{00000000-0005-0000-0000-000020A80000}"/>
    <cellStyle name="Note 6 17 7 5" xfId="12810" xr:uid="{00000000-0005-0000-0000-000021A80000}"/>
    <cellStyle name="Note 6 17 7 5 2" xfId="30245" xr:uid="{00000000-0005-0000-0000-000022A80000}"/>
    <cellStyle name="Note 6 17 7 5 3" xfId="44698" xr:uid="{00000000-0005-0000-0000-000023A80000}"/>
    <cellStyle name="Note 6 17 7 6" xfId="19817" xr:uid="{00000000-0005-0000-0000-000024A80000}"/>
    <cellStyle name="Note 6 17 8" xfId="2977" xr:uid="{00000000-0005-0000-0000-000025A80000}"/>
    <cellStyle name="Note 6 17 8 2" xfId="5488" xr:uid="{00000000-0005-0000-0000-000026A80000}"/>
    <cellStyle name="Note 6 17 8 2 2" xfId="22924" xr:uid="{00000000-0005-0000-0000-000027A80000}"/>
    <cellStyle name="Note 6 17 8 2 3" xfId="37377" xr:uid="{00000000-0005-0000-0000-000028A80000}"/>
    <cellStyle name="Note 6 17 8 3" xfId="7950" xr:uid="{00000000-0005-0000-0000-000029A80000}"/>
    <cellStyle name="Note 6 17 8 3 2" xfId="25385" xr:uid="{00000000-0005-0000-0000-00002AA80000}"/>
    <cellStyle name="Note 6 17 8 3 3" xfId="39838" xr:uid="{00000000-0005-0000-0000-00002BA80000}"/>
    <cellStyle name="Note 6 17 8 4" xfId="10391" xr:uid="{00000000-0005-0000-0000-00002CA80000}"/>
    <cellStyle name="Note 6 17 8 4 2" xfId="27826" xr:uid="{00000000-0005-0000-0000-00002DA80000}"/>
    <cellStyle name="Note 6 17 8 4 3" xfId="42279" xr:uid="{00000000-0005-0000-0000-00002EA80000}"/>
    <cellStyle name="Note 6 17 8 5" xfId="12811" xr:uid="{00000000-0005-0000-0000-00002FA80000}"/>
    <cellStyle name="Note 6 17 8 5 2" xfId="30246" xr:uid="{00000000-0005-0000-0000-000030A80000}"/>
    <cellStyle name="Note 6 17 8 5 3" xfId="44699" xr:uid="{00000000-0005-0000-0000-000031A80000}"/>
    <cellStyle name="Note 6 17 8 6" xfId="15514" xr:uid="{00000000-0005-0000-0000-000032A80000}"/>
    <cellStyle name="Note 6 17 8 6 2" xfId="32949" xr:uid="{00000000-0005-0000-0000-000033A80000}"/>
    <cellStyle name="Note 6 17 8 6 3" xfId="47402" xr:uid="{00000000-0005-0000-0000-000034A80000}"/>
    <cellStyle name="Note 6 17 8 7" xfId="19818" xr:uid="{00000000-0005-0000-0000-000035A80000}"/>
    <cellStyle name="Note 6 17 8 8" xfId="20676" xr:uid="{00000000-0005-0000-0000-000036A80000}"/>
    <cellStyle name="Note 6 17 9" xfId="5469" xr:uid="{00000000-0005-0000-0000-000037A80000}"/>
    <cellStyle name="Note 6 17 9 2" xfId="14727" xr:uid="{00000000-0005-0000-0000-000038A80000}"/>
    <cellStyle name="Note 6 17 9 2 2" xfId="32162" xr:uid="{00000000-0005-0000-0000-000039A80000}"/>
    <cellStyle name="Note 6 17 9 2 3" xfId="46615" xr:uid="{00000000-0005-0000-0000-00003AA80000}"/>
    <cellStyle name="Note 6 17 9 3" xfId="17188" xr:uid="{00000000-0005-0000-0000-00003BA80000}"/>
    <cellStyle name="Note 6 17 9 3 2" xfId="34623" xr:uid="{00000000-0005-0000-0000-00003CA80000}"/>
    <cellStyle name="Note 6 17 9 3 3" xfId="49076" xr:uid="{00000000-0005-0000-0000-00003DA80000}"/>
    <cellStyle name="Note 6 17 9 4" xfId="22905" xr:uid="{00000000-0005-0000-0000-00003EA80000}"/>
    <cellStyle name="Note 6 17 9 5" xfId="37358" xr:uid="{00000000-0005-0000-0000-00003FA80000}"/>
    <cellStyle name="Note 6 18" xfId="2978" xr:uid="{00000000-0005-0000-0000-000040A80000}"/>
    <cellStyle name="Note 6 18 10" xfId="7951" xr:uid="{00000000-0005-0000-0000-000041A80000}"/>
    <cellStyle name="Note 6 18 10 2" xfId="25386" xr:uid="{00000000-0005-0000-0000-000042A80000}"/>
    <cellStyle name="Note 6 18 10 3" xfId="39839" xr:uid="{00000000-0005-0000-0000-000043A80000}"/>
    <cellStyle name="Note 6 18 11" xfId="10392" xr:uid="{00000000-0005-0000-0000-000044A80000}"/>
    <cellStyle name="Note 6 18 11 2" xfId="27827" xr:uid="{00000000-0005-0000-0000-000045A80000}"/>
    <cellStyle name="Note 6 18 11 3" xfId="42280" xr:uid="{00000000-0005-0000-0000-000046A80000}"/>
    <cellStyle name="Note 6 18 12" xfId="12812" xr:uid="{00000000-0005-0000-0000-000047A80000}"/>
    <cellStyle name="Note 6 18 12 2" xfId="30247" xr:uid="{00000000-0005-0000-0000-000048A80000}"/>
    <cellStyle name="Note 6 18 12 3" xfId="44700" xr:uid="{00000000-0005-0000-0000-000049A80000}"/>
    <cellStyle name="Note 6 18 13" xfId="19819" xr:uid="{00000000-0005-0000-0000-00004AA80000}"/>
    <cellStyle name="Note 6 18 2" xfId="2979" xr:uid="{00000000-0005-0000-0000-00004BA80000}"/>
    <cellStyle name="Note 6 18 2 2" xfId="2980" xr:uid="{00000000-0005-0000-0000-00004CA80000}"/>
    <cellStyle name="Note 6 18 2 2 2" xfId="5491" xr:uid="{00000000-0005-0000-0000-00004DA80000}"/>
    <cellStyle name="Note 6 18 2 2 2 2" xfId="14744" xr:uid="{00000000-0005-0000-0000-00004EA80000}"/>
    <cellStyle name="Note 6 18 2 2 2 2 2" xfId="32179" xr:uid="{00000000-0005-0000-0000-00004FA80000}"/>
    <cellStyle name="Note 6 18 2 2 2 2 3" xfId="46632" xr:uid="{00000000-0005-0000-0000-000050A80000}"/>
    <cellStyle name="Note 6 18 2 2 2 3" xfId="17205" xr:uid="{00000000-0005-0000-0000-000051A80000}"/>
    <cellStyle name="Note 6 18 2 2 2 3 2" xfId="34640" xr:uid="{00000000-0005-0000-0000-000052A80000}"/>
    <cellStyle name="Note 6 18 2 2 2 3 3" xfId="49093" xr:uid="{00000000-0005-0000-0000-000053A80000}"/>
    <cellStyle name="Note 6 18 2 2 2 4" xfId="22927" xr:uid="{00000000-0005-0000-0000-000054A80000}"/>
    <cellStyle name="Note 6 18 2 2 2 5" xfId="37380" xr:uid="{00000000-0005-0000-0000-000055A80000}"/>
    <cellStyle name="Note 6 18 2 2 3" xfId="7953" xr:uid="{00000000-0005-0000-0000-000056A80000}"/>
    <cellStyle name="Note 6 18 2 2 3 2" xfId="25388" xr:uid="{00000000-0005-0000-0000-000057A80000}"/>
    <cellStyle name="Note 6 18 2 2 3 3" xfId="39841" xr:uid="{00000000-0005-0000-0000-000058A80000}"/>
    <cellStyle name="Note 6 18 2 2 4" xfId="10394" xr:uid="{00000000-0005-0000-0000-000059A80000}"/>
    <cellStyle name="Note 6 18 2 2 4 2" xfId="27829" xr:uid="{00000000-0005-0000-0000-00005AA80000}"/>
    <cellStyle name="Note 6 18 2 2 4 3" xfId="42282" xr:uid="{00000000-0005-0000-0000-00005BA80000}"/>
    <cellStyle name="Note 6 18 2 2 5" xfId="12814" xr:uid="{00000000-0005-0000-0000-00005CA80000}"/>
    <cellStyle name="Note 6 18 2 2 5 2" xfId="30249" xr:uid="{00000000-0005-0000-0000-00005DA80000}"/>
    <cellStyle name="Note 6 18 2 2 5 3" xfId="44702" xr:uid="{00000000-0005-0000-0000-00005EA80000}"/>
    <cellStyle name="Note 6 18 2 2 6" xfId="19821" xr:uid="{00000000-0005-0000-0000-00005FA80000}"/>
    <cellStyle name="Note 6 18 2 3" xfId="2981" xr:uid="{00000000-0005-0000-0000-000060A80000}"/>
    <cellStyle name="Note 6 18 2 3 2" xfId="5492" xr:uid="{00000000-0005-0000-0000-000061A80000}"/>
    <cellStyle name="Note 6 18 2 3 2 2" xfId="14745" xr:uid="{00000000-0005-0000-0000-000062A80000}"/>
    <cellStyle name="Note 6 18 2 3 2 2 2" xfId="32180" xr:uid="{00000000-0005-0000-0000-000063A80000}"/>
    <cellStyle name="Note 6 18 2 3 2 2 3" xfId="46633" xr:uid="{00000000-0005-0000-0000-000064A80000}"/>
    <cellStyle name="Note 6 18 2 3 2 3" xfId="17206" xr:uid="{00000000-0005-0000-0000-000065A80000}"/>
    <cellStyle name="Note 6 18 2 3 2 3 2" xfId="34641" xr:uid="{00000000-0005-0000-0000-000066A80000}"/>
    <cellStyle name="Note 6 18 2 3 2 3 3" xfId="49094" xr:uid="{00000000-0005-0000-0000-000067A80000}"/>
    <cellStyle name="Note 6 18 2 3 2 4" xfId="22928" xr:uid="{00000000-0005-0000-0000-000068A80000}"/>
    <cellStyle name="Note 6 18 2 3 2 5" xfId="37381" xr:uid="{00000000-0005-0000-0000-000069A80000}"/>
    <cellStyle name="Note 6 18 2 3 3" xfId="7954" xr:uid="{00000000-0005-0000-0000-00006AA80000}"/>
    <cellStyle name="Note 6 18 2 3 3 2" xfId="25389" xr:uid="{00000000-0005-0000-0000-00006BA80000}"/>
    <cellStyle name="Note 6 18 2 3 3 3" xfId="39842" xr:uid="{00000000-0005-0000-0000-00006CA80000}"/>
    <cellStyle name="Note 6 18 2 3 4" xfId="10395" xr:uid="{00000000-0005-0000-0000-00006DA80000}"/>
    <cellStyle name="Note 6 18 2 3 4 2" xfId="27830" xr:uid="{00000000-0005-0000-0000-00006EA80000}"/>
    <cellStyle name="Note 6 18 2 3 4 3" xfId="42283" xr:uid="{00000000-0005-0000-0000-00006FA80000}"/>
    <cellStyle name="Note 6 18 2 3 5" xfId="12815" xr:uid="{00000000-0005-0000-0000-000070A80000}"/>
    <cellStyle name="Note 6 18 2 3 5 2" xfId="30250" xr:uid="{00000000-0005-0000-0000-000071A80000}"/>
    <cellStyle name="Note 6 18 2 3 5 3" xfId="44703" xr:uid="{00000000-0005-0000-0000-000072A80000}"/>
    <cellStyle name="Note 6 18 2 3 6" xfId="19822" xr:uid="{00000000-0005-0000-0000-000073A80000}"/>
    <cellStyle name="Note 6 18 2 4" xfId="2982" xr:uid="{00000000-0005-0000-0000-000074A80000}"/>
    <cellStyle name="Note 6 18 2 4 2" xfId="5493" xr:uid="{00000000-0005-0000-0000-000075A80000}"/>
    <cellStyle name="Note 6 18 2 4 2 2" xfId="22929" xr:uid="{00000000-0005-0000-0000-000076A80000}"/>
    <cellStyle name="Note 6 18 2 4 2 3" xfId="37382" xr:uid="{00000000-0005-0000-0000-000077A80000}"/>
    <cellStyle name="Note 6 18 2 4 3" xfId="7955" xr:uid="{00000000-0005-0000-0000-000078A80000}"/>
    <cellStyle name="Note 6 18 2 4 3 2" xfId="25390" xr:uid="{00000000-0005-0000-0000-000079A80000}"/>
    <cellStyle name="Note 6 18 2 4 3 3" xfId="39843" xr:uid="{00000000-0005-0000-0000-00007AA80000}"/>
    <cellStyle name="Note 6 18 2 4 4" xfId="10396" xr:uid="{00000000-0005-0000-0000-00007BA80000}"/>
    <cellStyle name="Note 6 18 2 4 4 2" xfId="27831" xr:uid="{00000000-0005-0000-0000-00007CA80000}"/>
    <cellStyle name="Note 6 18 2 4 4 3" xfId="42284" xr:uid="{00000000-0005-0000-0000-00007DA80000}"/>
    <cellStyle name="Note 6 18 2 4 5" xfId="12816" xr:uid="{00000000-0005-0000-0000-00007EA80000}"/>
    <cellStyle name="Note 6 18 2 4 5 2" xfId="30251" xr:uid="{00000000-0005-0000-0000-00007FA80000}"/>
    <cellStyle name="Note 6 18 2 4 5 3" xfId="44704" xr:uid="{00000000-0005-0000-0000-000080A80000}"/>
    <cellStyle name="Note 6 18 2 4 6" xfId="15515" xr:uid="{00000000-0005-0000-0000-000081A80000}"/>
    <cellStyle name="Note 6 18 2 4 6 2" xfId="32950" xr:uid="{00000000-0005-0000-0000-000082A80000}"/>
    <cellStyle name="Note 6 18 2 4 6 3" xfId="47403" xr:uid="{00000000-0005-0000-0000-000083A80000}"/>
    <cellStyle name="Note 6 18 2 4 7" xfId="19823" xr:uid="{00000000-0005-0000-0000-000084A80000}"/>
    <cellStyle name="Note 6 18 2 4 8" xfId="20677" xr:uid="{00000000-0005-0000-0000-000085A80000}"/>
    <cellStyle name="Note 6 18 2 5" xfId="5490" xr:uid="{00000000-0005-0000-0000-000086A80000}"/>
    <cellStyle name="Note 6 18 2 5 2" xfId="14743" xr:uid="{00000000-0005-0000-0000-000087A80000}"/>
    <cellStyle name="Note 6 18 2 5 2 2" xfId="32178" xr:uid="{00000000-0005-0000-0000-000088A80000}"/>
    <cellStyle name="Note 6 18 2 5 2 3" xfId="46631" xr:uid="{00000000-0005-0000-0000-000089A80000}"/>
    <cellStyle name="Note 6 18 2 5 3" xfId="17204" xr:uid="{00000000-0005-0000-0000-00008AA80000}"/>
    <cellStyle name="Note 6 18 2 5 3 2" xfId="34639" xr:uid="{00000000-0005-0000-0000-00008BA80000}"/>
    <cellStyle name="Note 6 18 2 5 3 3" xfId="49092" xr:uid="{00000000-0005-0000-0000-00008CA80000}"/>
    <cellStyle name="Note 6 18 2 5 4" xfId="22926" xr:uid="{00000000-0005-0000-0000-00008DA80000}"/>
    <cellStyle name="Note 6 18 2 5 5" xfId="37379" xr:uid="{00000000-0005-0000-0000-00008EA80000}"/>
    <cellStyle name="Note 6 18 2 6" xfId="7952" xr:uid="{00000000-0005-0000-0000-00008FA80000}"/>
    <cellStyle name="Note 6 18 2 6 2" xfId="25387" xr:uid="{00000000-0005-0000-0000-000090A80000}"/>
    <cellStyle name="Note 6 18 2 6 3" xfId="39840" xr:uid="{00000000-0005-0000-0000-000091A80000}"/>
    <cellStyle name="Note 6 18 2 7" xfId="10393" xr:uid="{00000000-0005-0000-0000-000092A80000}"/>
    <cellStyle name="Note 6 18 2 7 2" xfId="27828" xr:uid="{00000000-0005-0000-0000-000093A80000}"/>
    <cellStyle name="Note 6 18 2 7 3" xfId="42281" xr:uid="{00000000-0005-0000-0000-000094A80000}"/>
    <cellStyle name="Note 6 18 2 8" xfId="12813" xr:uid="{00000000-0005-0000-0000-000095A80000}"/>
    <cellStyle name="Note 6 18 2 8 2" xfId="30248" xr:uid="{00000000-0005-0000-0000-000096A80000}"/>
    <cellStyle name="Note 6 18 2 8 3" xfId="44701" xr:uid="{00000000-0005-0000-0000-000097A80000}"/>
    <cellStyle name="Note 6 18 2 9" xfId="19820" xr:uid="{00000000-0005-0000-0000-000098A80000}"/>
    <cellStyle name="Note 6 18 3" xfId="2983" xr:uid="{00000000-0005-0000-0000-000099A80000}"/>
    <cellStyle name="Note 6 18 3 2" xfId="2984" xr:uid="{00000000-0005-0000-0000-00009AA80000}"/>
    <cellStyle name="Note 6 18 3 2 2" xfId="5495" xr:uid="{00000000-0005-0000-0000-00009BA80000}"/>
    <cellStyle name="Note 6 18 3 2 2 2" xfId="14747" xr:uid="{00000000-0005-0000-0000-00009CA80000}"/>
    <cellStyle name="Note 6 18 3 2 2 2 2" xfId="32182" xr:uid="{00000000-0005-0000-0000-00009DA80000}"/>
    <cellStyle name="Note 6 18 3 2 2 2 3" xfId="46635" xr:uid="{00000000-0005-0000-0000-00009EA80000}"/>
    <cellStyle name="Note 6 18 3 2 2 3" xfId="17208" xr:uid="{00000000-0005-0000-0000-00009FA80000}"/>
    <cellStyle name="Note 6 18 3 2 2 3 2" xfId="34643" xr:uid="{00000000-0005-0000-0000-0000A0A80000}"/>
    <cellStyle name="Note 6 18 3 2 2 3 3" xfId="49096" xr:uid="{00000000-0005-0000-0000-0000A1A80000}"/>
    <cellStyle name="Note 6 18 3 2 2 4" xfId="22931" xr:uid="{00000000-0005-0000-0000-0000A2A80000}"/>
    <cellStyle name="Note 6 18 3 2 2 5" xfId="37384" xr:uid="{00000000-0005-0000-0000-0000A3A80000}"/>
    <cellStyle name="Note 6 18 3 2 3" xfId="7957" xr:uid="{00000000-0005-0000-0000-0000A4A80000}"/>
    <cellStyle name="Note 6 18 3 2 3 2" xfId="25392" xr:uid="{00000000-0005-0000-0000-0000A5A80000}"/>
    <cellStyle name="Note 6 18 3 2 3 3" xfId="39845" xr:uid="{00000000-0005-0000-0000-0000A6A80000}"/>
    <cellStyle name="Note 6 18 3 2 4" xfId="10398" xr:uid="{00000000-0005-0000-0000-0000A7A80000}"/>
    <cellStyle name="Note 6 18 3 2 4 2" xfId="27833" xr:uid="{00000000-0005-0000-0000-0000A8A80000}"/>
    <cellStyle name="Note 6 18 3 2 4 3" xfId="42286" xr:uid="{00000000-0005-0000-0000-0000A9A80000}"/>
    <cellStyle name="Note 6 18 3 2 5" xfId="12818" xr:uid="{00000000-0005-0000-0000-0000AAA80000}"/>
    <cellStyle name="Note 6 18 3 2 5 2" xfId="30253" xr:uid="{00000000-0005-0000-0000-0000ABA80000}"/>
    <cellStyle name="Note 6 18 3 2 5 3" xfId="44706" xr:uid="{00000000-0005-0000-0000-0000ACA80000}"/>
    <cellStyle name="Note 6 18 3 2 6" xfId="19825" xr:uid="{00000000-0005-0000-0000-0000ADA80000}"/>
    <cellStyle name="Note 6 18 3 3" xfId="2985" xr:uid="{00000000-0005-0000-0000-0000AEA80000}"/>
    <cellStyle name="Note 6 18 3 3 2" xfId="5496" xr:uid="{00000000-0005-0000-0000-0000AFA80000}"/>
    <cellStyle name="Note 6 18 3 3 2 2" xfId="14748" xr:uid="{00000000-0005-0000-0000-0000B0A80000}"/>
    <cellStyle name="Note 6 18 3 3 2 2 2" xfId="32183" xr:uid="{00000000-0005-0000-0000-0000B1A80000}"/>
    <cellStyle name="Note 6 18 3 3 2 2 3" xfId="46636" xr:uid="{00000000-0005-0000-0000-0000B2A80000}"/>
    <cellStyle name="Note 6 18 3 3 2 3" xfId="17209" xr:uid="{00000000-0005-0000-0000-0000B3A80000}"/>
    <cellStyle name="Note 6 18 3 3 2 3 2" xfId="34644" xr:uid="{00000000-0005-0000-0000-0000B4A80000}"/>
    <cellStyle name="Note 6 18 3 3 2 3 3" xfId="49097" xr:uid="{00000000-0005-0000-0000-0000B5A80000}"/>
    <cellStyle name="Note 6 18 3 3 2 4" xfId="22932" xr:uid="{00000000-0005-0000-0000-0000B6A80000}"/>
    <cellStyle name="Note 6 18 3 3 2 5" xfId="37385" xr:uid="{00000000-0005-0000-0000-0000B7A80000}"/>
    <cellStyle name="Note 6 18 3 3 3" xfId="7958" xr:uid="{00000000-0005-0000-0000-0000B8A80000}"/>
    <cellStyle name="Note 6 18 3 3 3 2" xfId="25393" xr:uid="{00000000-0005-0000-0000-0000B9A80000}"/>
    <cellStyle name="Note 6 18 3 3 3 3" xfId="39846" xr:uid="{00000000-0005-0000-0000-0000BAA80000}"/>
    <cellStyle name="Note 6 18 3 3 4" xfId="10399" xr:uid="{00000000-0005-0000-0000-0000BBA80000}"/>
    <cellStyle name="Note 6 18 3 3 4 2" xfId="27834" xr:uid="{00000000-0005-0000-0000-0000BCA80000}"/>
    <cellStyle name="Note 6 18 3 3 4 3" xfId="42287" xr:uid="{00000000-0005-0000-0000-0000BDA80000}"/>
    <cellStyle name="Note 6 18 3 3 5" xfId="12819" xr:uid="{00000000-0005-0000-0000-0000BEA80000}"/>
    <cellStyle name="Note 6 18 3 3 5 2" xfId="30254" xr:uid="{00000000-0005-0000-0000-0000BFA80000}"/>
    <cellStyle name="Note 6 18 3 3 5 3" xfId="44707" xr:uid="{00000000-0005-0000-0000-0000C0A80000}"/>
    <cellStyle name="Note 6 18 3 3 6" xfId="19826" xr:uid="{00000000-0005-0000-0000-0000C1A80000}"/>
    <cellStyle name="Note 6 18 3 4" xfId="2986" xr:uid="{00000000-0005-0000-0000-0000C2A80000}"/>
    <cellStyle name="Note 6 18 3 4 2" xfId="5497" xr:uid="{00000000-0005-0000-0000-0000C3A80000}"/>
    <cellStyle name="Note 6 18 3 4 2 2" xfId="22933" xr:uid="{00000000-0005-0000-0000-0000C4A80000}"/>
    <cellStyle name="Note 6 18 3 4 2 3" xfId="37386" xr:uid="{00000000-0005-0000-0000-0000C5A80000}"/>
    <cellStyle name="Note 6 18 3 4 3" xfId="7959" xr:uid="{00000000-0005-0000-0000-0000C6A80000}"/>
    <cellStyle name="Note 6 18 3 4 3 2" xfId="25394" xr:uid="{00000000-0005-0000-0000-0000C7A80000}"/>
    <cellStyle name="Note 6 18 3 4 3 3" xfId="39847" xr:uid="{00000000-0005-0000-0000-0000C8A80000}"/>
    <cellStyle name="Note 6 18 3 4 4" xfId="10400" xr:uid="{00000000-0005-0000-0000-0000C9A80000}"/>
    <cellStyle name="Note 6 18 3 4 4 2" xfId="27835" xr:uid="{00000000-0005-0000-0000-0000CAA80000}"/>
    <cellStyle name="Note 6 18 3 4 4 3" xfId="42288" xr:uid="{00000000-0005-0000-0000-0000CBA80000}"/>
    <cellStyle name="Note 6 18 3 4 5" xfId="12820" xr:uid="{00000000-0005-0000-0000-0000CCA80000}"/>
    <cellStyle name="Note 6 18 3 4 5 2" xfId="30255" xr:uid="{00000000-0005-0000-0000-0000CDA80000}"/>
    <cellStyle name="Note 6 18 3 4 5 3" xfId="44708" xr:uid="{00000000-0005-0000-0000-0000CEA80000}"/>
    <cellStyle name="Note 6 18 3 4 6" xfId="15516" xr:uid="{00000000-0005-0000-0000-0000CFA80000}"/>
    <cellStyle name="Note 6 18 3 4 6 2" xfId="32951" xr:uid="{00000000-0005-0000-0000-0000D0A80000}"/>
    <cellStyle name="Note 6 18 3 4 6 3" xfId="47404" xr:uid="{00000000-0005-0000-0000-0000D1A80000}"/>
    <cellStyle name="Note 6 18 3 4 7" xfId="19827" xr:uid="{00000000-0005-0000-0000-0000D2A80000}"/>
    <cellStyle name="Note 6 18 3 4 8" xfId="20678" xr:uid="{00000000-0005-0000-0000-0000D3A80000}"/>
    <cellStyle name="Note 6 18 3 5" xfId="5494" xr:uid="{00000000-0005-0000-0000-0000D4A80000}"/>
    <cellStyle name="Note 6 18 3 5 2" xfId="14746" xr:uid="{00000000-0005-0000-0000-0000D5A80000}"/>
    <cellStyle name="Note 6 18 3 5 2 2" xfId="32181" xr:uid="{00000000-0005-0000-0000-0000D6A80000}"/>
    <cellStyle name="Note 6 18 3 5 2 3" xfId="46634" xr:uid="{00000000-0005-0000-0000-0000D7A80000}"/>
    <cellStyle name="Note 6 18 3 5 3" xfId="17207" xr:uid="{00000000-0005-0000-0000-0000D8A80000}"/>
    <cellStyle name="Note 6 18 3 5 3 2" xfId="34642" xr:uid="{00000000-0005-0000-0000-0000D9A80000}"/>
    <cellStyle name="Note 6 18 3 5 3 3" xfId="49095" xr:uid="{00000000-0005-0000-0000-0000DAA80000}"/>
    <cellStyle name="Note 6 18 3 5 4" xfId="22930" xr:uid="{00000000-0005-0000-0000-0000DBA80000}"/>
    <cellStyle name="Note 6 18 3 5 5" xfId="37383" xr:uid="{00000000-0005-0000-0000-0000DCA80000}"/>
    <cellStyle name="Note 6 18 3 6" xfId="7956" xr:uid="{00000000-0005-0000-0000-0000DDA80000}"/>
    <cellStyle name="Note 6 18 3 6 2" xfId="25391" xr:uid="{00000000-0005-0000-0000-0000DEA80000}"/>
    <cellStyle name="Note 6 18 3 6 3" xfId="39844" xr:uid="{00000000-0005-0000-0000-0000DFA80000}"/>
    <cellStyle name="Note 6 18 3 7" xfId="10397" xr:uid="{00000000-0005-0000-0000-0000E0A80000}"/>
    <cellStyle name="Note 6 18 3 7 2" xfId="27832" xr:uid="{00000000-0005-0000-0000-0000E1A80000}"/>
    <cellStyle name="Note 6 18 3 7 3" xfId="42285" xr:uid="{00000000-0005-0000-0000-0000E2A80000}"/>
    <cellStyle name="Note 6 18 3 8" xfId="12817" xr:uid="{00000000-0005-0000-0000-0000E3A80000}"/>
    <cellStyle name="Note 6 18 3 8 2" xfId="30252" xr:uid="{00000000-0005-0000-0000-0000E4A80000}"/>
    <cellStyle name="Note 6 18 3 8 3" xfId="44705" xr:uid="{00000000-0005-0000-0000-0000E5A80000}"/>
    <cellStyle name="Note 6 18 3 9" xfId="19824" xr:uid="{00000000-0005-0000-0000-0000E6A80000}"/>
    <cellStyle name="Note 6 18 4" xfId="2987" xr:uid="{00000000-0005-0000-0000-0000E7A80000}"/>
    <cellStyle name="Note 6 18 4 2" xfId="2988" xr:uid="{00000000-0005-0000-0000-0000E8A80000}"/>
    <cellStyle name="Note 6 18 4 2 2" xfId="5499" xr:uid="{00000000-0005-0000-0000-0000E9A80000}"/>
    <cellStyle name="Note 6 18 4 2 2 2" xfId="14750" xr:uid="{00000000-0005-0000-0000-0000EAA80000}"/>
    <cellStyle name="Note 6 18 4 2 2 2 2" xfId="32185" xr:uid="{00000000-0005-0000-0000-0000EBA80000}"/>
    <cellStyle name="Note 6 18 4 2 2 2 3" xfId="46638" xr:uid="{00000000-0005-0000-0000-0000ECA80000}"/>
    <cellStyle name="Note 6 18 4 2 2 3" xfId="17211" xr:uid="{00000000-0005-0000-0000-0000EDA80000}"/>
    <cellStyle name="Note 6 18 4 2 2 3 2" xfId="34646" xr:uid="{00000000-0005-0000-0000-0000EEA80000}"/>
    <cellStyle name="Note 6 18 4 2 2 3 3" xfId="49099" xr:uid="{00000000-0005-0000-0000-0000EFA80000}"/>
    <cellStyle name="Note 6 18 4 2 2 4" xfId="22935" xr:uid="{00000000-0005-0000-0000-0000F0A80000}"/>
    <cellStyle name="Note 6 18 4 2 2 5" xfId="37388" xr:uid="{00000000-0005-0000-0000-0000F1A80000}"/>
    <cellStyle name="Note 6 18 4 2 3" xfId="7961" xr:uid="{00000000-0005-0000-0000-0000F2A80000}"/>
    <cellStyle name="Note 6 18 4 2 3 2" xfId="25396" xr:uid="{00000000-0005-0000-0000-0000F3A80000}"/>
    <cellStyle name="Note 6 18 4 2 3 3" xfId="39849" xr:uid="{00000000-0005-0000-0000-0000F4A80000}"/>
    <cellStyle name="Note 6 18 4 2 4" xfId="10402" xr:uid="{00000000-0005-0000-0000-0000F5A80000}"/>
    <cellStyle name="Note 6 18 4 2 4 2" xfId="27837" xr:uid="{00000000-0005-0000-0000-0000F6A80000}"/>
    <cellStyle name="Note 6 18 4 2 4 3" xfId="42290" xr:uid="{00000000-0005-0000-0000-0000F7A80000}"/>
    <cellStyle name="Note 6 18 4 2 5" xfId="12822" xr:uid="{00000000-0005-0000-0000-0000F8A80000}"/>
    <cellStyle name="Note 6 18 4 2 5 2" xfId="30257" xr:uid="{00000000-0005-0000-0000-0000F9A80000}"/>
    <cellStyle name="Note 6 18 4 2 5 3" xfId="44710" xr:uid="{00000000-0005-0000-0000-0000FAA80000}"/>
    <cellStyle name="Note 6 18 4 2 6" xfId="19829" xr:uid="{00000000-0005-0000-0000-0000FBA80000}"/>
    <cellStyle name="Note 6 18 4 3" xfId="2989" xr:uid="{00000000-0005-0000-0000-0000FCA80000}"/>
    <cellStyle name="Note 6 18 4 3 2" xfId="5500" xr:uid="{00000000-0005-0000-0000-0000FDA80000}"/>
    <cellStyle name="Note 6 18 4 3 2 2" xfId="14751" xr:uid="{00000000-0005-0000-0000-0000FEA80000}"/>
    <cellStyle name="Note 6 18 4 3 2 2 2" xfId="32186" xr:uid="{00000000-0005-0000-0000-0000FFA80000}"/>
    <cellStyle name="Note 6 18 4 3 2 2 3" xfId="46639" xr:uid="{00000000-0005-0000-0000-000000A90000}"/>
    <cellStyle name="Note 6 18 4 3 2 3" xfId="17212" xr:uid="{00000000-0005-0000-0000-000001A90000}"/>
    <cellStyle name="Note 6 18 4 3 2 3 2" xfId="34647" xr:uid="{00000000-0005-0000-0000-000002A90000}"/>
    <cellStyle name="Note 6 18 4 3 2 3 3" xfId="49100" xr:uid="{00000000-0005-0000-0000-000003A90000}"/>
    <cellStyle name="Note 6 18 4 3 2 4" xfId="22936" xr:uid="{00000000-0005-0000-0000-000004A90000}"/>
    <cellStyle name="Note 6 18 4 3 2 5" xfId="37389" xr:uid="{00000000-0005-0000-0000-000005A90000}"/>
    <cellStyle name="Note 6 18 4 3 3" xfId="7962" xr:uid="{00000000-0005-0000-0000-000006A90000}"/>
    <cellStyle name="Note 6 18 4 3 3 2" xfId="25397" xr:uid="{00000000-0005-0000-0000-000007A90000}"/>
    <cellStyle name="Note 6 18 4 3 3 3" xfId="39850" xr:uid="{00000000-0005-0000-0000-000008A90000}"/>
    <cellStyle name="Note 6 18 4 3 4" xfId="10403" xr:uid="{00000000-0005-0000-0000-000009A90000}"/>
    <cellStyle name="Note 6 18 4 3 4 2" xfId="27838" xr:uid="{00000000-0005-0000-0000-00000AA90000}"/>
    <cellStyle name="Note 6 18 4 3 4 3" xfId="42291" xr:uid="{00000000-0005-0000-0000-00000BA90000}"/>
    <cellStyle name="Note 6 18 4 3 5" xfId="12823" xr:uid="{00000000-0005-0000-0000-00000CA90000}"/>
    <cellStyle name="Note 6 18 4 3 5 2" xfId="30258" xr:uid="{00000000-0005-0000-0000-00000DA90000}"/>
    <cellStyle name="Note 6 18 4 3 5 3" xfId="44711" xr:uid="{00000000-0005-0000-0000-00000EA90000}"/>
    <cellStyle name="Note 6 18 4 3 6" xfId="19830" xr:uid="{00000000-0005-0000-0000-00000FA90000}"/>
    <cellStyle name="Note 6 18 4 4" xfId="2990" xr:uid="{00000000-0005-0000-0000-000010A90000}"/>
    <cellStyle name="Note 6 18 4 4 2" xfId="5501" xr:uid="{00000000-0005-0000-0000-000011A90000}"/>
    <cellStyle name="Note 6 18 4 4 2 2" xfId="22937" xr:uid="{00000000-0005-0000-0000-000012A90000}"/>
    <cellStyle name="Note 6 18 4 4 2 3" xfId="37390" xr:uid="{00000000-0005-0000-0000-000013A90000}"/>
    <cellStyle name="Note 6 18 4 4 3" xfId="7963" xr:uid="{00000000-0005-0000-0000-000014A90000}"/>
    <cellStyle name="Note 6 18 4 4 3 2" xfId="25398" xr:uid="{00000000-0005-0000-0000-000015A90000}"/>
    <cellStyle name="Note 6 18 4 4 3 3" xfId="39851" xr:uid="{00000000-0005-0000-0000-000016A90000}"/>
    <cellStyle name="Note 6 18 4 4 4" xfId="10404" xr:uid="{00000000-0005-0000-0000-000017A90000}"/>
    <cellStyle name="Note 6 18 4 4 4 2" xfId="27839" xr:uid="{00000000-0005-0000-0000-000018A90000}"/>
    <cellStyle name="Note 6 18 4 4 4 3" xfId="42292" xr:uid="{00000000-0005-0000-0000-000019A90000}"/>
    <cellStyle name="Note 6 18 4 4 5" xfId="12824" xr:uid="{00000000-0005-0000-0000-00001AA90000}"/>
    <cellStyle name="Note 6 18 4 4 5 2" xfId="30259" xr:uid="{00000000-0005-0000-0000-00001BA90000}"/>
    <cellStyle name="Note 6 18 4 4 5 3" xfId="44712" xr:uid="{00000000-0005-0000-0000-00001CA90000}"/>
    <cellStyle name="Note 6 18 4 4 6" xfId="15517" xr:uid="{00000000-0005-0000-0000-00001DA90000}"/>
    <cellStyle name="Note 6 18 4 4 6 2" xfId="32952" xr:uid="{00000000-0005-0000-0000-00001EA90000}"/>
    <cellStyle name="Note 6 18 4 4 6 3" xfId="47405" xr:uid="{00000000-0005-0000-0000-00001FA90000}"/>
    <cellStyle name="Note 6 18 4 4 7" xfId="19831" xr:uid="{00000000-0005-0000-0000-000020A90000}"/>
    <cellStyle name="Note 6 18 4 4 8" xfId="20679" xr:uid="{00000000-0005-0000-0000-000021A90000}"/>
    <cellStyle name="Note 6 18 4 5" xfId="5498" xr:uid="{00000000-0005-0000-0000-000022A90000}"/>
    <cellStyle name="Note 6 18 4 5 2" xfId="14749" xr:uid="{00000000-0005-0000-0000-000023A90000}"/>
    <cellStyle name="Note 6 18 4 5 2 2" xfId="32184" xr:uid="{00000000-0005-0000-0000-000024A90000}"/>
    <cellStyle name="Note 6 18 4 5 2 3" xfId="46637" xr:uid="{00000000-0005-0000-0000-000025A90000}"/>
    <cellStyle name="Note 6 18 4 5 3" xfId="17210" xr:uid="{00000000-0005-0000-0000-000026A90000}"/>
    <cellStyle name="Note 6 18 4 5 3 2" xfId="34645" xr:uid="{00000000-0005-0000-0000-000027A90000}"/>
    <cellStyle name="Note 6 18 4 5 3 3" xfId="49098" xr:uid="{00000000-0005-0000-0000-000028A90000}"/>
    <cellStyle name="Note 6 18 4 5 4" xfId="22934" xr:uid="{00000000-0005-0000-0000-000029A90000}"/>
    <cellStyle name="Note 6 18 4 5 5" xfId="37387" xr:uid="{00000000-0005-0000-0000-00002AA90000}"/>
    <cellStyle name="Note 6 18 4 6" xfId="7960" xr:uid="{00000000-0005-0000-0000-00002BA90000}"/>
    <cellStyle name="Note 6 18 4 6 2" xfId="25395" xr:uid="{00000000-0005-0000-0000-00002CA90000}"/>
    <cellStyle name="Note 6 18 4 6 3" xfId="39848" xr:uid="{00000000-0005-0000-0000-00002DA90000}"/>
    <cellStyle name="Note 6 18 4 7" xfId="10401" xr:uid="{00000000-0005-0000-0000-00002EA90000}"/>
    <cellStyle name="Note 6 18 4 7 2" xfId="27836" xr:uid="{00000000-0005-0000-0000-00002FA90000}"/>
    <cellStyle name="Note 6 18 4 7 3" xfId="42289" xr:uid="{00000000-0005-0000-0000-000030A90000}"/>
    <cellStyle name="Note 6 18 4 8" xfId="12821" xr:uid="{00000000-0005-0000-0000-000031A90000}"/>
    <cellStyle name="Note 6 18 4 8 2" xfId="30256" xr:uid="{00000000-0005-0000-0000-000032A90000}"/>
    <cellStyle name="Note 6 18 4 8 3" xfId="44709" xr:uid="{00000000-0005-0000-0000-000033A90000}"/>
    <cellStyle name="Note 6 18 4 9" xfId="19828" xr:uid="{00000000-0005-0000-0000-000034A90000}"/>
    <cellStyle name="Note 6 18 5" xfId="2991" xr:uid="{00000000-0005-0000-0000-000035A90000}"/>
    <cellStyle name="Note 6 18 5 2" xfId="2992" xr:uid="{00000000-0005-0000-0000-000036A90000}"/>
    <cellStyle name="Note 6 18 5 2 2" xfId="5503" xr:uid="{00000000-0005-0000-0000-000037A90000}"/>
    <cellStyle name="Note 6 18 5 2 2 2" xfId="14753" xr:uid="{00000000-0005-0000-0000-000038A90000}"/>
    <cellStyle name="Note 6 18 5 2 2 2 2" xfId="32188" xr:uid="{00000000-0005-0000-0000-000039A90000}"/>
    <cellStyle name="Note 6 18 5 2 2 2 3" xfId="46641" xr:uid="{00000000-0005-0000-0000-00003AA90000}"/>
    <cellStyle name="Note 6 18 5 2 2 3" xfId="17214" xr:uid="{00000000-0005-0000-0000-00003BA90000}"/>
    <cellStyle name="Note 6 18 5 2 2 3 2" xfId="34649" xr:uid="{00000000-0005-0000-0000-00003CA90000}"/>
    <cellStyle name="Note 6 18 5 2 2 3 3" xfId="49102" xr:uid="{00000000-0005-0000-0000-00003DA90000}"/>
    <cellStyle name="Note 6 18 5 2 2 4" xfId="22939" xr:uid="{00000000-0005-0000-0000-00003EA90000}"/>
    <cellStyle name="Note 6 18 5 2 2 5" xfId="37392" xr:uid="{00000000-0005-0000-0000-00003FA90000}"/>
    <cellStyle name="Note 6 18 5 2 3" xfId="7965" xr:uid="{00000000-0005-0000-0000-000040A90000}"/>
    <cellStyle name="Note 6 18 5 2 3 2" xfId="25400" xr:uid="{00000000-0005-0000-0000-000041A90000}"/>
    <cellStyle name="Note 6 18 5 2 3 3" xfId="39853" xr:uid="{00000000-0005-0000-0000-000042A90000}"/>
    <cellStyle name="Note 6 18 5 2 4" xfId="10406" xr:uid="{00000000-0005-0000-0000-000043A90000}"/>
    <cellStyle name="Note 6 18 5 2 4 2" xfId="27841" xr:uid="{00000000-0005-0000-0000-000044A90000}"/>
    <cellStyle name="Note 6 18 5 2 4 3" xfId="42294" xr:uid="{00000000-0005-0000-0000-000045A90000}"/>
    <cellStyle name="Note 6 18 5 2 5" xfId="12826" xr:uid="{00000000-0005-0000-0000-000046A90000}"/>
    <cellStyle name="Note 6 18 5 2 5 2" xfId="30261" xr:uid="{00000000-0005-0000-0000-000047A90000}"/>
    <cellStyle name="Note 6 18 5 2 5 3" xfId="44714" xr:uid="{00000000-0005-0000-0000-000048A90000}"/>
    <cellStyle name="Note 6 18 5 2 6" xfId="19833" xr:uid="{00000000-0005-0000-0000-000049A90000}"/>
    <cellStyle name="Note 6 18 5 3" xfId="2993" xr:uid="{00000000-0005-0000-0000-00004AA90000}"/>
    <cellStyle name="Note 6 18 5 3 2" xfId="5504" xr:uid="{00000000-0005-0000-0000-00004BA90000}"/>
    <cellStyle name="Note 6 18 5 3 2 2" xfId="14754" xr:uid="{00000000-0005-0000-0000-00004CA90000}"/>
    <cellStyle name="Note 6 18 5 3 2 2 2" xfId="32189" xr:uid="{00000000-0005-0000-0000-00004DA90000}"/>
    <cellStyle name="Note 6 18 5 3 2 2 3" xfId="46642" xr:uid="{00000000-0005-0000-0000-00004EA90000}"/>
    <cellStyle name="Note 6 18 5 3 2 3" xfId="17215" xr:uid="{00000000-0005-0000-0000-00004FA90000}"/>
    <cellStyle name="Note 6 18 5 3 2 3 2" xfId="34650" xr:uid="{00000000-0005-0000-0000-000050A90000}"/>
    <cellStyle name="Note 6 18 5 3 2 3 3" xfId="49103" xr:uid="{00000000-0005-0000-0000-000051A90000}"/>
    <cellStyle name="Note 6 18 5 3 2 4" xfId="22940" xr:uid="{00000000-0005-0000-0000-000052A90000}"/>
    <cellStyle name="Note 6 18 5 3 2 5" xfId="37393" xr:uid="{00000000-0005-0000-0000-000053A90000}"/>
    <cellStyle name="Note 6 18 5 3 3" xfId="7966" xr:uid="{00000000-0005-0000-0000-000054A90000}"/>
    <cellStyle name="Note 6 18 5 3 3 2" xfId="25401" xr:uid="{00000000-0005-0000-0000-000055A90000}"/>
    <cellStyle name="Note 6 18 5 3 3 3" xfId="39854" xr:uid="{00000000-0005-0000-0000-000056A90000}"/>
    <cellStyle name="Note 6 18 5 3 4" xfId="10407" xr:uid="{00000000-0005-0000-0000-000057A90000}"/>
    <cellStyle name="Note 6 18 5 3 4 2" xfId="27842" xr:uid="{00000000-0005-0000-0000-000058A90000}"/>
    <cellStyle name="Note 6 18 5 3 4 3" xfId="42295" xr:uid="{00000000-0005-0000-0000-000059A90000}"/>
    <cellStyle name="Note 6 18 5 3 5" xfId="12827" xr:uid="{00000000-0005-0000-0000-00005AA90000}"/>
    <cellStyle name="Note 6 18 5 3 5 2" xfId="30262" xr:uid="{00000000-0005-0000-0000-00005BA90000}"/>
    <cellStyle name="Note 6 18 5 3 5 3" xfId="44715" xr:uid="{00000000-0005-0000-0000-00005CA90000}"/>
    <cellStyle name="Note 6 18 5 3 6" xfId="19834" xr:uid="{00000000-0005-0000-0000-00005DA90000}"/>
    <cellStyle name="Note 6 18 5 4" xfId="2994" xr:uid="{00000000-0005-0000-0000-00005EA90000}"/>
    <cellStyle name="Note 6 18 5 4 2" xfId="5505" xr:uid="{00000000-0005-0000-0000-00005FA90000}"/>
    <cellStyle name="Note 6 18 5 4 2 2" xfId="22941" xr:uid="{00000000-0005-0000-0000-000060A90000}"/>
    <cellStyle name="Note 6 18 5 4 2 3" xfId="37394" xr:uid="{00000000-0005-0000-0000-000061A90000}"/>
    <cellStyle name="Note 6 18 5 4 3" xfId="7967" xr:uid="{00000000-0005-0000-0000-000062A90000}"/>
    <cellStyle name="Note 6 18 5 4 3 2" xfId="25402" xr:uid="{00000000-0005-0000-0000-000063A90000}"/>
    <cellStyle name="Note 6 18 5 4 3 3" xfId="39855" xr:uid="{00000000-0005-0000-0000-000064A90000}"/>
    <cellStyle name="Note 6 18 5 4 4" xfId="10408" xr:uid="{00000000-0005-0000-0000-000065A90000}"/>
    <cellStyle name="Note 6 18 5 4 4 2" xfId="27843" xr:uid="{00000000-0005-0000-0000-000066A90000}"/>
    <cellStyle name="Note 6 18 5 4 4 3" xfId="42296" xr:uid="{00000000-0005-0000-0000-000067A90000}"/>
    <cellStyle name="Note 6 18 5 4 5" xfId="12828" xr:uid="{00000000-0005-0000-0000-000068A90000}"/>
    <cellStyle name="Note 6 18 5 4 5 2" xfId="30263" xr:uid="{00000000-0005-0000-0000-000069A90000}"/>
    <cellStyle name="Note 6 18 5 4 5 3" xfId="44716" xr:uid="{00000000-0005-0000-0000-00006AA90000}"/>
    <cellStyle name="Note 6 18 5 4 6" xfId="15518" xr:uid="{00000000-0005-0000-0000-00006BA90000}"/>
    <cellStyle name="Note 6 18 5 4 6 2" xfId="32953" xr:uid="{00000000-0005-0000-0000-00006CA90000}"/>
    <cellStyle name="Note 6 18 5 4 6 3" xfId="47406" xr:uid="{00000000-0005-0000-0000-00006DA90000}"/>
    <cellStyle name="Note 6 18 5 4 7" xfId="19835" xr:uid="{00000000-0005-0000-0000-00006EA90000}"/>
    <cellStyle name="Note 6 18 5 4 8" xfId="20680" xr:uid="{00000000-0005-0000-0000-00006FA90000}"/>
    <cellStyle name="Note 6 18 5 5" xfId="5502" xr:uid="{00000000-0005-0000-0000-000070A90000}"/>
    <cellStyle name="Note 6 18 5 5 2" xfId="14752" xr:uid="{00000000-0005-0000-0000-000071A90000}"/>
    <cellStyle name="Note 6 18 5 5 2 2" xfId="32187" xr:uid="{00000000-0005-0000-0000-000072A90000}"/>
    <cellStyle name="Note 6 18 5 5 2 3" xfId="46640" xr:uid="{00000000-0005-0000-0000-000073A90000}"/>
    <cellStyle name="Note 6 18 5 5 3" xfId="17213" xr:uid="{00000000-0005-0000-0000-000074A90000}"/>
    <cellStyle name="Note 6 18 5 5 3 2" xfId="34648" xr:uid="{00000000-0005-0000-0000-000075A90000}"/>
    <cellStyle name="Note 6 18 5 5 3 3" xfId="49101" xr:uid="{00000000-0005-0000-0000-000076A90000}"/>
    <cellStyle name="Note 6 18 5 5 4" xfId="22938" xr:uid="{00000000-0005-0000-0000-000077A90000}"/>
    <cellStyle name="Note 6 18 5 5 5" xfId="37391" xr:uid="{00000000-0005-0000-0000-000078A90000}"/>
    <cellStyle name="Note 6 18 5 6" xfId="7964" xr:uid="{00000000-0005-0000-0000-000079A90000}"/>
    <cellStyle name="Note 6 18 5 6 2" xfId="25399" xr:uid="{00000000-0005-0000-0000-00007AA90000}"/>
    <cellStyle name="Note 6 18 5 6 3" xfId="39852" xr:uid="{00000000-0005-0000-0000-00007BA90000}"/>
    <cellStyle name="Note 6 18 5 7" xfId="10405" xr:uid="{00000000-0005-0000-0000-00007CA90000}"/>
    <cellStyle name="Note 6 18 5 7 2" xfId="27840" xr:uid="{00000000-0005-0000-0000-00007DA90000}"/>
    <cellStyle name="Note 6 18 5 7 3" xfId="42293" xr:uid="{00000000-0005-0000-0000-00007EA90000}"/>
    <cellStyle name="Note 6 18 5 8" xfId="12825" xr:uid="{00000000-0005-0000-0000-00007FA90000}"/>
    <cellStyle name="Note 6 18 5 8 2" xfId="30260" xr:uid="{00000000-0005-0000-0000-000080A90000}"/>
    <cellStyle name="Note 6 18 5 8 3" xfId="44713" xr:uid="{00000000-0005-0000-0000-000081A90000}"/>
    <cellStyle name="Note 6 18 5 9" xfId="19832" xr:uid="{00000000-0005-0000-0000-000082A90000}"/>
    <cellStyle name="Note 6 18 6" xfId="2995" xr:uid="{00000000-0005-0000-0000-000083A90000}"/>
    <cellStyle name="Note 6 18 6 2" xfId="5506" xr:uid="{00000000-0005-0000-0000-000084A90000}"/>
    <cellStyle name="Note 6 18 6 2 2" xfId="14755" xr:uid="{00000000-0005-0000-0000-000085A90000}"/>
    <cellStyle name="Note 6 18 6 2 2 2" xfId="32190" xr:uid="{00000000-0005-0000-0000-000086A90000}"/>
    <cellStyle name="Note 6 18 6 2 2 3" xfId="46643" xr:uid="{00000000-0005-0000-0000-000087A90000}"/>
    <cellStyle name="Note 6 18 6 2 3" xfId="17216" xr:uid="{00000000-0005-0000-0000-000088A90000}"/>
    <cellStyle name="Note 6 18 6 2 3 2" xfId="34651" xr:uid="{00000000-0005-0000-0000-000089A90000}"/>
    <cellStyle name="Note 6 18 6 2 3 3" xfId="49104" xr:uid="{00000000-0005-0000-0000-00008AA90000}"/>
    <cellStyle name="Note 6 18 6 2 4" xfId="22942" xr:uid="{00000000-0005-0000-0000-00008BA90000}"/>
    <cellStyle name="Note 6 18 6 2 5" xfId="37395" xr:uid="{00000000-0005-0000-0000-00008CA90000}"/>
    <cellStyle name="Note 6 18 6 3" xfId="7968" xr:uid="{00000000-0005-0000-0000-00008DA90000}"/>
    <cellStyle name="Note 6 18 6 3 2" xfId="25403" xr:uid="{00000000-0005-0000-0000-00008EA90000}"/>
    <cellStyle name="Note 6 18 6 3 3" xfId="39856" xr:uid="{00000000-0005-0000-0000-00008FA90000}"/>
    <cellStyle name="Note 6 18 6 4" xfId="10409" xr:uid="{00000000-0005-0000-0000-000090A90000}"/>
    <cellStyle name="Note 6 18 6 4 2" xfId="27844" xr:uid="{00000000-0005-0000-0000-000091A90000}"/>
    <cellStyle name="Note 6 18 6 4 3" xfId="42297" xr:uid="{00000000-0005-0000-0000-000092A90000}"/>
    <cellStyle name="Note 6 18 6 5" xfId="12829" xr:uid="{00000000-0005-0000-0000-000093A90000}"/>
    <cellStyle name="Note 6 18 6 5 2" xfId="30264" xr:uid="{00000000-0005-0000-0000-000094A90000}"/>
    <cellStyle name="Note 6 18 6 5 3" xfId="44717" xr:uid="{00000000-0005-0000-0000-000095A90000}"/>
    <cellStyle name="Note 6 18 6 6" xfId="19836" xr:uid="{00000000-0005-0000-0000-000096A90000}"/>
    <cellStyle name="Note 6 18 7" xfId="2996" xr:uid="{00000000-0005-0000-0000-000097A90000}"/>
    <cellStyle name="Note 6 18 7 2" xfId="5507" xr:uid="{00000000-0005-0000-0000-000098A90000}"/>
    <cellStyle name="Note 6 18 7 2 2" xfId="14756" xr:uid="{00000000-0005-0000-0000-000099A90000}"/>
    <cellStyle name="Note 6 18 7 2 2 2" xfId="32191" xr:uid="{00000000-0005-0000-0000-00009AA90000}"/>
    <cellStyle name="Note 6 18 7 2 2 3" xfId="46644" xr:uid="{00000000-0005-0000-0000-00009BA90000}"/>
    <cellStyle name="Note 6 18 7 2 3" xfId="17217" xr:uid="{00000000-0005-0000-0000-00009CA90000}"/>
    <cellStyle name="Note 6 18 7 2 3 2" xfId="34652" xr:uid="{00000000-0005-0000-0000-00009DA90000}"/>
    <cellStyle name="Note 6 18 7 2 3 3" xfId="49105" xr:uid="{00000000-0005-0000-0000-00009EA90000}"/>
    <cellStyle name="Note 6 18 7 2 4" xfId="22943" xr:uid="{00000000-0005-0000-0000-00009FA90000}"/>
    <cellStyle name="Note 6 18 7 2 5" xfId="37396" xr:uid="{00000000-0005-0000-0000-0000A0A90000}"/>
    <cellStyle name="Note 6 18 7 3" xfId="7969" xr:uid="{00000000-0005-0000-0000-0000A1A90000}"/>
    <cellStyle name="Note 6 18 7 3 2" xfId="25404" xr:uid="{00000000-0005-0000-0000-0000A2A90000}"/>
    <cellStyle name="Note 6 18 7 3 3" xfId="39857" xr:uid="{00000000-0005-0000-0000-0000A3A90000}"/>
    <cellStyle name="Note 6 18 7 4" xfId="10410" xr:uid="{00000000-0005-0000-0000-0000A4A90000}"/>
    <cellStyle name="Note 6 18 7 4 2" xfId="27845" xr:uid="{00000000-0005-0000-0000-0000A5A90000}"/>
    <cellStyle name="Note 6 18 7 4 3" xfId="42298" xr:uid="{00000000-0005-0000-0000-0000A6A90000}"/>
    <cellStyle name="Note 6 18 7 5" xfId="12830" xr:uid="{00000000-0005-0000-0000-0000A7A90000}"/>
    <cellStyle name="Note 6 18 7 5 2" xfId="30265" xr:uid="{00000000-0005-0000-0000-0000A8A90000}"/>
    <cellStyle name="Note 6 18 7 5 3" xfId="44718" xr:uid="{00000000-0005-0000-0000-0000A9A90000}"/>
    <cellStyle name="Note 6 18 7 6" xfId="19837" xr:uid="{00000000-0005-0000-0000-0000AAA90000}"/>
    <cellStyle name="Note 6 18 8" xfId="2997" xr:uid="{00000000-0005-0000-0000-0000ABA90000}"/>
    <cellStyle name="Note 6 18 8 2" xfId="5508" xr:uid="{00000000-0005-0000-0000-0000ACA90000}"/>
    <cellStyle name="Note 6 18 8 2 2" xfId="22944" xr:uid="{00000000-0005-0000-0000-0000ADA90000}"/>
    <cellStyle name="Note 6 18 8 2 3" xfId="37397" xr:uid="{00000000-0005-0000-0000-0000AEA90000}"/>
    <cellStyle name="Note 6 18 8 3" xfId="7970" xr:uid="{00000000-0005-0000-0000-0000AFA90000}"/>
    <cellStyle name="Note 6 18 8 3 2" xfId="25405" xr:uid="{00000000-0005-0000-0000-0000B0A90000}"/>
    <cellStyle name="Note 6 18 8 3 3" xfId="39858" xr:uid="{00000000-0005-0000-0000-0000B1A90000}"/>
    <cellStyle name="Note 6 18 8 4" xfId="10411" xr:uid="{00000000-0005-0000-0000-0000B2A90000}"/>
    <cellStyle name="Note 6 18 8 4 2" xfId="27846" xr:uid="{00000000-0005-0000-0000-0000B3A90000}"/>
    <cellStyle name="Note 6 18 8 4 3" xfId="42299" xr:uid="{00000000-0005-0000-0000-0000B4A90000}"/>
    <cellStyle name="Note 6 18 8 5" xfId="12831" xr:uid="{00000000-0005-0000-0000-0000B5A90000}"/>
    <cellStyle name="Note 6 18 8 5 2" xfId="30266" xr:uid="{00000000-0005-0000-0000-0000B6A90000}"/>
    <cellStyle name="Note 6 18 8 5 3" xfId="44719" xr:uid="{00000000-0005-0000-0000-0000B7A90000}"/>
    <cellStyle name="Note 6 18 8 6" xfId="15519" xr:uid="{00000000-0005-0000-0000-0000B8A90000}"/>
    <cellStyle name="Note 6 18 8 6 2" xfId="32954" xr:uid="{00000000-0005-0000-0000-0000B9A90000}"/>
    <cellStyle name="Note 6 18 8 6 3" xfId="47407" xr:uid="{00000000-0005-0000-0000-0000BAA90000}"/>
    <cellStyle name="Note 6 18 8 7" xfId="19838" xr:uid="{00000000-0005-0000-0000-0000BBA90000}"/>
    <cellStyle name="Note 6 18 8 8" xfId="20681" xr:uid="{00000000-0005-0000-0000-0000BCA90000}"/>
    <cellStyle name="Note 6 18 9" xfId="5489" xr:uid="{00000000-0005-0000-0000-0000BDA90000}"/>
    <cellStyle name="Note 6 18 9 2" xfId="14742" xr:uid="{00000000-0005-0000-0000-0000BEA90000}"/>
    <cellStyle name="Note 6 18 9 2 2" xfId="32177" xr:uid="{00000000-0005-0000-0000-0000BFA90000}"/>
    <cellStyle name="Note 6 18 9 2 3" xfId="46630" xr:uid="{00000000-0005-0000-0000-0000C0A90000}"/>
    <cellStyle name="Note 6 18 9 3" xfId="17203" xr:uid="{00000000-0005-0000-0000-0000C1A90000}"/>
    <cellStyle name="Note 6 18 9 3 2" xfId="34638" xr:uid="{00000000-0005-0000-0000-0000C2A90000}"/>
    <cellStyle name="Note 6 18 9 3 3" xfId="49091" xr:uid="{00000000-0005-0000-0000-0000C3A90000}"/>
    <cellStyle name="Note 6 18 9 4" xfId="22925" xr:uid="{00000000-0005-0000-0000-0000C4A90000}"/>
    <cellStyle name="Note 6 18 9 5" xfId="37378" xr:uid="{00000000-0005-0000-0000-0000C5A90000}"/>
    <cellStyle name="Note 6 19" xfId="2998" xr:uid="{00000000-0005-0000-0000-0000C6A90000}"/>
    <cellStyle name="Note 6 19 10" xfId="7971" xr:uid="{00000000-0005-0000-0000-0000C7A90000}"/>
    <cellStyle name="Note 6 19 10 2" xfId="25406" xr:uid="{00000000-0005-0000-0000-0000C8A90000}"/>
    <cellStyle name="Note 6 19 10 3" xfId="39859" xr:uid="{00000000-0005-0000-0000-0000C9A90000}"/>
    <cellStyle name="Note 6 19 11" xfId="10412" xr:uid="{00000000-0005-0000-0000-0000CAA90000}"/>
    <cellStyle name="Note 6 19 11 2" xfId="27847" xr:uid="{00000000-0005-0000-0000-0000CBA90000}"/>
    <cellStyle name="Note 6 19 11 3" xfId="42300" xr:uid="{00000000-0005-0000-0000-0000CCA90000}"/>
    <cellStyle name="Note 6 19 12" xfId="12832" xr:uid="{00000000-0005-0000-0000-0000CDA90000}"/>
    <cellStyle name="Note 6 19 12 2" xfId="30267" xr:uid="{00000000-0005-0000-0000-0000CEA90000}"/>
    <cellStyle name="Note 6 19 12 3" xfId="44720" xr:uid="{00000000-0005-0000-0000-0000CFA90000}"/>
    <cellStyle name="Note 6 19 13" xfId="19839" xr:uid="{00000000-0005-0000-0000-0000D0A90000}"/>
    <cellStyle name="Note 6 19 2" xfId="2999" xr:uid="{00000000-0005-0000-0000-0000D1A90000}"/>
    <cellStyle name="Note 6 19 2 2" xfId="3000" xr:uid="{00000000-0005-0000-0000-0000D2A90000}"/>
    <cellStyle name="Note 6 19 2 2 2" xfId="5511" xr:uid="{00000000-0005-0000-0000-0000D3A90000}"/>
    <cellStyle name="Note 6 19 2 2 2 2" xfId="14759" xr:uid="{00000000-0005-0000-0000-0000D4A90000}"/>
    <cellStyle name="Note 6 19 2 2 2 2 2" xfId="32194" xr:uid="{00000000-0005-0000-0000-0000D5A90000}"/>
    <cellStyle name="Note 6 19 2 2 2 2 3" xfId="46647" xr:uid="{00000000-0005-0000-0000-0000D6A90000}"/>
    <cellStyle name="Note 6 19 2 2 2 3" xfId="17220" xr:uid="{00000000-0005-0000-0000-0000D7A90000}"/>
    <cellStyle name="Note 6 19 2 2 2 3 2" xfId="34655" xr:uid="{00000000-0005-0000-0000-0000D8A90000}"/>
    <cellStyle name="Note 6 19 2 2 2 3 3" xfId="49108" xr:uid="{00000000-0005-0000-0000-0000D9A90000}"/>
    <cellStyle name="Note 6 19 2 2 2 4" xfId="22947" xr:uid="{00000000-0005-0000-0000-0000DAA90000}"/>
    <cellStyle name="Note 6 19 2 2 2 5" xfId="37400" xr:uid="{00000000-0005-0000-0000-0000DBA90000}"/>
    <cellStyle name="Note 6 19 2 2 3" xfId="7973" xr:uid="{00000000-0005-0000-0000-0000DCA90000}"/>
    <cellStyle name="Note 6 19 2 2 3 2" xfId="25408" xr:uid="{00000000-0005-0000-0000-0000DDA90000}"/>
    <cellStyle name="Note 6 19 2 2 3 3" xfId="39861" xr:uid="{00000000-0005-0000-0000-0000DEA90000}"/>
    <cellStyle name="Note 6 19 2 2 4" xfId="10414" xr:uid="{00000000-0005-0000-0000-0000DFA90000}"/>
    <cellStyle name="Note 6 19 2 2 4 2" xfId="27849" xr:uid="{00000000-0005-0000-0000-0000E0A90000}"/>
    <cellStyle name="Note 6 19 2 2 4 3" xfId="42302" xr:uid="{00000000-0005-0000-0000-0000E1A90000}"/>
    <cellStyle name="Note 6 19 2 2 5" xfId="12834" xr:uid="{00000000-0005-0000-0000-0000E2A90000}"/>
    <cellStyle name="Note 6 19 2 2 5 2" xfId="30269" xr:uid="{00000000-0005-0000-0000-0000E3A90000}"/>
    <cellStyle name="Note 6 19 2 2 5 3" xfId="44722" xr:uid="{00000000-0005-0000-0000-0000E4A90000}"/>
    <cellStyle name="Note 6 19 2 2 6" xfId="19841" xr:uid="{00000000-0005-0000-0000-0000E5A90000}"/>
    <cellStyle name="Note 6 19 2 3" xfId="3001" xr:uid="{00000000-0005-0000-0000-0000E6A90000}"/>
    <cellStyle name="Note 6 19 2 3 2" xfId="5512" xr:uid="{00000000-0005-0000-0000-0000E7A90000}"/>
    <cellStyle name="Note 6 19 2 3 2 2" xfId="14760" xr:uid="{00000000-0005-0000-0000-0000E8A90000}"/>
    <cellStyle name="Note 6 19 2 3 2 2 2" xfId="32195" xr:uid="{00000000-0005-0000-0000-0000E9A90000}"/>
    <cellStyle name="Note 6 19 2 3 2 2 3" xfId="46648" xr:uid="{00000000-0005-0000-0000-0000EAA90000}"/>
    <cellStyle name="Note 6 19 2 3 2 3" xfId="17221" xr:uid="{00000000-0005-0000-0000-0000EBA90000}"/>
    <cellStyle name="Note 6 19 2 3 2 3 2" xfId="34656" xr:uid="{00000000-0005-0000-0000-0000ECA90000}"/>
    <cellStyle name="Note 6 19 2 3 2 3 3" xfId="49109" xr:uid="{00000000-0005-0000-0000-0000EDA90000}"/>
    <cellStyle name="Note 6 19 2 3 2 4" xfId="22948" xr:uid="{00000000-0005-0000-0000-0000EEA90000}"/>
    <cellStyle name="Note 6 19 2 3 2 5" xfId="37401" xr:uid="{00000000-0005-0000-0000-0000EFA90000}"/>
    <cellStyle name="Note 6 19 2 3 3" xfId="7974" xr:uid="{00000000-0005-0000-0000-0000F0A90000}"/>
    <cellStyle name="Note 6 19 2 3 3 2" xfId="25409" xr:uid="{00000000-0005-0000-0000-0000F1A90000}"/>
    <cellStyle name="Note 6 19 2 3 3 3" xfId="39862" xr:uid="{00000000-0005-0000-0000-0000F2A90000}"/>
    <cellStyle name="Note 6 19 2 3 4" xfId="10415" xr:uid="{00000000-0005-0000-0000-0000F3A90000}"/>
    <cellStyle name="Note 6 19 2 3 4 2" xfId="27850" xr:uid="{00000000-0005-0000-0000-0000F4A90000}"/>
    <cellStyle name="Note 6 19 2 3 4 3" xfId="42303" xr:uid="{00000000-0005-0000-0000-0000F5A90000}"/>
    <cellStyle name="Note 6 19 2 3 5" xfId="12835" xr:uid="{00000000-0005-0000-0000-0000F6A90000}"/>
    <cellStyle name="Note 6 19 2 3 5 2" xfId="30270" xr:uid="{00000000-0005-0000-0000-0000F7A90000}"/>
    <cellStyle name="Note 6 19 2 3 5 3" xfId="44723" xr:uid="{00000000-0005-0000-0000-0000F8A90000}"/>
    <cellStyle name="Note 6 19 2 3 6" xfId="19842" xr:uid="{00000000-0005-0000-0000-0000F9A90000}"/>
    <cellStyle name="Note 6 19 2 4" xfId="3002" xr:uid="{00000000-0005-0000-0000-0000FAA90000}"/>
    <cellStyle name="Note 6 19 2 4 2" xfId="5513" xr:uid="{00000000-0005-0000-0000-0000FBA90000}"/>
    <cellStyle name="Note 6 19 2 4 2 2" xfId="22949" xr:uid="{00000000-0005-0000-0000-0000FCA90000}"/>
    <cellStyle name="Note 6 19 2 4 2 3" xfId="37402" xr:uid="{00000000-0005-0000-0000-0000FDA90000}"/>
    <cellStyle name="Note 6 19 2 4 3" xfId="7975" xr:uid="{00000000-0005-0000-0000-0000FEA90000}"/>
    <cellStyle name="Note 6 19 2 4 3 2" xfId="25410" xr:uid="{00000000-0005-0000-0000-0000FFA90000}"/>
    <cellStyle name="Note 6 19 2 4 3 3" xfId="39863" xr:uid="{00000000-0005-0000-0000-000000AA0000}"/>
    <cellStyle name="Note 6 19 2 4 4" xfId="10416" xr:uid="{00000000-0005-0000-0000-000001AA0000}"/>
    <cellStyle name="Note 6 19 2 4 4 2" xfId="27851" xr:uid="{00000000-0005-0000-0000-000002AA0000}"/>
    <cellStyle name="Note 6 19 2 4 4 3" xfId="42304" xr:uid="{00000000-0005-0000-0000-000003AA0000}"/>
    <cellStyle name="Note 6 19 2 4 5" xfId="12836" xr:uid="{00000000-0005-0000-0000-000004AA0000}"/>
    <cellStyle name="Note 6 19 2 4 5 2" xfId="30271" xr:uid="{00000000-0005-0000-0000-000005AA0000}"/>
    <cellStyle name="Note 6 19 2 4 5 3" xfId="44724" xr:uid="{00000000-0005-0000-0000-000006AA0000}"/>
    <cellStyle name="Note 6 19 2 4 6" xfId="15520" xr:uid="{00000000-0005-0000-0000-000007AA0000}"/>
    <cellStyle name="Note 6 19 2 4 6 2" xfId="32955" xr:uid="{00000000-0005-0000-0000-000008AA0000}"/>
    <cellStyle name="Note 6 19 2 4 6 3" xfId="47408" xr:uid="{00000000-0005-0000-0000-000009AA0000}"/>
    <cellStyle name="Note 6 19 2 4 7" xfId="19843" xr:uid="{00000000-0005-0000-0000-00000AAA0000}"/>
    <cellStyle name="Note 6 19 2 4 8" xfId="20682" xr:uid="{00000000-0005-0000-0000-00000BAA0000}"/>
    <cellStyle name="Note 6 19 2 5" xfId="5510" xr:uid="{00000000-0005-0000-0000-00000CAA0000}"/>
    <cellStyle name="Note 6 19 2 5 2" xfId="14758" xr:uid="{00000000-0005-0000-0000-00000DAA0000}"/>
    <cellStyle name="Note 6 19 2 5 2 2" xfId="32193" xr:uid="{00000000-0005-0000-0000-00000EAA0000}"/>
    <cellStyle name="Note 6 19 2 5 2 3" xfId="46646" xr:uid="{00000000-0005-0000-0000-00000FAA0000}"/>
    <cellStyle name="Note 6 19 2 5 3" xfId="17219" xr:uid="{00000000-0005-0000-0000-000010AA0000}"/>
    <cellStyle name="Note 6 19 2 5 3 2" xfId="34654" xr:uid="{00000000-0005-0000-0000-000011AA0000}"/>
    <cellStyle name="Note 6 19 2 5 3 3" xfId="49107" xr:uid="{00000000-0005-0000-0000-000012AA0000}"/>
    <cellStyle name="Note 6 19 2 5 4" xfId="22946" xr:uid="{00000000-0005-0000-0000-000013AA0000}"/>
    <cellStyle name="Note 6 19 2 5 5" xfId="37399" xr:uid="{00000000-0005-0000-0000-000014AA0000}"/>
    <cellStyle name="Note 6 19 2 6" xfId="7972" xr:uid="{00000000-0005-0000-0000-000015AA0000}"/>
    <cellStyle name="Note 6 19 2 6 2" xfId="25407" xr:uid="{00000000-0005-0000-0000-000016AA0000}"/>
    <cellStyle name="Note 6 19 2 6 3" xfId="39860" xr:uid="{00000000-0005-0000-0000-000017AA0000}"/>
    <cellStyle name="Note 6 19 2 7" xfId="10413" xr:uid="{00000000-0005-0000-0000-000018AA0000}"/>
    <cellStyle name="Note 6 19 2 7 2" xfId="27848" xr:uid="{00000000-0005-0000-0000-000019AA0000}"/>
    <cellStyle name="Note 6 19 2 7 3" xfId="42301" xr:uid="{00000000-0005-0000-0000-00001AAA0000}"/>
    <cellStyle name="Note 6 19 2 8" xfId="12833" xr:uid="{00000000-0005-0000-0000-00001BAA0000}"/>
    <cellStyle name="Note 6 19 2 8 2" xfId="30268" xr:uid="{00000000-0005-0000-0000-00001CAA0000}"/>
    <cellStyle name="Note 6 19 2 8 3" xfId="44721" xr:uid="{00000000-0005-0000-0000-00001DAA0000}"/>
    <cellStyle name="Note 6 19 2 9" xfId="19840" xr:uid="{00000000-0005-0000-0000-00001EAA0000}"/>
    <cellStyle name="Note 6 19 3" xfId="3003" xr:uid="{00000000-0005-0000-0000-00001FAA0000}"/>
    <cellStyle name="Note 6 19 3 2" xfId="3004" xr:uid="{00000000-0005-0000-0000-000020AA0000}"/>
    <cellStyle name="Note 6 19 3 2 2" xfId="5515" xr:uid="{00000000-0005-0000-0000-000021AA0000}"/>
    <cellStyle name="Note 6 19 3 2 2 2" xfId="14762" xr:uid="{00000000-0005-0000-0000-000022AA0000}"/>
    <cellStyle name="Note 6 19 3 2 2 2 2" xfId="32197" xr:uid="{00000000-0005-0000-0000-000023AA0000}"/>
    <cellStyle name="Note 6 19 3 2 2 2 3" xfId="46650" xr:uid="{00000000-0005-0000-0000-000024AA0000}"/>
    <cellStyle name="Note 6 19 3 2 2 3" xfId="17223" xr:uid="{00000000-0005-0000-0000-000025AA0000}"/>
    <cellStyle name="Note 6 19 3 2 2 3 2" xfId="34658" xr:uid="{00000000-0005-0000-0000-000026AA0000}"/>
    <cellStyle name="Note 6 19 3 2 2 3 3" xfId="49111" xr:uid="{00000000-0005-0000-0000-000027AA0000}"/>
    <cellStyle name="Note 6 19 3 2 2 4" xfId="22951" xr:uid="{00000000-0005-0000-0000-000028AA0000}"/>
    <cellStyle name="Note 6 19 3 2 2 5" xfId="37404" xr:uid="{00000000-0005-0000-0000-000029AA0000}"/>
    <cellStyle name="Note 6 19 3 2 3" xfId="7977" xr:uid="{00000000-0005-0000-0000-00002AAA0000}"/>
    <cellStyle name="Note 6 19 3 2 3 2" xfId="25412" xr:uid="{00000000-0005-0000-0000-00002BAA0000}"/>
    <cellStyle name="Note 6 19 3 2 3 3" xfId="39865" xr:uid="{00000000-0005-0000-0000-00002CAA0000}"/>
    <cellStyle name="Note 6 19 3 2 4" xfId="10418" xr:uid="{00000000-0005-0000-0000-00002DAA0000}"/>
    <cellStyle name="Note 6 19 3 2 4 2" xfId="27853" xr:uid="{00000000-0005-0000-0000-00002EAA0000}"/>
    <cellStyle name="Note 6 19 3 2 4 3" xfId="42306" xr:uid="{00000000-0005-0000-0000-00002FAA0000}"/>
    <cellStyle name="Note 6 19 3 2 5" xfId="12838" xr:uid="{00000000-0005-0000-0000-000030AA0000}"/>
    <cellStyle name="Note 6 19 3 2 5 2" xfId="30273" xr:uid="{00000000-0005-0000-0000-000031AA0000}"/>
    <cellStyle name="Note 6 19 3 2 5 3" xfId="44726" xr:uid="{00000000-0005-0000-0000-000032AA0000}"/>
    <cellStyle name="Note 6 19 3 2 6" xfId="19845" xr:uid="{00000000-0005-0000-0000-000033AA0000}"/>
    <cellStyle name="Note 6 19 3 3" xfId="3005" xr:uid="{00000000-0005-0000-0000-000034AA0000}"/>
    <cellStyle name="Note 6 19 3 3 2" xfId="5516" xr:uid="{00000000-0005-0000-0000-000035AA0000}"/>
    <cellStyle name="Note 6 19 3 3 2 2" xfId="14763" xr:uid="{00000000-0005-0000-0000-000036AA0000}"/>
    <cellStyle name="Note 6 19 3 3 2 2 2" xfId="32198" xr:uid="{00000000-0005-0000-0000-000037AA0000}"/>
    <cellStyle name="Note 6 19 3 3 2 2 3" xfId="46651" xr:uid="{00000000-0005-0000-0000-000038AA0000}"/>
    <cellStyle name="Note 6 19 3 3 2 3" xfId="17224" xr:uid="{00000000-0005-0000-0000-000039AA0000}"/>
    <cellStyle name="Note 6 19 3 3 2 3 2" xfId="34659" xr:uid="{00000000-0005-0000-0000-00003AAA0000}"/>
    <cellStyle name="Note 6 19 3 3 2 3 3" xfId="49112" xr:uid="{00000000-0005-0000-0000-00003BAA0000}"/>
    <cellStyle name="Note 6 19 3 3 2 4" xfId="22952" xr:uid="{00000000-0005-0000-0000-00003CAA0000}"/>
    <cellStyle name="Note 6 19 3 3 2 5" xfId="37405" xr:uid="{00000000-0005-0000-0000-00003DAA0000}"/>
    <cellStyle name="Note 6 19 3 3 3" xfId="7978" xr:uid="{00000000-0005-0000-0000-00003EAA0000}"/>
    <cellStyle name="Note 6 19 3 3 3 2" xfId="25413" xr:uid="{00000000-0005-0000-0000-00003FAA0000}"/>
    <cellStyle name="Note 6 19 3 3 3 3" xfId="39866" xr:uid="{00000000-0005-0000-0000-000040AA0000}"/>
    <cellStyle name="Note 6 19 3 3 4" xfId="10419" xr:uid="{00000000-0005-0000-0000-000041AA0000}"/>
    <cellStyle name="Note 6 19 3 3 4 2" xfId="27854" xr:uid="{00000000-0005-0000-0000-000042AA0000}"/>
    <cellStyle name="Note 6 19 3 3 4 3" xfId="42307" xr:uid="{00000000-0005-0000-0000-000043AA0000}"/>
    <cellStyle name="Note 6 19 3 3 5" xfId="12839" xr:uid="{00000000-0005-0000-0000-000044AA0000}"/>
    <cellStyle name="Note 6 19 3 3 5 2" xfId="30274" xr:uid="{00000000-0005-0000-0000-000045AA0000}"/>
    <cellStyle name="Note 6 19 3 3 5 3" xfId="44727" xr:uid="{00000000-0005-0000-0000-000046AA0000}"/>
    <cellStyle name="Note 6 19 3 3 6" xfId="19846" xr:uid="{00000000-0005-0000-0000-000047AA0000}"/>
    <cellStyle name="Note 6 19 3 4" xfId="3006" xr:uid="{00000000-0005-0000-0000-000048AA0000}"/>
    <cellStyle name="Note 6 19 3 4 2" xfId="5517" xr:uid="{00000000-0005-0000-0000-000049AA0000}"/>
    <cellStyle name="Note 6 19 3 4 2 2" xfId="22953" xr:uid="{00000000-0005-0000-0000-00004AAA0000}"/>
    <cellStyle name="Note 6 19 3 4 2 3" xfId="37406" xr:uid="{00000000-0005-0000-0000-00004BAA0000}"/>
    <cellStyle name="Note 6 19 3 4 3" xfId="7979" xr:uid="{00000000-0005-0000-0000-00004CAA0000}"/>
    <cellStyle name="Note 6 19 3 4 3 2" xfId="25414" xr:uid="{00000000-0005-0000-0000-00004DAA0000}"/>
    <cellStyle name="Note 6 19 3 4 3 3" xfId="39867" xr:uid="{00000000-0005-0000-0000-00004EAA0000}"/>
    <cellStyle name="Note 6 19 3 4 4" xfId="10420" xr:uid="{00000000-0005-0000-0000-00004FAA0000}"/>
    <cellStyle name="Note 6 19 3 4 4 2" xfId="27855" xr:uid="{00000000-0005-0000-0000-000050AA0000}"/>
    <cellStyle name="Note 6 19 3 4 4 3" xfId="42308" xr:uid="{00000000-0005-0000-0000-000051AA0000}"/>
    <cellStyle name="Note 6 19 3 4 5" xfId="12840" xr:uid="{00000000-0005-0000-0000-000052AA0000}"/>
    <cellStyle name="Note 6 19 3 4 5 2" xfId="30275" xr:uid="{00000000-0005-0000-0000-000053AA0000}"/>
    <cellStyle name="Note 6 19 3 4 5 3" xfId="44728" xr:uid="{00000000-0005-0000-0000-000054AA0000}"/>
    <cellStyle name="Note 6 19 3 4 6" xfId="15521" xr:uid="{00000000-0005-0000-0000-000055AA0000}"/>
    <cellStyle name="Note 6 19 3 4 6 2" xfId="32956" xr:uid="{00000000-0005-0000-0000-000056AA0000}"/>
    <cellStyle name="Note 6 19 3 4 6 3" xfId="47409" xr:uid="{00000000-0005-0000-0000-000057AA0000}"/>
    <cellStyle name="Note 6 19 3 4 7" xfId="19847" xr:uid="{00000000-0005-0000-0000-000058AA0000}"/>
    <cellStyle name="Note 6 19 3 4 8" xfId="20683" xr:uid="{00000000-0005-0000-0000-000059AA0000}"/>
    <cellStyle name="Note 6 19 3 5" xfId="5514" xr:uid="{00000000-0005-0000-0000-00005AAA0000}"/>
    <cellStyle name="Note 6 19 3 5 2" xfId="14761" xr:uid="{00000000-0005-0000-0000-00005BAA0000}"/>
    <cellStyle name="Note 6 19 3 5 2 2" xfId="32196" xr:uid="{00000000-0005-0000-0000-00005CAA0000}"/>
    <cellStyle name="Note 6 19 3 5 2 3" xfId="46649" xr:uid="{00000000-0005-0000-0000-00005DAA0000}"/>
    <cellStyle name="Note 6 19 3 5 3" xfId="17222" xr:uid="{00000000-0005-0000-0000-00005EAA0000}"/>
    <cellStyle name="Note 6 19 3 5 3 2" xfId="34657" xr:uid="{00000000-0005-0000-0000-00005FAA0000}"/>
    <cellStyle name="Note 6 19 3 5 3 3" xfId="49110" xr:uid="{00000000-0005-0000-0000-000060AA0000}"/>
    <cellStyle name="Note 6 19 3 5 4" xfId="22950" xr:uid="{00000000-0005-0000-0000-000061AA0000}"/>
    <cellStyle name="Note 6 19 3 5 5" xfId="37403" xr:uid="{00000000-0005-0000-0000-000062AA0000}"/>
    <cellStyle name="Note 6 19 3 6" xfId="7976" xr:uid="{00000000-0005-0000-0000-000063AA0000}"/>
    <cellStyle name="Note 6 19 3 6 2" xfId="25411" xr:uid="{00000000-0005-0000-0000-000064AA0000}"/>
    <cellStyle name="Note 6 19 3 6 3" xfId="39864" xr:uid="{00000000-0005-0000-0000-000065AA0000}"/>
    <cellStyle name="Note 6 19 3 7" xfId="10417" xr:uid="{00000000-0005-0000-0000-000066AA0000}"/>
    <cellStyle name="Note 6 19 3 7 2" xfId="27852" xr:uid="{00000000-0005-0000-0000-000067AA0000}"/>
    <cellStyle name="Note 6 19 3 7 3" xfId="42305" xr:uid="{00000000-0005-0000-0000-000068AA0000}"/>
    <cellStyle name="Note 6 19 3 8" xfId="12837" xr:uid="{00000000-0005-0000-0000-000069AA0000}"/>
    <cellStyle name="Note 6 19 3 8 2" xfId="30272" xr:uid="{00000000-0005-0000-0000-00006AAA0000}"/>
    <cellStyle name="Note 6 19 3 8 3" xfId="44725" xr:uid="{00000000-0005-0000-0000-00006BAA0000}"/>
    <cellStyle name="Note 6 19 3 9" xfId="19844" xr:uid="{00000000-0005-0000-0000-00006CAA0000}"/>
    <cellStyle name="Note 6 19 4" xfId="3007" xr:uid="{00000000-0005-0000-0000-00006DAA0000}"/>
    <cellStyle name="Note 6 19 4 2" xfId="3008" xr:uid="{00000000-0005-0000-0000-00006EAA0000}"/>
    <cellStyle name="Note 6 19 4 2 2" xfId="5519" xr:uid="{00000000-0005-0000-0000-00006FAA0000}"/>
    <cellStyle name="Note 6 19 4 2 2 2" xfId="14765" xr:uid="{00000000-0005-0000-0000-000070AA0000}"/>
    <cellStyle name="Note 6 19 4 2 2 2 2" xfId="32200" xr:uid="{00000000-0005-0000-0000-000071AA0000}"/>
    <cellStyle name="Note 6 19 4 2 2 2 3" xfId="46653" xr:uid="{00000000-0005-0000-0000-000072AA0000}"/>
    <cellStyle name="Note 6 19 4 2 2 3" xfId="17226" xr:uid="{00000000-0005-0000-0000-000073AA0000}"/>
    <cellStyle name="Note 6 19 4 2 2 3 2" xfId="34661" xr:uid="{00000000-0005-0000-0000-000074AA0000}"/>
    <cellStyle name="Note 6 19 4 2 2 3 3" xfId="49114" xr:uid="{00000000-0005-0000-0000-000075AA0000}"/>
    <cellStyle name="Note 6 19 4 2 2 4" xfId="22955" xr:uid="{00000000-0005-0000-0000-000076AA0000}"/>
    <cellStyle name="Note 6 19 4 2 2 5" xfId="37408" xr:uid="{00000000-0005-0000-0000-000077AA0000}"/>
    <cellStyle name="Note 6 19 4 2 3" xfId="7981" xr:uid="{00000000-0005-0000-0000-000078AA0000}"/>
    <cellStyle name="Note 6 19 4 2 3 2" xfId="25416" xr:uid="{00000000-0005-0000-0000-000079AA0000}"/>
    <cellStyle name="Note 6 19 4 2 3 3" xfId="39869" xr:uid="{00000000-0005-0000-0000-00007AAA0000}"/>
    <cellStyle name="Note 6 19 4 2 4" xfId="10422" xr:uid="{00000000-0005-0000-0000-00007BAA0000}"/>
    <cellStyle name="Note 6 19 4 2 4 2" xfId="27857" xr:uid="{00000000-0005-0000-0000-00007CAA0000}"/>
    <cellStyle name="Note 6 19 4 2 4 3" xfId="42310" xr:uid="{00000000-0005-0000-0000-00007DAA0000}"/>
    <cellStyle name="Note 6 19 4 2 5" xfId="12842" xr:uid="{00000000-0005-0000-0000-00007EAA0000}"/>
    <cellStyle name="Note 6 19 4 2 5 2" xfId="30277" xr:uid="{00000000-0005-0000-0000-00007FAA0000}"/>
    <cellStyle name="Note 6 19 4 2 5 3" xfId="44730" xr:uid="{00000000-0005-0000-0000-000080AA0000}"/>
    <cellStyle name="Note 6 19 4 2 6" xfId="19849" xr:uid="{00000000-0005-0000-0000-000081AA0000}"/>
    <cellStyle name="Note 6 19 4 3" xfId="3009" xr:uid="{00000000-0005-0000-0000-000082AA0000}"/>
    <cellStyle name="Note 6 19 4 3 2" xfId="5520" xr:uid="{00000000-0005-0000-0000-000083AA0000}"/>
    <cellStyle name="Note 6 19 4 3 2 2" xfId="14766" xr:uid="{00000000-0005-0000-0000-000084AA0000}"/>
    <cellStyle name="Note 6 19 4 3 2 2 2" xfId="32201" xr:uid="{00000000-0005-0000-0000-000085AA0000}"/>
    <cellStyle name="Note 6 19 4 3 2 2 3" xfId="46654" xr:uid="{00000000-0005-0000-0000-000086AA0000}"/>
    <cellStyle name="Note 6 19 4 3 2 3" xfId="17227" xr:uid="{00000000-0005-0000-0000-000087AA0000}"/>
    <cellStyle name="Note 6 19 4 3 2 3 2" xfId="34662" xr:uid="{00000000-0005-0000-0000-000088AA0000}"/>
    <cellStyle name="Note 6 19 4 3 2 3 3" xfId="49115" xr:uid="{00000000-0005-0000-0000-000089AA0000}"/>
    <cellStyle name="Note 6 19 4 3 2 4" xfId="22956" xr:uid="{00000000-0005-0000-0000-00008AAA0000}"/>
    <cellStyle name="Note 6 19 4 3 2 5" xfId="37409" xr:uid="{00000000-0005-0000-0000-00008BAA0000}"/>
    <cellStyle name="Note 6 19 4 3 3" xfId="7982" xr:uid="{00000000-0005-0000-0000-00008CAA0000}"/>
    <cellStyle name="Note 6 19 4 3 3 2" xfId="25417" xr:uid="{00000000-0005-0000-0000-00008DAA0000}"/>
    <cellStyle name="Note 6 19 4 3 3 3" xfId="39870" xr:uid="{00000000-0005-0000-0000-00008EAA0000}"/>
    <cellStyle name="Note 6 19 4 3 4" xfId="10423" xr:uid="{00000000-0005-0000-0000-00008FAA0000}"/>
    <cellStyle name="Note 6 19 4 3 4 2" xfId="27858" xr:uid="{00000000-0005-0000-0000-000090AA0000}"/>
    <cellStyle name="Note 6 19 4 3 4 3" xfId="42311" xr:uid="{00000000-0005-0000-0000-000091AA0000}"/>
    <cellStyle name="Note 6 19 4 3 5" xfId="12843" xr:uid="{00000000-0005-0000-0000-000092AA0000}"/>
    <cellStyle name="Note 6 19 4 3 5 2" xfId="30278" xr:uid="{00000000-0005-0000-0000-000093AA0000}"/>
    <cellStyle name="Note 6 19 4 3 5 3" xfId="44731" xr:uid="{00000000-0005-0000-0000-000094AA0000}"/>
    <cellStyle name="Note 6 19 4 3 6" xfId="19850" xr:uid="{00000000-0005-0000-0000-000095AA0000}"/>
    <cellStyle name="Note 6 19 4 4" xfId="3010" xr:uid="{00000000-0005-0000-0000-000096AA0000}"/>
    <cellStyle name="Note 6 19 4 4 2" xfId="5521" xr:uid="{00000000-0005-0000-0000-000097AA0000}"/>
    <cellStyle name="Note 6 19 4 4 2 2" xfId="22957" xr:uid="{00000000-0005-0000-0000-000098AA0000}"/>
    <cellStyle name="Note 6 19 4 4 2 3" xfId="37410" xr:uid="{00000000-0005-0000-0000-000099AA0000}"/>
    <cellStyle name="Note 6 19 4 4 3" xfId="7983" xr:uid="{00000000-0005-0000-0000-00009AAA0000}"/>
    <cellStyle name="Note 6 19 4 4 3 2" xfId="25418" xr:uid="{00000000-0005-0000-0000-00009BAA0000}"/>
    <cellStyle name="Note 6 19 4 4 3 3" xfId="39871" xr:uid="{00000000-0005-0000-0000-00009CAA0000}"/>
    <cellStyle name="Note 6 19 4 4 4" xfId="10424" xr:uid="{00000000-0005-0000-0000-00009DAA0000}"/>
    <cellStyle name="Note 6 19 4 4 4 2" xfId="27859" xr:uid="{00000000-0005-0000-0000-00009EAA0000}"/>
    <cellStyle name="Note 6 19 4 4 4 3" xfId="42312" xr:uid="{00000000-0005-0000-0000-00009FAA0000}"/>
    <cellStyle name="Note 6 19 4 4 5" xfId="12844" xr:uid="{00000000-0005-0000-0000-0000A0AA0000}"/>
    <cellStyle name="Note 6 19 4 4 5 2" xfId="30279" xr:uid="{00000000-0005-0000-0000-0000A1AA0000}"/>
    <cellStyle name="Note 6 19 4 4 5 3" xfId="44732" xr:uid="{00000000-0005-0000-0000-0000A2AA0000}"/>
    <cellStyle name="Note 6 19 4 4 6" xfId="15522" xr:uid="{00000000-0005-0000-0000-0000A3AA0000}"/>
    <cellStyle name="Note 6 19 4 4 6 2" xfId="32957" xr:uid="{00000000-0005-0000-0000-0000A4AA0000}"/>
    <cellStyle name="Note 6 19 4 4 6 3" xfId="47410" xr:uid="{00000000-0005-0000-0000-0000A5AA0000}"/>
    <cellStyle name="Note 6 19 4 4 7" xfId="19851" xr:uid="{00000000-0005-0000-0000-0000A6AA0000}"/>
    <cellStyle name="Note 6 19 4 4 8" xfId="20684" xr:uid="{00000000-0005-0000-0000-0000A7AA0000}"/>
    <cellStyle name="Note 6 19 4 5" xfId="5518" xr:uid="{00000000-0005-0000-0000-0000A8AA0000}"/>
    <cellStyle name="Note 6 19 4 5 2" xfId="14764" xr:uid="{00000000-0005-0000-0000-0000A9AA0000}"/>
    <cellStyle name="Note 6 19 4 5 2 2" xfId="32199" xr:uid="{00000000-0005-0000-0000-0000AAAA0000}"/>
    <cellStyle name="Note 6 19 4 5 2 3" xfId="46652" xr:uid="{00000000-0005-0000-0000-0000ABAA0000}"/>
    <cellStyle name="Note 6 19 4 5 3" xfId="17225" xr:uid="{00000000-0005-0000-0000-0000ACAA0000}"/>
    <cellStyle name="Note 6 19 4 5 3 2" xfId="34660" xr:uid="{00000000-0005-0000-0000-0000ADAA0000}"/>
    <cellStyle name="Note 6 19 4 5 3 3" xfId="49113" xr:uid="{00000000-0005-0000-0000-0000AEAA0000}"/>
    <cellStyle name="Note 6 19 4 5 4" xfId="22954" xr:uid="{00000000-0005-0000-0000-0000AFAA0000}"/>
    <cellStyle name="Note 6 19 4 5 5" xfId="37407" xr:uid="{00000000-0005-0000-0000-0000B0AA0000}"/>
    <cellStyle name="Note 6 19 4 6" xfId="7980" xr:uid="{00000000-0005-0000-0000-0000B1AA0000}"/>
    <cellStyle name="Note 6 19 4 6 2" xfId="25415" xr:uid="{00000000-0005-0000-0000-0000B2AA0000}"/>
    <cellStyle name="Note 6 19 4 6 3" xfId="39868" xr:uid="{00000000-0005-0000-0000-0000B3AA0000}"/>
    <cellStyle name="Note 6 19 4 7" xfId="10421" xr:uid="{00000000-0005-0000-0000-0000B4AA0000}"/>
    <cellStyle name="Note 6 19 4 7 2" xfId="27856" xr:uid="{00000000-0005-0000-0000-0000B5AA0000}"/>
    <cellStyle name="Note 6 19 4 7 3" xfId="42309" xr:uid="{00000000-0005-0000-0000-0000B6AA0000}"/>
    <cellStyle name="Note 6 19 4 8" xfId="12841" xr:uid="{00000000-0005-0000-0000-0000B7AA0000}"/>
    <cellStyle name="Note 6 19 4 8 2" xfId="30276" xr:uid="{00000000-0005-0000-0000-0000B8AA0000}"/>
    <cellStyle name="Note 6 19 4 8 3" xfId="44729" xr:uid="{00000000-0005-0000-0000-0000B9AA0000}"/>
    <cellStyle name="Note 6 19 4 9" xfId="19848" xr:uid="{00000000-0005-0000-0000-0000BAAA0000}"/>
    <cellStyle name="Note 6 19 5" xfId="3011" xr:uid="{00000000-0005-0000-0000-0000BBAA0000}"/>
    <cellStyle name="Note 6 19 5 2" xfId="3012" xr:uid="{00000000-0005-0000-0000-0000BCAA0000}"/>
    <cellStyle name="Note 6 19 5 2 2" xfId="5523" xr:uid="{00000000-0005-0000-0000-0000BDAA0000}"/>
    <cellStyle name="Note 6 19 5 2 2 2" xfId="14768" xr:uid="{00000000-0005-0000-0000-0000BEAA0000}"/>
    <cellStyle name="Note 6 19 5 2 2 2 2" xfId="32203" xr:uid="{00000000-0005-0000-0000-0000BFAA0000}"/>
    <cellStyle name="Note 6 19 5 2 2 2 3" xfId="46656" xr:uid="{00000000-0005-0000-0000-0000C0AA0000}"/>
    <cellStyle name="Note 6 19 5 2 2 3" xfId="17229" xr:uid="{00000000-0005-0000-0000-0000C1AA0000}"/>
    <cellStyle name="Note 6 19 5 2 2 3 2" xfId="34664" xr:uid="{00000000-0005-0000-0000-0000C2AA0000}"/>
    <cellStyle name="Note 6 19 5 2 2 3 3" xfId="49117" xr:uid="{00000000-0005-0000-0000-0000C3AA0000}"/>
    <cellStyle name="Note 6 19 5 2 2 4" xfId="22959" xr:uid="{00000000-0005-0000-0000-0000C4AA0000}"/>
    <cellStyle name="Note 6 19 5 2 2 5" xfId="37412" xr:uid="{00000000-0005-0000-0000-0000C5AA0000}"/>
    <cellStyle name="Note 6 19 5 2 3" xfId="7985" xr:uid="{00000000-0005-0000-0000-0000C6AA0000}"/>
    <cellStyle name="Note 6 19 5 2 3 2" xfId="25420" xr:uid="{00000000-0005-0000-0000-0000C7AA0000}"/>
    <cellStyle name="Note 6 19 5 2 3 3" xfId="39873" xr:uid="{00000000-0005-0000-0000-0000C8AA0000}"/>
    <cellStyle name="Note 6 19 5 2 4" xfId="10426" xr:uid="{00000000-0005-0000-0000-0000C9AA0000}"/>
    <cellStyle name="Note 6 19 5 2 4 2" xfId="27861" xr:uid="{00000000-0005-0000-0000-0000CAAA0000}"/>
    <cellStyle name="Note 6 19 5 2 4 3" xfId="42314" xr:uid="{00000000-0005-0000-0000-0000CBAA0000}"/>
    <cellStyle name="Note 6 19 5 2 5" xfId="12846" xr:uid="{00000000-0005-0000-0000-0000CCAA0000}"/>
    <cellStyle name="Note 6 19 5 2 5 2" xfId="30281" xr:uid="{00000000-0005-0000-0000-0000CDAA0000}"/>
    <cellStyle name="Note 6 19 5 2 5 3" xfId="44734" xr:uid="{00000000-0005-0000-0000-0000CEAA0000}"/>
    <cellStyle name="Note 6 19 5 2 6" xfId="19853" xr:uid="{00000000-0005-0000-0000-0000CFAA0000}"/>
    <cellStyle name="Note 6 19 5 3" xfId="3013" xr:uid="{00000000-0005-0000-0000-0000D0AA0000}"/>
    <cellStyle name="Note 6 19 5 3 2" xfId="5524" xr:uid="{00000000-0005-0000-0000-0000D1AA0000}"/>
    <cellStyle name="Note 6 19 5 3 2 2" xfId="14769" xr:uid="{00000000-0005-0000-0000-0000D2AA0000}"/>
    <cellStyle name="Note 6 19 5 3 2 2 2" xfId="32204" xr:uid="{00000000-0005-0000-0000-0000D3AA0000}"/>
    <cellStyle name="Note 6 19 5 3 2 2 3" xfId="46657" xr:uid="{00000000-0005-0000-0000-0000D4AA0000}"/>
    <cellStyle name="Note 6 19 5 3 2 3" xfId="17230" xr:uid="{00000000-0005-0000-0000-0000D5AA0000}"/>
    <cellStyle name="Note 6 19 5 3 2 3 2" xfId="34665" xr:uid="{00000000-0005-0000-0000-0000D6AA0000}"/>
    <cellStyle name="Note 6 19 5 3 2 3 3" xfId="49118" xr:uid="{00000000-0005-0000-0000-0000D7AA0000}"/>
    <cellStyle name="Note 6 19 5 3 2 4" xfId="22960" xr:uid="{00000000-0005-0000-0000-0000D8AA0000}"/>
    <cellStyle name="Note 6 19 5 3 2 5" xfId="37413" xr:uid="{00000000-0005-0000-0000-0000D9AA0000}"/>
    <cellStyle name="Note 6 19 5 3 3" xfId="7986" xr:uid="{00000000-0005-0000-0000-0000DAAA0000}"/>
    <cellStyle name="Note 6 19 5 3 3 2" xfId="25421" xr:uid="{00000000-0005-0000-0000-0000DBAA0000}"/>
    <cellStyle name="Note 6 19 5 3 3 3" xfId="39874" xr:uid="{00000000-0005-0000-0000-0000DCAA0000}"/>
    <cellStyle name="Note 6 19 5 3 4" xfId="10427" xr:uid="{00000000-0005-0000-0000-0000DDAA0000}"/>
    <cellStyle name="Note 6 19 5 3 4 2" xfId="27862" xr:uid="{00000000-0005-0000-0000-0000DEAA0000}"/>
    <cellStyle name="Note 6 19 5 3 4 3" xfId="42315" xr:uid="{00000000-0005-0000-0000-0000DFAA0000}"/>
    <cellStyle name="Note 6 19 5 3 5" xfId="12847" xr:uid="{00000000-0005-0000-0000-0000E0AA0000}"/>
    <cellStyle name="Note 6 19 5 3 5 2" xfId="30282" xr:uid="{00000000-0005-0000-0000-0000E1AA0000}"/>
    <cellStyle name="Note 6 19 5 3 5 3" xfId="44735" xr:uid="{00000000-0005-0000-0000-0000E2AA0000}"/>
    <cellStyle name="Note 6 19 5 3 6" xfId="19854" xr:uid="{00000000-0005-0000-0000-0000E3AA0000}"/>
    <cellStyle name="Note 6 19 5 4" xfId="3014" xr:uid="{00000000-0005-0000-0000-0000E4AA0000}"/>
    <cellStyle name="Note 6 19 5 4 2" xfId="5525" xr:uid="{00000000-0005-0000-0000-0000E5AA0000}"/>
    <cellStyle name="Note 6 19 5 4 2 2" xfId="22961" xr:uid="{00000000-0005-0000-0000-0000E6AA0000}"/>
    <cellStyle name="Note 6 19 5 4 2 3" xfId="37414" xr:uid="{00000000-0005-0000-0000-0000E7AA0000}"/>
    <cellStyle name="Note 6 19 5 4 3" xfId="7987" xr:uid="{00000000-0005-0000-0000-0000E8AA0000}"/>
    <cellStyle name="Note 6 19 5 4 3 2" xfId="25422" xr:uid="{00000000-0005-0000-0000-0000E9AA0000}"/>
    <cellStyle name="Note 6 19 5 4 3 3" xfId="39875" xr:uid="{00000000-0005-0000-0000-0000EAAA0000}"/>
    <cellStyle name="Note 6 19 5 4 4" xfId="10428" xr:uid="{00000000-0005-0000-0000-0000EBAA0000}"/>
    <cellStyle name="Note 6 19 5 4 4 2" xfId="27863" xr:uid="{00000000-0005-0000-0000-0000ECAA0000}"/>
    <cellStyle name="Note 6 19 5 4 4 3" xfId="42316" xr:uid="{00000000-0005-0000-0000-0000EDAA0000}"/>
    <cellStyle name="Note 6 19 5 4 5" xfId="12848" xr:uid="{00000000-0005-0000-0000-0000EEAA0000}"/>
    <cellStyle name="Note 6 19 5 4 5 2" xfId="30283" xr:uid="{00000000-0005-0000-0000-0000EFAA0000}"/>
    <cellStyle name="Note 6 19 5 4 5 3" xfId="44736" xr:uid="{00000000-0005-0000-0000-0000F0AA0000}"/>
    <cellStyle name="Note 6 19 5 4 6" xfId="15523" xr:uid="{00000000-0005-0000-0000-0000F1AA0000}"/>
    <cellStyle name="Note 6 19 5 4 6 2" xfId="32958" xr:uid="{00000000-0005-0000-0000-0000F2AA0000}"/>
    <cellStyle name="Note 6 19 5 4 6 3" xfId="47411" xr:uid="{00000000-0005-0000-0000-0000F3AA0000}"/>
    <cellStyle name="Note 6 19 5 4 7" xfId="19855" xr:uid="{00000000-0005-0000-0000-0000F4AA0000}"/>
    <cellStyle name="Note 6 19 5 4 8" xfId="20685" xr:uid="{00000000-0005-0000-0000-0000F5AA0000}"/>
    <cellStyle name="Note 6 19 5 5" xfId="5522" xr:uid="{00000000-0005-0000-0000-0000F6AA0000}"/>
    <cellStyle name="Note 6 19 5 5 2" xfId="14767" xr:uid="{00000000-0005-0000-0000-0000F7AA0000}"/>
    <cellStyle name="Note 6 19 5 5 2 2" xfId="32202" xr:uid="{00000000-0005-0000-0000-0000F8AA0000}"/>
    <cellStyle name="Note 6 19 5 5 2 3" xfId="46655" xr:uid="{00000000-0005-0000-0000-0000F9AA0000}"/>
    <cellStyle name="Note 6 19 5 5 3" xfId="17228" xr:uid="{00000000-0005-0000-0000-0000FAAA0000}"/>
    <cellStyle name="Note 6 19 5 5 3 2" xfId="34663" xr:uid="{00000000-0005-0000-0000-0000FBAA0000}"/>
    <cellStyle name="Note 6 19 5 5 3 3" xfId="49116" xr:uid="{00000000-0005-0000-0000-0000FCAA0000}"/>
    <cellStyle name="Note 6 19 5 5 4" xfId="22958" xr:uid="{00000000-0005-0000-0000-0000FDAA0000}"/>
    <cellStyle name="Note 6 19 5 5 5" xfId="37411" xr:uid="{00000000-0005-0000-0000-0000FEAA0000}"/>
    <cellStyle name="Note 6 19 5 6" xfId="7984" xr:uid="{00000000-0005-0000-0000-0000FFAA0000}"/>
    <cellStyle name="Note 6 19 5 6 2" xfId="25419" xr:uid="{00000000-0005-0000-0000-000000AB0000}"/>
    <cellStyle name="Note 6 19 5 6 3" xfId="39872" xr:uid="{00000000-0005-0000-0000-000001AB0000}"/>
    <cellStyle name="Note 6 19 5 7" xfId="10425" xr:uid="{00000000-0005-0000-0000-000002AB0000}"/>
    <cellStyle name="Note 6 19 5 7 2" xfId="27860" xr:uid="{00000000-0005-0000-0000-000003AB0000}"/>
    <cellStyle name="Note 6 19 5 7 3" xfId="42313" xr:uid="{00000000-0005-0000-0000-000004AB0000}"/>
    <cellStyle name="Note 6 19 5 8" xfId="12845" xr:uid="{00000000-0005-0000-0000-000005AB0000}"/>
    <cellStyle name="Note 6 19 5 8 2" xfId="30280" xr:uid="{00000000-0005-0000-0000-000006AB0000}"/>
    <cellStyle name="Note 6 19 5 8 3" xfId="44733" xr:uid="{00000000-0005-0000-0000-000007AB0000}"/>
    <cellStyle name="Note 6 19 5 9" xfId="19852" xr:uid="{00000000-0005-0000-0000-000008AB0000}"/>
    <cellStyle name="Note 6 19 6" xfId="3015" xr:uid="{00000000-0005-0000-0000-000009AB0000}"/>
    <cellStyle name="Note 6 19 6 2" xfId="5526" xr:uid="{00000000-0005-0000-0000-00000AAB0000}"/>
    <cellStyle name="Note 6 19 6 2 2" xfId="14770" xr:uid="{00000000-0005-0000-0000-00000BAB0000}"/>
    <cellStyle name="Note 6 19 6 2 2 2" xfId="32205" xr:uid="{00000000-0005-0000-0000-00000CAB0000}"/>
    <cellStyle name="Note 6 19 6 2 2 3" xfId="46658" xr:uid="{00000000-0005-0000-0000-00000DAB0000}"/>
    <cellStyle name="Note 6 19 6 2 3" xfId="17231" xr:uid="{00000000-0005-0000-0000-00000EAB0000}"/>
    <cellStyle name="Note 6 19 6 2 3 2" xfId="34666" xr:uid="{00000000-0005-0000-0000-00000FAB0000}"/>
    <cellStyle name="Note 6 19 6 2 3 3" xfId="49119" xr:uid="{00000000-0005-0000-0000-000010AB0000}"/>
    <cellStyle name="Note 6 19 6 2 4" xfId="22962" xr:uid="{00000000-0005-0000-0000-000011AB0000}"/>
    <cellStyle name="Note 6 19 6 2 5" xfId="37415" xr:uid="{00000000-0005-0000-0000-000012AB0000}"/>
    <cellStyle name="Note 6 19 6 3" xfId="7988" xr:uid="{00000000-0005-0000-0000-000013AB0000}"/>
    <cellStyle name="Note 6 19 6 3 2" xfId="25423" xr:uid="{00000000-0005-0000-0000-000014AB0000}"/>
    <cellStyle name="Note 6 19 6 3 3" xfId="39876" xr:uid="{00000000-0005-0000-0000-000015AB0000}"/>
    <cellStyle name="Note 6 19 6 4" xfId="10429" xr:uid="{00000000-0005-0000-0000-000016AB0000}"/>
    <cellStyle name="Note 6 19 6 4 2" xfId="27864" xr:uid="{00000000-0005-0000-0000-000017AB0000}"/>
    <cellStyle name="Note 6 19 6 4 3" xfId="42317" xr:uid="{00000000-0005-0000-0000-000018AB0000}"/>
    <cellStyle name="Note 6 19 6 5" xfId="12849" xr:uid="{00000000-0005-0000-0000-000019AB0000}"/>
    <cellStyle name="Note 6 19 6 5 2" xfId="30284" xr:uid="{00000000-0005-0000-0000-00001AAB0000}"/>
    <cellStyle name="Note 6 19 6 5 3" xfId="44737" xr:uid="{00000000-0005-0000-0000-00001BAB0000}"/>
    <cellStyle name="Note 6 19 6 6" xfId="19856" xr:uid="{00000000-0005-0000-0000-00001CAB0000}"/>
    <cellStyle name="Note 6 19 7" xfId="3016" xr:uid="{00000000-0005-0000-0000-00001DAB0000}"/>
    <cellStyle name="Note 6 19 7 2" xfId="5527" xr:uid="{00000000-0005-0000-0000-00001EAB0000}"/>
    <cellStyle name="Note 6 19 7 2 2" xfId="14771" xr:uid="{00000000-0005-0000-0000-00001FAB0000}"/>
    <cellStyle name="Note 6 19 7 2 2 2" xfId="32206" xr:uid="{00000000-0005-0000-0000-000020AB0000}"/>
    <cellStyle name="Note 6 19 7 2 2 3" xfId="46659" xr:uid="{00000000-0005-0000-0000-000021AB0000}"/>
    <cellStyle name="Note 6 19 7 2 3" xfId="17232" xr:uid="{00000000-0005-0000-0000-000022AB0000}"/>
    <cellStyle name="Note 6 19 7 2 3 2" xfId="34667" xr:uid="{00000000-0005-0000-0000-000023AB0000}"/>
    <cellStyle name="Note 6 19 7 2 3 3" xfId="49120" xr:uid="{00000000-0005-0000-0000-000024AB0000}"/>
    <cellStyle name="Note 6 19 7 2 4" xfId="22963" xr:uid="{00000000-0005-0000-0000-000025AB0000}"/>
    <cellStyle name="Note 6 19 7 2 5" xfId="37416" xr:uid="{00000000-0005-0000-0000-000026AB0000}"/>
    <cellStyle name="Note 6 19 7 3" xfId="7989" xr:uid="{00000000-0005-0000-0000-000027AB0000}"/>
    <cellStyle name="Note 6 19 7 3 2" xfId="25424" xr:uid="{00000000-0005-0000-0000-000028AB0000}"/>
    <cellStyle name="Note 6 19 7 3 3" xfId="39877" xr:uid="{00000000-0005-0000-0000-000029AB0000}"/>
    <cellStyle name="Note 6 19 7 4" xfId="10430" xr:uid="{00000000-0005-0000-0000-00002AAB0000}"/>
    <cellStyle name="Note 6 19 7 4 2" xfId="27865" xr:uid="{00000000-0005-0000-0000-00002BAB0000}"/>
    <cellStyle name="Note 6 19 7 4 3" xfId="42318" xr:uid="{00000000-0005-0000-0000-00002CAB0000}"/>
    <cellStyle name="Note 6 19 7 5" xfId="12850" xr:uid="{00000000-0005-0000-0000-00002DAB0000}"/>
    <cellStyle name="Note 6 19 7 5 2" xfId="30285" xr:uid="{00000000-0005-0000-0000-00002EAB0000}"/>
    <cellStyle name="Note 6 19 7 5 3" xfId="44738" xr:uid="{00000000-0005-0000-0000-00002FAB0000}"/>
    <cellStyle name="Note 6 19 7 6" xfId="19857" xr:uid="{00000000-0005-0000-0000-000030AB0000}"/>
    <cellStyle name="Note 6 19 8" xfId="3017" xr:uid="{00000000-0005-0000-0000-000031AB0000}"/>
    <cellStyle name="Note 6 19 8 2" xfId="5528" xr:uid="{00000000-0005-0000-0000-000032AB0000}"/>
    <cellStyle name="Note 6 19 8 2 2" xfId="22964" xr:uid="{00000000-0005-0000-0000-000033AB0000}"/>
    <cellStyle name="Note 6 19 8 2 3" xfId="37417" xr:uid="{00000000-0005-0000-0000-000034AB0000}"/>
    <cellStyle name="Note 6 19 8 3" xfId="7990" xr:uid="{00000000-0005-0000-0000-000035AB0000}"/>
    <cellStyle name="Note 6 19 8 3 2" xfId="25425" xr:uid="{00000000-0005-0000-0000-000036AB0000}"/>
    <cellStyle name="Note 6 19 8 3 3" xfId="39878" xr:uid="{00000000-0005-0000-0000-000037AB0000}"/>
    <cellStyle name="Note 6 19 8 4" xfId="10431" xr:uid="{00000000-0005-0000-0000-000038AB0000}"/>
    <cellStyle name="Note 6 19 8 4 2" xfId="27866" xr:uid="{00000000-0005-0000-0000-000039AB0000}"/>
    <cellStyle name="Note 6 19 8 4 3" xfId="42319" xr:uid="{00000000-0005-0000-0000-00003AAB0000}"/>
    <cellStyle name="Note 6 19 8 5" xfId="12851" xr:uid="{00000000-0005-0000-0000-00003BAB0000}"/>
    <cellStyle name="Note 6 19 8 5 2" xfId="30286" xr:uid="{00000000-0005-0000-0000-00003CAB0000}"/>
    <cellStyle name="Note 6 19 8 5 3" xfId="44739" xr:uid="{00000000-0005-0000-0000-00003DAB0000}"/>
    <cellStyle name="Note 6 19 8 6" xfId="15524" xr:uid="{00000000-0005-0000-0000-00003EAB0000}"/>
    <cellStyle name="Note 6 19 8 6 2" xfId="32959" xr:uid="{00000000-0005-0000-0000-00003FAB0000}"/>
    <cellStyle name="Note 6 19 8 6 3" xfId="47412" xr:uid="{00000000-0005-0000-0000-000040AB0000}"/>
    <cellStyle name="Note 6 19 8 7" xfId="19858" xr:uid="{00000000-0005-0000-0000-000041AB0000}"/>
    <cellStyle name="Note 6 19 8 8" xfId="20686" xr:uid="{00000000-0005-0000-0000-000042AB0000}"/>
    <cellStyle name="Note 6 19 9" xfId="5509" xr:uid="{00000000-0005-0000-0000-000043AB0000}"/>
    <cellStyle name="Note 6 19 9 2" xfId="14757" xr:uid="{00000000-0005-0000-0000-000044AB0000}"/>
    <cellStyle name="Note 6 19 9 2 2" xfId="32192" xr:uid="{00000000-0005-0000-0000-000045AB0000}"/>
    <cellStyle name="Note 6 19 9 2 3" xfId="46645" xr:uid="{00000000-0005-0000-0000-000046AB0000}"/>
    <cellStyle name="Note 6 19 9 3" xfId="17218" xr:uid="{00000000-0005-0000-0000-000047AB0000}"/>
    <cellStyle name="Note 6 19 9 3 2" xfId="34653" xr:uid="{00000000-0005-0000-0000-000048AB0000}"/>
    <cellStyle name="Note 6 19 9 3 3" xfId="49106" xr:uid="{00000000-0005-0000-0000-000049AB0000}"/>
    <cellStyle name="Note 6 19 9 4" xfId="22945" xr:uid="{00000000-0005-0000-0000-00004AAB0000}"/>
    <cellStyle name="Note 6 19 9 5" xfId="37398" xr:uid="{00000000-0005-0000-0000-00004BAB0000}"/>
    <cellStyle name="Note 6 2" xfId="3018" xr:uid="{00000000-0005-0000-0000-00004CAB0000}"/>
    <cellStyle name="Note 6 2 10" xfId="7991" xr:uid="{00000000-0005-0000-0000-00004DAB0000}"/>
    <cellStyle name="Note 6 2 10 2" xfId="25426" xr:uid="{00000000-0005-0000-0000-00004EAB0000}"/>
    <cellStyle name="Note 6 2 10 3" xfId="39879" xr:uid="{00000000-0005-0000-0000-00004FAB0000}"/>
    <cellStyle name="Note 6 2 11" xfId="10432" xr:uid="{00000000-0005-0000-0000-000050AB0000}"/>
    <cellStyle name="Note 6 2 11 2" xfId="27867" xr:uid="{00000000-0005-0000-0000-000051AB0000}"/>
    <cellStyle name="Note 6 2 11 3" xfId="42320" xr:uid="{00000000-0005-0000-0000-000052AB0000}"/>
    <cellStyle name="Note 6 2 12" xfId="12852" xr:uid="{00000000-0005-0000-0000-000053AB0000}"/>
    <cellStyle name="Note 6 2 12 2" xfId="30287" xr:uid="{00000000-0005-0000-0000-000054AB0000}"/>
    <cellStyle name="Note 6 2 12 3" xfId="44740" xr:uid="{00000000-0005-0000-0000-000055AB0000}"/>
    <cellStyle name="Note 6 2 13" xfId="19859" xr:uid="{00000000-0005-0000-0000-000056AB0000}"/>
    <cellStyle name="Note 6 2 2" xfId="3019" xr:uid="{00000000-0005-0000-0000-000057AB0000}"/>
    <cellStyle name="Note 6 2 2 2" xfId="3020" xr:uid="{00000000-0005-0000-0000-000058AB0000}"/>
    <cellStyle name="Note 6 2 2 2 2" xfId="5531" xr:uid="{00000000-0005-0000-0000-000059AB0000}"/>
    <cellStyle name="Note 6 2 2 2 2 2" xfId="14774" xr:uid="{00000000-0005-0000-0000-00005AAB0000}"/>
    <cellStyle name="Note 6 2 2 2 2 2 2" xfId="32209" xr:uid="{00000000-0005-0000-0000-00005BAB0000}"/>
    <cellStyle name="Note 6 2 2 2 2 2 3" xfId="46662" xr:uid="{00000000-0005-0000-0000-00005CAB0000}"/>
    <cellStyle name="Note 6 2 2 2 2 3" xfId="17235" xr:uid="{00000000-0005-0000-0000-00005DAB0000}"/>
    <cellStyle name="Note 6 2 2 2 2 3 2" xfId="34670" xr:uid="{00000000-0005-0000-0000-00005EAB0000}"/>
    <cellStyle name="Note 6 2 2 2 2 3 3" xfId="49123" xr:uid="{00000000-0005-0000-0000-00005FAB0000}"/>
    <cellStyle name="Note 6 2 2 2 2 4" xfId="22967" xr:uid="{00000000-0005-0000-0000-000060AB0000}"/>
    <cellStyle name="Note 6 2 2 2 2 5" xfId="37420" xr:uid="{00000000-0005-0000-0000-000061AB0000}"/>
    <cellStyle name="Note 6 2 2 2 3" xfId="7993" xr:uid="{00000000-0005-0000-0000-000062AB0000}"/>
    <cellStyle name="Note 6 2 2 2 3 2" xfId="25428" xr:uid="{00000000-0005-0000-0000-000063AB0000}"/>
    <cellStyle name="Note 6 2 2 2 3 3" xfId="39881" xr:uid="{00000000-0005-0000-0000-000064AB0000}"/>
    <cellStyle name="Note 6 2 2 2 4" xfId="10434" xr:uid="{00000000-0005-0000-0000-000065AB0000}"/>
    <cellStyle name="Note 6 2 2 2 4 2" xfId="27869" xr:uid="{00000000-0005-0000-0000-000066AB0000}"/>
    <cellStyle name="Note 6 2 2 2 4 3" xfId="42322" xr:uid="{00000000-0005-0000-0000-000067AB0000}"/>
    <cellStyle name="Note 6 2 2 2 5" xfId="12854" xr:uid="{00000000-0005-0000-0000-000068AB0000}"/>
    <cellStyle name="Note 6 2 2 2 5 2" xfId="30289" xr:uid="{00000000-0005-0000-0000-000069AB0000}"/>
    <cellStyle name="Note 6 2 2 2 5 3" xfId="44742" xr:uid="{00000000-0005-0000-0000-00006AAB0000}"/>
    <cellStyle name="Note 6 2 2 2 6" xfId="19861" xr:uid="{00000000-0005-0000-0000-00006BAB0000}"/>
    <cellStyle name="Note 6 2 2 3" xfId="3021" xr:uid="{00000000-0005-0000-0000-00006CAB0000}"/>
    <cellStyle name="Note 6 2 2 3 2" xfId="5532" xr:uid="{00000000-0005-0000-0000-00006DAB0000}"/>
    <cellStyle name="Note 6 2 2 3 2 2" xfId="14775" xr:uid="{00000000-0005-0000-0000-00006EAB0000}"/>
    <cellStyle name="Note 6 2 2 3 2 2 2" xfId="32210" xr:uid="{00000000-0005-0000-0000-00006FAB0000}"/>
    <cellStyle name="Note 6 2 2 3 2 2 3" xfId="46663" xr:uid="{00000000-0005-0000-0000-000070AB0000}"/>
    <cellStyle name="Note 6 2 2 3 2 3" xfId="17236" xr:uid="{00000000-0005-0000-0000-000071AB0000}"/>
    <cellStyle name="Note 6 2 2 3 2 3 2" xfId="34671" xr:uid="{00000000-0005-0000-0000-000072AB0000}"/>
    <cellStyle name="Note 6 2 2 3 2 3 3" xfId="49124" xr:uid="{00000000-0005-0000-0000-000073AB0000}"/>
    <cellStyle name="Note 6 2 2 3 2 4" xfId="22968" xr:uid="{00000000-0005-0000-0000-000074AB0000}"/>
    <cellStyle name="Note 6 2 2 3 2 5" xfId="37421" xr:uid="{00000000-0005-0000-0000-000075AB0000}"/>
    <cellStyle name="Note 6 2 2 3 3" xfId="7994" xr:uid="{00000000-0005-0000-0000-000076AB0000}"/>
    <cellStyle name="Note 6 2 2 3 3 2" xfId="25429" xr:uid="{00000000-0005-0000-0000-000077AB0000}"/>
    <cellStyle name="Note 6 2 2 3 3 3" xfId="39882" xr:uid="{00000000-0005-0000-0000-000078AB0000}"/>
    <cellStyle name="Note 6 2 2 3 4" xfId="10435" xr:uid="{00000000-0005-0000-0000-000079AB0000}"/>
    <cellStyle name="Note 6 2 2 3 4 2" xfId="27870" xr:uid="{00000000-0005-0000-0000-00007AAB0000}"/>
    <cellStyle name="Note 6 2 2 3 4 3" xfId="42323" xr:uid="{00000000-0005-0000-0000-00007BAB0000}"/>
    <cellStyle name="Note 6 2 2 3 5" xfId="12855" xr:uid="{00000000-0005-0000-0000-00007CAB0000}"/>
    <cellStyle name="Note 6 2 2 3 5 2" xfId="30290" xr:uid="{00000000-0005-0000-0000-00007DAB0000}"/>
    <cellStyle name="Note 6 2 2 3 5 3" xfId="44743" xr:uid="{00000000-0005-0000-0000-00007EAB0000}"/>
    <cellStyle name="Note 6 2 2 3 6" xfId="19862" xr:uid="{00000000-0005-0000-0000-00007FAB0000}"/>
    <cellStyle name="Note 6 2 2 4" xfId="3022" xr:uid="{00000000-0005-0000-0000-000080AB0000}"/>
    <cellStyle name="Note 6 2 2 4 2" xfId="5533" xr:uid="{00000000-0005-0000-0000-000081AB0000}"/>
    <cellStyle name="Note 6 2 2 4 2 2" xfId="22969" xr:uid="{00000000-0005-0000-0000-000082AB0000}"/>
    <cellStyle name="Note 6 2 2 4 2 3" xfId="37422" xr:uid="{00000000-0005-0000-0000-000083AB0000}"/>
    <cellStyle name="Note 6 2 2 4 3" xfId="7995" xr:uid="{00000000-0005-0000-0000-000084AB0000}"/>
    <cellStyle name="Note 6 2 2 4 3 2" xfId="25430" xr:uid="{00000000-0005-0000-0000-000085AB0000}"/>
    <cellStyle name="Note 6 2 2 4 3 3" xfId="39883" xr:uid="{00000000-0005-0000-0000-000086AB0000}"/>
    <cellStyle name="Note 6 2 2 4 4" xfId="10436" xr:uid="{00000000-0005-0000-0000-000087AB0000}"/>
    <cellStyle name="Note 6 2 2 4 4 2" xfId="27871" xr:uid="{00000000-0005-0000-0000-000088AB0000}"/>
    <cellStyle name="Note 6 2 2 4 4 3" xfId="42324" xr:uid="{00000000-0005-0000-0000-000089AB0000}"/>
    <cellStyle name="Note 6 2 2 4 5" xfId="12856" xr:uid="{00000000-0005-0000-0000-00008AAB0000}"/>
    <cellStyle name="Note 6 2 2 4 5 2" xfId="30291" xr:uid="{00000000-0005-0000-0000-00008BAB0000}"/>
    <cellStyle name="Note 6 2 2 4 5 3" xfId="44744" xr:uid="{00000000-0005-0000-0000-00008CAB0000}"/>
    <cellStyle name="Note 6 2 2 4 6" xfId="15525" xr:uid="{00000000-0005-0000-0000-00008DAB0000}"/>
    <cellStyle name="Note 6 2 2 4 6 2" xfId="32960" xr:uid="{00000000-0005-0000-0000-00008EAB0000}"/>
    <cellStyle name="Note 6 2 2 4 6 3" xfId="47413" xr:uid="{00000000-0005-0000-0000-00008FAB0000}"/>
    <cellStyle name="Note 6 2 2 4 7" xfId="19863" xr:uid="{00000000-0005-0000-0000-000090AB0000}"/>
    <cellStyle name="Note 6 2 2 4 8" xfId="20687" xr:uid="{00000000-0005-0000-0000-000091AB0000}"/>
    <cellStyle name="Note 6 2 2 5" xfId="5530" xr:uid="{00000000-0005-0000-0000-000092AB0000}"/>
    <cellStyle name="Note 6 2 2 5 2" xfId="14773" xr:uid="{00000000-0005-0000-0000-000093AB0000}"/>
    <cellStyle name="Note 6 2 2 5 2 2" xfId="32208" xr:uid="{00000000-0005-0000-0000-000094AB0000}"/>
    <cellStyle name="Note 6 2 2 5 2 3" xfId="46661" xr:uid="{00000000-0005-0000-0000-000095AB0000}"/>
    <cellStyle name="Note 6 2 2 5 3" xfId="17234" xr:uid="{00000000-0005-0000-0000-000096AB0000}"/>
    <cellStyle name="Note 6 2 2 5 3 2" xfId="34669" xr:uid="{00000000-0005-0000-0000-000097AB0000}"/>
    <cellStyle name="Note 6 2 2 5 3 3" xfId="49122" xr:uid="{00000000-0005-0000-0000-000098AB0000}"/>
    <cellStyle name="Note 6 2 2 5 4" xfId="22966" xr:uid="{00000000-0005-0000-0000-000099AB0000}"/>
    <cellStyle name="Note 6 2 2 5 5" xfId="37419" xr:uid="{00000000-0005-0000-0000-00009AAB0000}"/>
    <cellStyle name="Note 6 2 2 6" xfId="7992" xr:uid="{00000000-0005-0000-0000-00009BAB0000}"/>
    <cellStyle name="Note 6 2 2 6 2" xfId="25427" xr:uid="{00000000-0005-0000-0000-00009CAB0000}"/>
    <cellStyle name="Note 6 2 2 6 3" xfId="39880" xr:uid="{00000000-0005-0000-0000-00009DAB0000}"/>
    <cellStyle name="Note 6 2 2 7" xfId="10433" xr:uid="{00000000-0005-0000-0000-00009EAB0000}"/>
    <cellStyle name="Note 6 2 2 7 2" xfId="27868" xr:uid="{00000000-0005-0000-0000-00009FAB0000}"/>
    <cellStyle name="Note 6 2 2 7 3" xfId="42321" xr:uid="{00000000-0005-0000-0000-0000A0AB0000}"/>
    <cellStyle name="Note 6 2 2 8" xfId="12853" xr:uid="{00000000-0005-0000-0000-0000A1AB0000}"/>
    <cellStyle name="Note 6 2 2 8 2" xfId="30288" xr:uid="{00000000-0005-0000-0000-0000A2AB0000}"/>
    <cellStyle name="Note 6 2 2 8 3" xfId="44741" xr:uid="{00000000-0005-0000-0000-0000A3AB0000}"/>
    <cellStyle name="Note 6 2 2 9" xfId="19860" xr:uid="{00000000-0005-0000-0000-0000A4AB0000}"/>
    <cellStyle name="Note 6 2 3" xfId="3023" xr:uid="{00000000-0005-0000-0000-0000A5AB0000}"/>
    <cellStyle name="Note 6 2 3 2" xfId="3024" xr:uid="{00000000-0005-0000-0000-0000A6AB0000}"/>
    <cellStyle name="Note 6 2 3 2 2" xfId="5535" xr:uid="{00000000-0005-0000-0000-0000A7AB0000}"/>
    <cellStyle name="Note 6 2 3 2 2 2" xfId="14777" xr:uid="{00000000-0005-0000-0000-0000A8AB0000}"/>
    <cellStyle name="Note 6 2 3 2 2 2 2" xfId="32212" xr:uid="{00000000-0005-0000-0000-0000A9AB0000}"/>
    <cellStyle name="Note 6 2 3 2 2 2 3" xfId="46665" xr:uid="{00000000-0005-0000-0000-0000AAAB0000}"/>
    <cellStyle name="Note 6 2 3 2 2 3" xfId="17238" xr:uid="{00000000-0005-0000-0000-0000ABAB0000}"/>
    <cellStyle name="Note 6 2 3 2 2 3 2" xfId="34673" xr:uid="{00000000-0005-0000-0000-0000ACAB0000}"/>
    <cellStyle name="Note 6 2 3 2 2 3 3" xfId="49126" xr:uid="{00000000-0005-0000-0000-0000ADAB0000}"/>
    <cellStyle name="Note 6 2 3 2 2 4" xfId="22971" xr:uid="{00000000-0005-0000-0000-0000AEAB0000}"/>
    <cellStyle name="Note 6 2 3 2 2 5" xfId="37424" xr:uid="{00000000-0005-0000-0000-0000AFAB0000}"/>
    <cellStyle name="Note 6 2 3 2 3" xfId="7997" xr:uid="{00000000-0005-0000-0000-0000B0AB0000}"/>
    <cellStyle name="Note 6 2 3 2 3 2" xfId="25432" xr:uid="{00000000-0005-0000-0000-0000B1AB0000}"/>
    <cellStyle name="Note 6 2 3 2 3 3" xfId="39885" xr:uid="{00000000-0005-0000-0000-0000B2AB0000}"/>
    <cellStyle name="Note 6 2 3 2 4" xfId="10438" xr:uid="{00000000-0005-0000-0000-0000B3AB0000}"/>
    <cellStyle name="Note 6 2 3 2 4 2" xfId="27873" xr:uid="{00000000-0005-0000-0000-0000B4AB0000}"/>
    <cellStyle name="Note 6 2 3 2 4 3" xfId="42326" xr:uid="{00000000-0005-0000-0000-0000B5AB0000}"/>
    <cellStyle name="Note 6 2 3 2 5" xfId="12858" xr:uid="{00000000-0005-0000-0000-0000B6AB0000}"/>
    <cellStyle name="Note 6 2 3 2 5 2" xfId="30293" xr:uid="{00000000-0005-0000-0000-0000B7AB0000}"/>
    <cellStyle name="Note 6 2 3 2 5 3" xfId="44746" xr:uid="{00000000-0005-0000-0000-0000B8AB0000}"/>
    <cellStyle name="Note 6 2 3 2 6" xfId="19865" xr:uid="{00000000-0005-0000-0000-0000B9AB0000}"/>
    <cellStyle name="Note 6 2 3 3" xfId="3025" xr:uid="{00000000-0005-0000-0000-0000BAAB0000}"/>
    <cellStyle name="Note 6 2 3 3 2" xfId="5536" xr:uid="{00000000-0005-0000-0000-0000BBAB0000}"/>
    <cellStyle name="Note 6 2 3 3 2 2" xfId="14778" xr:uid="{00000000-0005-0000-0000-0000BCAB0000}"/>
    <cellStyle name="Note 6 2 3 3 2 2 2" xfId="32213" xr:uid="{00000000-0005-0000-0000-0000BDAB0000}"/>
    <cellStyle name="Note 6 2 3 3 2 2 3" xfId="46666" xr:uid="{00000000-0005-0000-0000-0000BEAB0000}"/>
    <cellStyle name="Note 6 2 3 3 2 3" xfId="17239" xr:uid="{00000000-0005-0000-0000-0000BFAB0000}"/>
    <cellStyle name="Note 6 2 3 3 2 3 2" xfId="34674" xr:uid="{00000000-0005-0000-0000-0000C0AB0000}"/>
    <cellStyle name="Note 6 2 3 3 2 3 3" xfId="49127" xr:uid="{00000000-0005-0000-0000-0000C1AB0000}"/>
    <cellStyle name="Note 6 2 3 3 2 4" xfId="22972" xr:uid="{00000000-0005-0000-0000-0000C2AB0000}"/>
    <cellStyle name="Note 6 2 3 3 2 5" xfId="37425" xr:uid="{00000000-0005-0000-0000-0000C3AB0000}"/>
    <cellStyle name="Note 6 2 3 3 3" xfId="7998" xr:uid="{00000000-0005-0000-0000-0000C4AB0000}"/>
    <cellStyle name="Note 6 2 3 3 3 2" xfId="25433" xr:uid="{00000000-0005-0000-0000-0000C5AB0000}"/>
    <cellStyle name="Note 6 2 3 3 3 3" xfId="39886" xr:uid="{00000000-0005-0000-0000-0000C6AB0000}"/>
    <cellStyle name="Note 6 2 3 3 4" xfId="10439" xr:uid="{00000000-0005-0000-0000-0000C7AB0000}"/>
    <cellStyle name="Note 6 2 3 3 4 2" xfId="27874" xr:uid="{00000000-0005-0000-0000-0000C8AB0000}"/>
    <cellStyle name="Note 6 2 3 3 4 3" xfId="42327" xr:uid="{00000000-0005-0000-0000-0000C9AB0000}"/>
    <cellStyle name="Note 6 2 3 3 5" xfId="12859" xr:uid="{00000000-0005-0000-0000-0000CAAB0000}"/>
    <cellStyle name="Note 6 2 3 3 5 2" xfId="30294" xr:uid="{00000000-0005-0000-0000-0000CBAB0000}"/>
    <cellStyle name="Note 6 2 3 3 5 3" xfId="44747" xr:uid="{00000000-0005-0000-0000-0000CCAB0000}"/>
    <cellStyle name="Note 6 2 3 3 6" xfId="19866" xr:uid="{00000000-0005-0000-0000-0000CDAB0000}"/>
    <cellStyle name="Note 6 2 3 4" xfId="3026" xr:uid="{00000000-0005-0000-0000-0000CEAB0000}"/>
    <cellStyle name="Note 6 2 3 4 2" xfId="5537" xr:uid="{00000000-0005-0000-0000-0000CFAB0000}"/>
    <cellStyle name="Note 6 2 3 4 2 2" xfId="22973" xr:uid="{00000000-0005-0000-0000-0000D0AB0000}"/>
    <cellStyle name="Note 6 2 3 4 2 3" xfId="37426" xr:uid="{00000000-0005-0000-0000-0000D1AB0000}"/>
    <cellStyle name="Note 6 2 3 4 3" xfId="7999" xr:uid="{00000000-0005-0000-0000-0000D2AB0000}"/>
    <cellStyle name="Note 6 2 3 4 3 2" xfId="25434" xr:uid="{00000000-0005-0000-0000-0000D3AB0000}"/>
    <cellStyle name="Note 6 2 3 4 3 3" xfId="39887" xr:uid="{00000000-0005-0000-0000-0000D4AB0000}"/>
    <cellStyle name="Note 6 2 3 4 4" xfId="10440" xr:uid="{00000000-0005-0000-0000-0000D5AB0000}"/>
    <cellStyle name="Note 6 2 3 4 4 2" xfId="27875" xr:uid="{00000000-0005-0000-0000-0000D6AB0000}"/>
    <cellStyle name="Note 6 2 3 4 4 3" xfId="42328" xr:uid="{00000000-0005-0000-0000-0000D7AB0000}"/>
    <cellStyle name="Note 6 2 3 4 5" xfId="12860" xr:uid="{00000000-0005-0000-0000-0000D8AB0000}"/>
    <cellStyle name="Note 6 2 3 4 5 2" xfId="30295" xr:uid="{00000000-0005-0000-0000-0000D9AB0000}"/>
    <cellStyle name="Note 6 2 3 4 5 3" xfId="44748" xr:uid="{00000000-0005-0000-0000-0000DAAB0000}"/>
    <cellStyle name="Note 6 2 3 4 6" xfId="15526" xr:uid="{00000000-0005-0000-0000-0000DBAB0000}"/>
    <cellStyle name="Note 6 2 3 4 6 2" xfId="32961" xr:uid="{00000000-0005-0000-0000-0000DCAB0000}"/>
    <cellStyle name="Note 6 2 3 4 6 3" xfId="47414" xr:uid="{00000000-0005-0000-0000-0000DDAB0000}"/>
    <cellStyle name="Note 6 2 3 4 7" xfId="19867" xr:uid="{00000000-0005-0000-0000-0000DEAB0000}"/>
    <cellStyle name="Note 6 2 3 4 8" xfId="20688" xr:uid="{00000000-0005-0000-0000-0000DFAB0000}"/>
    <cellStyle name="Note 6 2 3 5" xfId="5534" xr:uid="{00000000-0005-0000-0000-0000E0AB0000}"/>
    <cellStyle name="Note 6 2 3 5 2" xfId="14776" xr:uid="{00000000-0005-0000-0000-0000E1AB0000}"/>
    <cellStyle name="Note 6 2 3 5 2 2" xfId="32211" xr:uid="{00000000-0005-0000-0000-0000E2AB0000}"/>
    <cellStyle name="Note 6 2 3 5 2 3" xfId="46664" xr:uid="{00000000-0005-0000-0000-0000E3AB0000}"/>
    <cellStyle name="Note 6 2 3 5 3" xfId="17237" xr:uid="{00000000-0005-0000-0000-0000E4AB0000}"/>
    <cellStyle name="Note 6 2 3 5 3 2" xfId="34672" xr:uid="{00000000-0005-0000-0000-0000E5AB0000}"/>
    <cellStyle name="Note 6 2 3 5 3 3" xfId="49125" xr:uid="{00000000-0005-0000-0000-0000E6AB0000}"/>
    <cellStyle name="Note 6 2 3 5 4" xfId="22970" xr:uid="{00000000-0005-0000-0000-0000E7AB0000}"/>
    <cellStyle name="Note 6 2 3 5 5" xfId="37423" xr:uid="{00000000-0005-0000-0000-0000E8AB0000}"/>
    <cellStyle name="Note 6 2 3 6" xfId="7996" xr:uid="{00000000-0005-0000-0000-0000E9AB0000}"/>
    <cellStyle name="Note 6 2 3 6 2" xfId="25431" xr:uid="{00000000-0005-0000-0000-0000EAAB0000}"/>
    <cellStyle name="Note 6 2 3 6 3" xfId="39884" xr:uid="{00000000-0005-0000-0000-0000EBAB0000}"/>
    <cellStyle name="Note 6 2 3 7" xfId="10437" xr:uid="{00000000-0005-0000-0000-0000ECAB0000}"/>
    <cellStyle name="Note 6 2 3 7 2" xfId="27872" xr:uid="{00000000-0005-0000-0000-0000EDAB0000}"/>
    <cellStyle name="Note 6 2 3 7 3" xfId="42325" xr:uid="{00000000-0005-0000-0000-0000EEAB0000}"/>
    <cellStyle name="Note 6 2 3 8" xfId="12857" xr:uid="{00000000-0005-0000-0000-0000EFAB0000}"/>
    <cellStyle name="Note 6 2 3 8 2" xfId="30292" xr:uid="{00000000-0005-0000-0000-0000F0AB0000}"/>
    <cellStyle name="Note 6 2 3 8 3" xfId="44745" xr:uid="{00000000-0005-0000-0000-0000F1AB0000}"/>
    <cellStyle name="Note 6 2 3 9" xfId="19864" xr:uid="{00000000-0005-0000-0000-0000F2AB0000}"/>
    <cellStyle name="Note 6 2 4" xfId="3027" xr:uid="{00000000-0005-0000-0000-0000F3AB0000}"/>
    <cellStyle name="Note 6 2 4 2" xfId="3028" xr:uid="{00000000-0005-0000-0000-0000F4AB0000}"/>
    <cellStyle name="Note 6 2 4 2 2" xfId="5539" xr:uid="{00000000-0005-0000-0000-0000F5AB0000}"/>
    <cellStyle name="Note 6 2 4 2 2 2" xfId="14780" xr:uid="{00000000-0005-0000-0000-0000F6AB0000}"/>
    <cellStyle name="Note 6 2 4 2 2 2 2" xfId="32215" xr:uid="{00000000-0005-0000-0000-0000F7AB0000}"/>
    <cellStyle name="Note 6 2 4 2 2 2 3" xfId="46668" xr:uid="{00000000-0005-0000-0000-0000F8AB0000}"/>
    <cellStyle name="Note 6 2 4 2 2 3" xfId="17241" xr:uid="{00000000-0005-0000-0000-0000F9AB0000}"/>
    <cellStyle name="Note 6 2 4 2 2 3 2" xfId="34676" xr:uid="{00000000-0005-0000-0000-0000FAAB0000}"/>
    <cellStyle name="Note 6 2 4 2 2 3 3" xfId="49129" xr:uid="{00000000-0005-0000-0000-0000FBAB0000}"/>
    <cellStyle name="Note 6 2 4 2 2 4" xfId="22975" xr:uid="{00000000-0005-0000-0000-0000FCAB0000}"/>
    <cellStyle name="Note 6 2 4 2 2 5" xfId="37428" xr:uid="{00000000-0005-0000-0000-0000FDAB0000}"/>
    <cellStyle name="Note 6 2 4 2 3" xfId="8001" xr:uid="{00000000-0005-0000-0000-0000FEAB0000}"/>
    <cellStyle name="Note 6 2 4 2 3 2" xfId="25436" xr:uid="{00000000-0005-0000-0000-0000FFAB0000}"/>
    <cellStyle name="Note 6 2 4 2 3 3" xfId="39889" xr:uid="{00000000-0005-0000-0000-000000AC0000}"/>
    <cellStyle name="Note 6 2 4 2 4" xfId="10442" xr:uid="{00000000-0005-0000-0000-000001AC0000}"/>
    <cellStyle name="Note 6 2 4 2 4 2" xfId="27877" xr:uid="{00000000-0005-0000-0000-000002AC0000}"/>
    <cellStyle name="Note 6 2 4 2 4 3" xfId="42330" xr:uid="{00000000-0005-0000-0000-000003AC0000}"/>
    <cellStyle name="Note 6 2 4 2 5" xfId="12862" xr:uid="{00000000-0005-0000-0000-000004AC0000}"/>
    <cellStyle name="Note 6 2 4 2 5 2" xfId="30297" xr:uid="{00000000-0005-0000-0000-000005AC0000}"/>
    <cellStyle name="Note 6 2 4 2 5 3" xfId="44750" xr:uid="{00000000-0005-0000-0000-000006AC0000}"/>
    <cellStyle name="Note 6 2 4 2 6" xfId="19869" xr:uid="{00000000-0005-0000-0000-000007AC0000}"/>
    <cellStyle name="Note 6 2 4 3" xfId="3029" xr:uid="{00000000-0005-0000-0000-000008AC0000}"/>
    <cellStyle name="Note 6 2 4 3 2" xfId="5540" xr:uid="{00000000-0005-0000-0000-000009AC0000}"/>
    <cellStyle name="Note 6 2 4 3 2 2" xfId="14781" xr:uid="{00000000-0005-0000-0000-00000AAC0000}"/>
    <cellStyle name="Note 6 2 4 3 2 2 2" xfId="32216" xr:uid="{00000000-0005-0000-0000-00000BAC0000}"/>
    <cellStyle name="Note 6 2 4 3 2 2 3" xfId="46669" xr:uid="{00000000-0005-0000-0000-00000CAC0000}"/>
    <cellStyle name="Note 6 2 4 3 2 3" xfId="17242" xr:uid="{00000000-0005-0000-0000-00000DAC0000}"/>
    <cellStyle name="Note 6 2 4 3 2 3 2" xfId="34677" xr:uid="{00000000-0005-0000-0000-00000EAC0000}"/>
    <cellStyle name="Note 6 2 4 3 2 3 3" xfId="49130" xr:uid="{00000000-0005-0000-0000-00000FAC0000}"/>
    <cellStyle name="Note 6 2 4 3 2 4" xfId="22976" xr:uid="{00000000-0005-0000-0000-000010AC0000}"/>
    <cellStyle name="Note 6 2 4 3 2 5" xfId="37429" xr:uid="{00000000-0005-0000-0000-000011AC0000}"/>
    <cellStyle name="Note 6 2 4 3 3" xfId="8002" xr:uid="{00000000-0005-0000-0000-000012AC0000}"/>
    <cellStyle name="Note 6 2 4 3 3 2" xfId="25437" xr:uid="{00000000-0005-0000-0000-000013AC0000}"/>
    <cellStyle name="Note 6 2 4 3 3 3" xfId="39890" xr:uid="{00000000-0005-0000-0000-000014AC0000}"/>
    <cellStyle name="Note 6 2 4 3 4" xfId="10443" xr:uid="{00000000-0005-0000-0000-000015AC0000}"/>
    <cellStyle name="Note 6 2 4 3 4 2" xfId="27878" xr:uid="{00000000-0005-0000-0000-000016AC0000}"/>
    <cellStyle name="Note 6 2 4 3 4 3" xfId="42331" xr:uid="{00000000-0005-0000-0000-000017AC0000}"/>
    <cellStyle name="Note 6 2 4 3 5" xfId="12863" xr:uid="{00000000-0005-0000-0000-000018AC0000}"/>
    <cellStyle name="Note 6 2 4 3 5 2" xfId="30298" xr:uid="{00000000-0005-0000-0000-000019AC0000}"/>
    <cellStyle name="Note 6 2 4 3 5 3" xfId="44751" xr:uid="{00000000-0005-0000-0000-00001AAC0000}"/>
    <cellStyle name="Note 6 2 4 3 6" xfId="19870" xr:uid="{00000000-0005-0000-0000-00001BAC0000}"/>
    <cellStyle name="Note 6 2 4 4" xfId="3030" xr:uid="{00000000-0005-0000-0000-00001CAC0000}"/>
    <cellStyle name="Note 6 2 4 4 2" xfId="5541" xr:uid="{00000000-0005-0000-0000-00001DAC0000}"/>
    <cellStyle name="Note 6 2 4 4 2 2" xfId="22977" xr:uid="{00000000-0005-0000-0000-00001EAC0000}"/>
    <cellStyle name="Note 6 2 4 4 2 3" xfId="37430" xr:uid="{00000000-0005-0000-0000-00001FAC0000}"/>
    <cellStyle name="Note 6 2 4 4 3" xfId="8003" xr:uid="{00000000-0005-0000-0000-000020AC0000}"/>
    <cellStyle name="Note 6 2 4 4 3 2" xfId="25438" xr:uid="{00000000-0005-0000-0000-000021AC0000}"/>
    <cellStyle name="Note 6 2 4 4 3 3" xfId="39891" xr:uid="{00000000-0005-0000-0000-000022AC0000}"/>
    <cellStyle name="Note 6 2 4 4 4" xfId="10444" xr:uid="{00000000-0005-0000-0000-000023AC0000}"/>
    <cellStyle name="Note 6 2 4 4 4 2" xfId="27879" xr:uid="{00000000-0005-0000-0000-000024AC0000}"/>
    <cellStyle name="Note 6 2 4 4 4 3" xfId="42332" xr:uid="{00000000-0005-0000-0000-000025AC0000}"/>
    <cellStyle name="Note 6 2 4 4 5" xfId="12864" xr:uid="{00000000-0005-0000-0000-000026AC0000}"/>
    <cellStyle name="Note 6 2 4 4 5 2" xfId="30299" xr:uid="{00000000-0005-0000-0000-000027AC0000}"/>
    <cellStyle name="Note 6 2 4 4 5 3" xfId="44752" xr:uid="{00000000-0005-0000-0000-000028AC0000}"/>
    <cellStyle name="Note 6 2 4 4 6" xfId="15527" xr:uid="{00000000-0005-0000-0000-000029AC0000}"/>
    <cellStyle name="Note 6 2 4 4 6 2" xfId="32962" xr:uid="{00000000-0005-0000-0000-00002AAC0000}"/>
    <cellStyle name="Note 6 2 4 4 6 3" xfId="47415" xr:uid="{00000000-0005-0000-0000-00002BAC0000}"/>
    <cellStyle name="Note 6 2 4 4 7" xfId="19871" xr:uid="{00000000-0005-0000-0000-00002CAC0000}"/>
    <cellStyle name="Note 6 2 4 4 8" xfId="20689" xr:uid="{00000000-0005-0000-0000-00002DAC0000}"/>
    <cellStyle name="Note 6 2 4 5" xfId="5538" xr:uid="{00000000-0005-0000-0000-00002EAC0000}"/>
    <cellStyle name="Note 6 2 4 5 2" xfId="14779" xr:uid="{00000000-0005-0000-0000-00002FAC0000}"/>
    <cellStyle name="Note 6 2 4 5 2 2" xfId="32214" xr:uid="{00000000-0005-0000-0000-000030AC0000}"/>
    <cellStyle name="Note 6 2 4 5 2 3" xfId="46667" xr:uid="{00000000-0005-0000-0000-000031AC0000}"/>
    <cellStyle name="Note 6 2 4 5 3" xfId="17240" xr:uid="{00000000-0005-0000-0000-000032AC0000}"/>
    <cellStyle name="Note 6 2 4 5 3 2" xfId="34675" xr:uid="{00000000-0005-0000-0000-000033AC0000}"/>
    <cellStyle name="Note 6 2 4 5 3 3" xfId="49128" xr:uid="{00000000-0005-0000-0000-000034AC0000}"/>
    <cellStyle name="Note 6 2 4 5 4" xfId="22974" xr:uid="{00000000-0005-0000-0000-000035AC0000}"/>
    <cellStyle name="Note 6 2 4 5 5" xfId="37427" xr:uid="{00000000-0005-0000-0000-000036AC0000}"/>
    <cellStyle name="Note 6 2 4 6" xfId="8000" xr:uid="{00000000-0005-0000-0000-000037AC0000}"/>
    <cellStyle name="Note 6 2 4 6 2" xfId="25435" xr:uid="{00000000-0005-0000-0000-000038AC0000}"/>
    <cellStyle name="Note 6 2 4 6 3" xfId="39888" xr:uid="{00000000-0005-0000-0000-000039AC0000}"/>
    <cellStyle name="Note 6 2 4 7" xfId="10441" xr:uid="{00000000-0005-0000-0000-00003AAC0000}"/>
    <cellStyle name="Note 6 2 4 7 2" xfId="27876" xr:uid="{00000000-0005-0000-0000-00003BAC0000}"/>
    <cellStyle name="Note 6 2 4 7 3" xfId="42329" xr:uid="{00000000-0005-0000-0000-00003CAC0000}"/>
    <cellStyle name="Note 6 2 4 8" xfId="12861" xr:uid="{00000000-0005-0000-0000-00003DAC0000}"/>
    <cellStyle name="Note 6 2 4 8 2" xfId="30296" xr:uid="{00000000-0005-0000-0000-00003EAC0000}"/>
    <cellStyle name="Note 6 2 4 8 3" xfId="44749" xr:uid="{00000000-0005-0000-0000-00003FAC0000}"/>
    <cellStyle name="Note 6 2 4 9" xfId="19868" xr:uid="{00000000-0005-0000-0000-000040AC0000}"/>
    <cellStyle name="Note 6 2 5" xfId="3031" xr:uid="{00000000-0005-0000-0000-000041AC0000}"/>
    <cellStyle name="Note 6 2 5 2" xfId="3032" xr:uid="{00000000-0005-0000-0000-000042AC0000}"/>
    <cellStyle name="Note 6 2 5 2 2" xfId="5543" xr:uid="{00000000-0005-0000-0000-000043AC0000}"/>
    <cellStyle name="Note 6 2 5 2 2 2" xfId="14783" xr:uid="{00000000-0005-0000-0000-000044AC0000}"/>
    <cellStyle name="Note 6 2 5 2 2 2 2" xfId="32218" xr:uid="{00000000-0005-0000-0000-000045AC0000}"/>
    <cellStyle name="Note 6 2 5 2 2 2 3" xfId="46671" xr:uid="{00000000-0005-0000-0000-000046AC0000}"/>
    <cellStyle name="Note 6 2 5 2 2 3" xfId="17244" xr:uid="{00000000-0005-0000-0000-000047AC0000}"/>
    <cellStyle name="Note 6 2 5 2 2 3 2" xfId="34679" xr:uid="{00000000-0005-0000-0000-000048AC0000}"/>
    <cellStyle name="Note 6 2 5 2 2 3 3" xfId="49132" xr:uid="{00000000-0005-0000-0000-000049AC0000}"/>
    <cellStyle name="Note 6 2 5 2 2 4" xfId="22979" xr:uid="{00000000-0005-0000-0000-00004AAC0000}"/>
    <cellStyle name="Note 6 2 5 2 2 5" xfId="37432" xr:uid="{00000000-0005-0000-0000-00004BAC0000}"/>
    <cellStyle name="Note 6 2 5 2 3" xfId="8005" xr:uid="{00000000-0005-0000-0000-00004CAC0000}"/>
    <cellStyle name="Note 6 2 5 2 3 2" xfId="25440" xr:uid="{00000000-0005-0000-0000-00004DAC0000}"/>
    <cellStyle name="Note 6 2 5 2 3 3" xfId="39893" xr:uid="{00000000-0005-0000-0000-00004EAC0000}"/>
    <cellStyle name="Note 6 2 5 2 4" xfId="10446" xr:uid="{00000000-0005-0000-0000-00004FAC0000}"/>
    <cellStyle name="Note 6 2 5 2 4 2" xfId="27881" xr:uid="{00000000-0005-0000-0000-000050AC0000}"/>
    <cellStyle name="Note 6 2 5 2 4 3" xfId="42334" xr:uid="{00000000-0005-0000-0000-000051AC0000}"/>
    <cellStyle name="Note 6 2 5 2 5" xfId="12866" xr:uid="{00000000-0005-0000-0000-000052AC0000}"/>
    <cellStyle name="Note 6 2 5 2 5 2" xfId="30301" xr:uid="{00000000-0005-0000-0000-000053AC0000}"/>
    <cellStyle name="Note 6 2 5 2 5 3" xfId="44754" xr:uid="{00000000-0005-0000-0000-000054AC0000}"/>
    <cellStyle name="Note 6 2 5 2 6" xfId="19873" xr:uid="{00000000-0005-0000-0000-000055AC0000}"/>
    <cellStyle name="Note 6 2 5 3" xfId="3033" xr:uid="{00000000-0005-0000-0000-000056AC0000}"/>
    <cellStyle name="Note 6 2 5 3 2" xfId="5544" xr:uid="{00000000-0005-0000-0000-000057AC0000}"/>
    <cellStyle name="Note 6 2 5 3 2 2" xfId="14784" xr:uid="{00000000-0005-0000-0000-000058AC0000}"/>
    <cellStyle name="Note 6 2 5 3 2 2 2" xfId="32219" xr:uid="{00000000-0005-0000-0000-000059AC0000}"/>
    <cellStyle name="Note 6 2 5 3 2 2 3" xfId="46672" xr:uid="{00000000-0005-0000-0000-00005AAC0000}"/>
    <cellStyle name="Note 6 2 5 3 2 3" xfId="17245" xr:uid="{00000000-0005-0000-0000-00005BAC0000}"/>
    <cellStyle name="Note 6 2 5 3 2 3 2" xfId="34680" xr:uid="{00000000-0005-0000-0000-00005CAC0000}"/>
    <cellStyle name="Note 6 2 5 3 2 3 3" xfId="49133" xr:uid="{00000000-0005-0000-0000-00005DAC0000}"/>
    <cellStyle name="Note 6 2 5 3 2 4" xfId="22980" xr:uid="{00000000-0005-0000-0000-00005EAC0000}"/>
    <cellStyle name="Note 6 2 5 3 2 5" xfId="37433" xr:uid="{00000000-0005-0000-0000-00005FAC0000}"/>
    <cellStyle name="Note 6 2 5 3 3" xfId="8006" xr:uid="{00000000-0005-0000-0000-000060AC0000}"/>
    <cellStyle name="Note 6 2 5 3 3 2" xfId="25441" xr:uid="{00000000-0005-0000-0000-000061AC0000}"/>
    <cellStyle name="Note 6 2 5 3 3 3" xfId="39894" xr:uid="{00000000-0005-0000-0000-000062AC0000}"/>
    <cellStyle name="Note 6 2 5 3 4" xfId="10447" xr:uid="{00000000-0005-0000-0000-000063AC0000}"/>
    <cellStyle name="Note 6 2 5 3 4 2" xfId="27882" xr:uid="{00000000-0005-0000-0000-000064AC0000}"/>
    <cellStyle name="Note 6 2 5 3 4 3" xfId="42335" xr:uid="{00000000-0005-0000-0000-000065AC0000}"/>
    <cellStyle name="Note 6 2 5 3 5" xfId="12867" xr:uid="{00000000-0005-0000-0000-000066AC0000}"/>
    <cellStyle name="Note 6 2 5 3 5 2" xfId="30302" xr:uid="{00000000-0005-0000-0000-000067AC0000}"/>
    <cellStyle name="Note 6 2 5 3 5 3" xfId="44755" xr:uid="{00000000-0005-0000-0000-000068AC0000}"/>
    <cellStyle name="Note 6 2 5 3 6" xfId="19874" xr:uid="{00000000-0005-0000-0000-000069AC0000}"/>
    <cellStyle name="Note 6 2 5 4" xfId="3034" xr:uid="{00000000-0005-0000-0000-00006AAC0000}"/>
    <cellStyle name="Note 6 2 5 4 2" xfId="5545" xr:uid="{00000000-0005-0000-0000-00006BAC0000}"/>
    <cellStyle name="Note 6 2 5 4 2 2" xfId="22981" xr:uid="{00000000-0005-0000-0000-00006CAC0000}"/>
    <cellStyle name="Note 6 2 5 4 2 3" xfId="37434" xr:uid="{00000000-0005-0000-0000-00006DAC0000}"/>
    <cellStyle name="Note 6 2 5 4 3" xfId="8007" xr:uid="{00000000-0005-0000-0000-00006EAC0000}"/>
    <cellStyle name="Note 6 2 5 4 3 2" xfId="25442" xr:uid="{00000000-0005-0000-0000-00006FAC0000}"/>
    <cellStyle name="Note 6 2 5 4 3 3" xfId="39895" xr:uid="{00000000-0005-0000-0000-000070AC0000}"/>
    <cellStyle name="Note 6 2 5 4 4" xfId="10448" xr:uid="{00000000-0005-0000-0000-000071AC0000}"/>
    <cellStyle name="Note 6 2 5 4 4 2" xfId="27883" xr:uid="{00000000-0005-0000-0000-000072AC0000}"/>
    <cellStyle name="Note 6 2 5 4 4 3" xfId="42336" xr:uid="{00000000-0005-0000-0000-000073AC0000}"/>
    <cellStyle name="Note 6 2 5 4 5" xfId="12868" xr:uid="{00000000-0005-0000-0000-000074AC0000}"/>
    <cellStyle name="Note 6 2 5 4 5 2" xfId="30303" xr:uid="{00000000-0005-0000-0000-000075AC0000}"/>
    <cellStyle name="Note 6 2 5 4 5 3" xfId="44756" xr:uid="{00000000-0005-0000-0000-000076AC0000}"/>
    <cellStyle name="Note 6 2 5 4 6" xfId="15528" xr:uid="{00000000-0005-0000-0000-000077AC0000}"/>
    <cellStyle name="Note 6 2 5 4 6 2" xfId="32963" xr:uid="{00000000-0005-0000-0000-000078AC0000}"/>
    <cellStyle name="Note 6 2 5 4 6 3" xfId="47416" xr:uid="{00000000-0005-0000-0000-000079AC0000}"/>
    <cellStyle name="Note 6 2 5 4 7" xfId="19875" xr:uid="{00000000-0005-0000-0000-00007AAC0000}"/>
    <cellStyle name="Note 6 2 5 4 8" xfId="20690" xr:uid="{00000000-0005-0000-0000-00007BAC0000}"/>
    <cellStyle name="Note 6 2 5 5" xfId="5542" xr:uid="{00000000-0005-0000-0000-00007CAC0000}"/>
    <cellStyle name="Note 6 2 5 5 2" xfId="14782" xr:uid="{00000000-0005-0000-0000-00007DAC0000}"/>
    <cellStyle name="Note 6 2 5 5 2 2" xfId="32217" xr:uid="{00000000-0005-0000-0000-00007EAC0000}"/>
    <cellStyle name="Note 6 2 5 5 2 3" xfId="46670" xr:uid="{00000000-0005-0000-0000-00007FAC0000}"/>
    <cellStyle name="Note 6 2 5 5 3" xfId="17243" xr:uid="{00000000-0005-0000-0000-000080AC0000}"/>
    <cellStyle name="Note 6 2 5 5 3 2" xfId="34678" xr:uid="{00000000-0005-0000-0000-000081AC0000}"/>
    <cellStyle name="Note 6 2 5 5 3 3" xfId="49131" xr:uid="{00000000-0005-0000-0000-000082AC0000}"/>
    <cellStyle name="Note 6 2 5 5 4" xfId="22978" xr:uid="{00000000-0005-0000-0000-000083AC0000}"/>
    <cellStyle name="Note 6 2 5 5 5" xfId="37431" xr:uid="{00000000-0005-0000-0000-000084AC0000}"/>
    <cellStyle name="Note 6 2 5 6" xfId="8004" xr:uid="{00000000-0005-0000-0000-000085AC0000}"/>
    <cellStyle name="Note 6 2 5 6 2" xfId="25439" xr:uid="{00000000-0005-0000-0000-000086AC0000}"/>
    <cellStyle name="Note 6 2 5 6 3" xfId="39892" xr:uid="{00000000-0005-0000-0000-000087AC0000}"/>
    <cellStyle name="Note 6 2 5 7" xfId="10445" xr:uid="{00000000-0005-0000-0000-000088AC0000}"/>
    <cellStyle name="Note 6 2 5 7 2" xfId="27880" xr:uid="{00000000-0005-0000-0000-000089AC0000}"/>
    <cellStyle name="Note 6 2 5 7 3" xfId="42333" xr:uid="{00000000-0005-0000-0000-00008AAC0000}"/>
    <cellStyle name="Note 6 2 5 8" xfId="12865" xr:uid="{00000000-0005-0000-0000-00008BAC0000}"/>
    <cellStyle name="Note 6 2 5 8 2" xfId="30300" xr:uid="{00000000-0005-0000-0000-00008CAC0000}"/>
    <cellStyle name="Note 6 2 5 8 3" xfId="44753" xr:uid="{00000000-0005-0000-0000-00008DAC0000}"/>
    <cellStyle name="Note 6 2 5 9" xfId="19872" xr:uid="{00000000-0005-0000-0000-00008EAC0000}"/>
    <cellStyle name="Note 6 2 6" xfId="3035" xr:uid="{00000000-0005-0000-0000-00008FAC0000}"/>
    <cellStyle name="Note 6 2 6 2" xfId="5546" xr:uid="{00000000-0005-0000-0000-000090AC0000}"/>
    <cellStyle name="Note 6 2 6 2 2" xfId="14785" xr:uid="{00000000-0005-0000-0000-000091AC0000}"/>
    <cellStyle name="Note 6 2 6 2 2 2" xfId="32220" xr:uid="{00000000-0005-0000-0000-000092AC0000}"/>
    <cellStyle name="Note 6 2 6 2 2 3" xfId="46673" xr:uid="{00000000-0005-0000-0000-000093AC0000}"/>
    <cellStyle name="Note 6 2 6 2 3" xfId="17246" xr:uid="{00000000-0005-0000-0000-000094AC0000}"/>
    <cellStyle name="Note 6 2 6 2 3 2" xfId="34681" xr:uid="{00000000-0005-0000-0000-000095AC0000}"/>
    <cellStyle name="Note 6 2 6 2 3 3" xfId="49134" xr:uid="{00000000-0005-0000-0000-000096AC0000}"/>
    <cellStyle name="Note 6 2 6 2 4" xfId="22982" xr:uid="{00000000-0005-0000-0000-000097AC0000}"/>
    <cellStyle name="Note 6 2 6 2 5" xfId="37435" xr:uid="{00000000-0005-0000-0000-000098AC0000}"/>
    <cellStyle name="Note 6 2 6 3" xfId="8008" xr:uid="{00000000-0005-0000-0000-000099AC0000}"/>
    <cellStyle name="Note 6 2 6 3 2" xfId="25443" xr:uid="{00000000-0005-0000-0000-00009AAC0000}"/>
    <cellStyle name="Note 6 2 6 3 3" xfId="39896" xr:uid="{00000000-0005-0000-0000-00009BAC0000}"/>
    <cellStyle name="Note 6 2 6 4" xfId="10449" xr:uid="{00000000-0005-0000-0000-00009CAC0000}"/>
    <cellStyle name="Note 6 2 6 4 2" xfId="27884" xr:uid="{00000000-0005-0000-0000-00009DAC0000}"/>
    <cellStyle name="Note 6 2 6 4 3" xfId="42337" xr:uid="{00000000-0005-0000-0000-00009EAC0000}"/>
    <cellStyle name="Note 6 2 6 5" xfId="12869" xr:uid="{00000000-0005-0000-0000-00009FAC0000}"/>
    <cellStyle name="Note 6 2 6 5 2" xfId="30304" xr:uid="{00000000-0005-0000-0000-0000A0AC0000}"/>
    <cellStyle name="Note 6 2 6 5 3" xfId="44757" xr:uid="{00000000-0005-0000-0000-0000A1AC0000}"/>
    <cellStyle name="Note 6 2 6 6" xfId="19876" xr:uid="{00000000-0005-0000-0000-0000A2AC0000}"/>
    <cellStyle name="Note 6 2 7" xfId="3036" xr:uid="{00000000-0005-0000-0000-0000A3AC0000}"/>
    <cellStyle name="Note 6 2 7 2" xfId="5547" xr:uid="{00000000-0005-0000-0000-0000A4AC0000}"/>
    <cellStyle name="Note 6 2 7 2 2" xfId="14786" xr:uid="{00000000-0005-0000-0000-0000A5AC0000}"/>
    <cellStyle name="Note 6 2 7 2 2 2" xfId="32221" xr:uid="{00000000-0005-0000-0000-0000A6AC0000}"/>
    <cellStyle name="Note 6 2 7 2 2 3" xfId="46674" xr:uid="{00000000-0005-0000-0000-0000A7AC0000}"/>
    <cellStyle name="Note 6 2 7 2 3" xfId="17247" xr:uid="{00000000-0005-0000-0000-0000A8AC0000}"/>
    <cellStyle name="Note 6 2 7 2 3 2" xfId="34682" xr:uid="{00000000-0005-0000-0000-0000A9AC0000}"/>
    <cellStyle name="Note 6 2 7 2 3 3" xfId="49135" xr:uid="{00000000-0005-0000-0000-0000AAAC0000}"/>
    <cellStyle name="Note 6 2 7 2 4" xfId="22983" xr:uid="{00000000-0005-0000-0000-0000ABAC0000}"/>
    <cellStyle name="Note 6 2 7 2 5" xfId="37436" xr:uid="{00000000-0005-0000-0000-0000ACAC0000}"/>
    <cellStyle name="Note 6 2 7 3" xfId="8009" xr:uid="{00000000-0005-0000-0000-0000ADAC0000}"/>
    <cellStyle name="Note 6 2 7 3 2" xfId="25444" xr:uid="{00000000-0005-0000-0000-0000AEAC0000}"/>
    <cellStyle name="Note 6 2 7 3 3" xfId="39897" xr:uid="{00000000-0005-0000-0000-0000AFAC0000}"/>
    <cellStyle name="Note 6 2 7 4" xfId="10450" xr:uid="{00000000-0005-0000-0000-0000B0AC0000}"/>
    <cellStyle name="Note 6 2 7 4 2" xfId="27885" xr:uid="{00000000-0005-0000-0000-0000B1AC0000}"/>
    <cellStyle name="Note 6 2 7 4 3" xfId="42338" xr:uid="{00000000-0005-0000-0000-0000B2AC0000}"/>
    <cellStyle name="Note 6 2 7 5" xfId="12870" xr:uid="{00000000-0005-0000-0000-0000B3AC0000}"/>
    <cellStyle name="Note 6 2 7 5 2" xfId="30305" xr:uid="{00000000-0005-0000-0000-0000B4AC0000}"/>
    <cellStyle name="Note 6 2 7 5 3" xfId="44758" xr:uid="{00000000-0005-0000-0000-0000B5AC0000}"/>
    <cellStyle name="Note 6 2 7 6" xfId="19877" xr:uid="{00000000-0005-0000-0000-0000B6AC0000}"/>
    <cellStyle name="Note 6 2 8" xfId="3037" xr:uid="{00000000-0005-0000-0000-0000B7AC0000}"/>
    <cellStyle name="Note 6 2 8 2" xfId="5548" xr:uid="{00000000-0005-0000-0000-0000B8AC0000}"/>
    <cellStyle name="Note 6 2 8 2 2" xfId="22984" xr:uid="{00000000-0005-0000-0000-0000B9AC0000}"/>
    <cellStyle name="Note 6 2 8 2 3" xfId="37437" xr:uid="{00000000-0005-0000-0000-0000BAAC0000}"/>
    <cellStyle name="Note 6 2 8 3" xfId="8010" xr:uid="{00000000-0005-0000-0000-0000BBAC0000}"/>
    <cellStyle name="Note 6 2 8 3 2" xfId="25445" xr:uid="{00000000-0005-0000-0000-0000BCAC0000}"/>
    <cellStyle name="Note 6 2 8 3 3" xfId="39898" xr:uid="{00000000-0005-0000-0000-0000BDAC0000}"/>
    <cellStyle name="Note 6 2 8 4" xfId="10451" xr:uid="{00000000-0005-0000-0000-0000BEAC0000}"/>
    <cellStyle name="Note 6 2 8 4 2" xfId="27886" xr:uid="{00000000-0005-0000-0000-0000BFAC0000}"/>
    <cellStyle name="Note 6 2 8 4 3" xfId="42339" xr:uid="{00000000-0005-0000-0000-0000C0AC0000}"/>
    <cellStyle name="Note 6 2 8 5" xfId="12871" xr:uid="{00000000-0005-0000-0000-0000C1AC0000}"/>
    <cellStyle name="Note 6 2 8 5 2" xfId="30306" xr:uid="{00000000-0005-0000-0000-0000C2AC0000}"/>
    <cellStyle name="Note 6 2 8 5 3" xfId="44759" xr:uid="{00000000-0005-0000-0000-0000C3AC0000}"/>
    <cellStyle name="Note 6 2 8 6" xfId="15529" xr:uid="{00000000-0005-0000-0000-0000C4AC0000}"/>
    <cellStyle name="Note 6 2 8 6 2" xfId="32964" xr:uid="{00000000-0005-0000-0000-0000C5AC0000}"/>
    <cellStyle name="Note 6 2 8 6 3" xfId="47417" xr:uid="{00000000-0005-0000-0000-0000C6AC0000}"/>
    <cellStyle name="Note 6 2 8 7" xfId="19878" xr:uid="{00000000-0005-0000-0000-0000C7AC0000}"/>
    <cellStyle name="Note 6 2 8 8" xfId="20691" xr:uid="{00000000-0005-0000-0000-0000C8AC0000}"/>
    <cellStyle name="Note 6 2 9" xfId="5529" xr:uid="{00000000-0005-0000-0000-0000C9AC0000}"/>
    <cellStyle name="Note 6 2 9 2" xfId="14772" xr:uid="{00000000-0005-0000-0000-0000CAAC0000}"/>
    <cellStyle name="Note 6 2 9 2 2" xfId="32207" xr:uid="{00000000-0005-0000-0000-0000CBAC0000}"/>
    <cellStyle name="Note 6 2 9 2 3" xfId="46660" xr:uid="{00000000-0005-0000-0000-0000CCAC0000}"/>
    <cellStyle name="Note 6 2 9 3" xfId="17233" xr:uid="{00000000-0005-0000-0000-0000CDAC0000}"/>
    <cellStyle name="Note 6 2 9 3 2" xfId="34668" xr:uid="{00000000-0005-0000-0000-0000CEAC0000}"/>
    <cellStyle name="Note 6 2 9 3 3" xfId="49121" xr:uid="{00000000-0005-0000-0000-0000CFAC0000}"/>
    <cellStyle name="Note 6 2 9 4" xfId="22965" xr:uid="{00000000-0005-0000-0000-0000D0AC0000}"/>
    <cellStyle name="Note 6 2 9 5" xfId="37418" xr:uid="{00000000-0005-0000-0000-0000D1AC0000}"/>
    <cellStyle name="Note 6 20" xfId="3038" xr:uid="{00000000-0005-0000-0000-0000D2AC0000}"/>
    <cellStyle name="Note 6 20 10" xfId="19879" xr:uid="{00000000-0005-0000-0000-0000D3AC0000}"/>
    <cellStyle name="Note 6 20 2" xfId="3039" xr:uid="{00000000-0005-0000-0000-0000D4AC0000}"/>
    <cellStyle name="Note 6 20 2 10" xfId="10453" xr:uid="{00000000-0005-0000-0000-0000D5AC0000}"/>
    <cellStyle name="Note 6 20 2 10 2" xfId="27888" xr:uid="{00000000-0005-0000-0000-0000D6AC0000}"/>
    <cellStyle name="Note 6 20 2 10 3" xfId="42341" xr:uid="{00000000-0005-0000-0000-0000D7AC0000}"/>
    <cellStyle name="Note 6 20 2 11" xfId="12873" xr:uid="{00000000-0005-0000-0000-0000D8AC0000}"/>
    <cellStyle name="Note 6 20 2 11 2" xfId="30308" xr:uid="{00000000-0005-0000-0000-0000D9AC0000}"/>
    <cellStyle name="Note 6 20 2 11 3" xfId="44761" xr:uid="{00000000-0005-0000-0000-0000DAAC0000}"/>
    <cellStyle name="Note 6 20 2 12" xfId="19880" xr:uid="{00000000-0005-0000-0000-0000DBAC0000}"/>
    <cellStyle name="Note 6 20 2 2" xfId="3040" xr:uid="{00000000-0005-0000-0000-0000DCAC0000}"/>
    <cellStyle name="Note 6 20 2 2 2" xfId="3041" xr:uid="{00000000-0005-0000-0000-0000DDAC0000}"/>
    <cellStyle name="Note 6 20 2 2 2 2" xfId="5552" xr:uid="{00000000-0005-0000-0000-0000DEAC0000}"/>
    <cellStyle name="Note 6 20 2 2 2 2 2" xfId="14790" xr:uid="{00000000-0005-0000-0000-0000DFAC0000}"/>
    <cellStyle name="Note 6 20 2 2 2 2 2 2" xfId="32225" xr:uid="{00000000-0005-0000-0000-0000E0AC0000}"/>
    <cellStyle name="Note 6 20 2 2 2 2 2 3" xfId="46678" xr:uid="{00000000-0005-0000-0000-0000E1AC0000}"/>
    <cellStyle name="Note 6 20 2 2 2 2 3" xfId="17251" xr:uid="{00000000-0005-0000-0000-0000E2AC0000}"/>
    <cellStyle name="Note 6 20 2 2 2 2 3 2" xfId="34686" xr:uid="{00000000-0005-0000-0000-0000E3AC0000}"/>
    <cellStyle name="Note 6 20 2 2 2 2 3 3" xfId="49139" xr:uid="{00000000-0005-0000-0000-0000E4AC0000}"/>
    <cellStyle name="Note 6 20 2 2 2 2 4" xfId="22988" xr:uid="{00000000-0005-0000-0000-0000E5AC0000}"/>
    <cellStyle name="Note 6 20 2 2 2 2 5" xfId="37441" xr:uid="{00000000-0005-0000-0000-0000E6AC0000}"/>
    <cellStyle name="Note 6 20 2 2 2 3" xfId="8014" xr:uid="{00000000-0005-0000-0000-0000E7AC0000}"/>
    <cellStyle name="Note 6 20 2 2 2 3 2" xfId="25449" xr:uid="{00000000-0005-0000-0000-0000E8AC0000}"/>
    <cellStyle name="Note 6 20 2 2 2 3 3" xfId="39902" xr:uid="{00000000-0005-0000-0000-0000E9AC0000}"/>
    <cellStyle name="Note 6 20 2 2 2 4" xfId="10455" xr:uid="{00000000-0005-0000-0000-0000EAAC0000}"/>
    <cellStyle name="Note 6 20 2 2 2 4 2" xfId="27890" xr:uid="{00000000-0005-0000-0000-0000EBAC0000}"/>
    <cellStyle name="Note 6 20 2 2 2 4 3" xfId="42343" xr:uid="{00000000-0005-0000-0000-0000ECAC0000}"/>
    <cellStyle name="Note 6 20 2 2 2 5" xfId="12875" xr:uid="{00000000-0005-0000-0000-0000EDAC0000}"/>
    <cellStyle name="Note 6 20 2 2 2 5 2" xfId="30310" xr:uid="{00000000-0005-0000-0000-0000EEAC0000}"/>
    <cellStyle name="Note 6 20 2 2 2 5 3" xfId="44763" xr:uid="{00000000-0005-0000-0000-0000EFAC0000}"/>
    <cellStyle name="Note 6 20 2 2 2 6" xfId="19882" xr:uid="{00000000-0005-0000-0000-0000F0AC0000}"/>
    <cellStyle name="Note 6 20 2 2 3" xfId="3042" xr:uid="{00000000-0005-0000-0000-0000F1AC0000}"/>
    <cellStyle name="Note 6 20 2 2 3 2" xfId="5553" xr:uid="{00000000-0005-0000-0000-0000F2AC0000}"/>
    <cellStyle name="Note 6 20 2 2 3 2 2" xfId="14791" xr:uid="{00000000-0005-0000-0000-0000F3AC0000}"/>
    <cellStyle name="Note 6 20 2 2 3 2 2 2" xfId="32226" xr:uid="{00000000-0005-0000-0000-0000F4AC0000}"/>
    <cellStyle name="Note 6 20 2 2 3 2 2 3" xfId="46679" xr:uid="{00000000-0005-0000-0000-0000F5AC0000}"/>
    <cellStyle name="Note 6 20 2 2 3 2 3" xfId="17252" xr:uid="{00000000-0005-0000-0000-0000F6AC0000}"/>
    <cellStyle name="Note 6 20 2 2 3 2 3 2" xfId="34687" xr:uid="{00000000-0005-0000-0000-0000F7AC0000}"/>
    <cellStyle name="Note 6 20 2 2 3 2 3 3" xfId="49140" xr:uid="{00000000-0005-0000-0000-0000F8AC0000}"/>
    <cellStyle name="Note 6 20 2 2 3 2 4" xfId="22989" xr:uid="{00000000-0005-0000-0000-0000F9AC0000}"/>
    <cellStyle name="Note 6 20 2 2 3 2 5" xfId="37442" xr:uid="{00000000-0005-0000-0000-0000FAAC0000}"/>
    <cellStyle name="Note 6 20 2 2 3 3" xfId="8015" xr:uid="{00000000-0005-0000-0000-0000FBAC0000}"/>
    <cellStyle name="Note 6 20 2 2 3 3 2" xfId="25450" xr:uid="{00000000-0005-0000-0000-0000FCAC0000}"/>
    <cellStyle name="Note 6 20 2 2 3 3 3" xfId="39903" xr:uid="{00000000-0005-0000-0000-0000FDAC0000}"/>
    <cellStyle name="Note 6 20 2 2 3 4" xfId="10456" xr:uid="{00000000-0005-0000-0000-0000FEAC0000}"/>
    <cellStyle name="Note 6 20 2 2 3 4 2" xfId="27891" xr:uid="{00000000-0005-0000-0000-0000FFAC0000}"/>
    <cellStyle name="Note 6 20 2 2 3 4 3" xfId="42344" xr:uid="{00000000-0005-0000-0000-000000AD0000}"/>
    <cellStyle name="Note 6 20 2 2 3 5" xfId="12876" xr:uid="{00000000-0005-0000-0000-000001AD0000}"/>
    <cellStyle name="Note 6 20 2 2 3 5 2" xfId="30311" xr:uid="{00000000-0005-0000-0000-000002AD0000}"/>
    <cellStyle name="Note 6 20 2 2 3 5 3" xfId="44764" xr:uid="{00000000-0005-0000-0000-000003AD0000}"/>
    <cellStyle name="Note 6 20 2 2 3 6" xfId="19883" xr:uid="{00000000-0005-0000-0000-000004AD0000}"/>
    <cellStyle name="Note 6 20 2 2 4" xfId="3043" xr:uid="{00000000-0005-0000-0000-000005AD0000}"/>
    <cellStyle name="Note 6 20 2 2 4 2" xfId="5554" xr:uid="{00000000-0005-0000-0000-000006AD0000}"/>
    <cellStyle name="Note 6 20 2 2 4 2 2" xfId="22990" xr:uid="{00000000-0005-0000-0000-000007AD0000}"/>
    <cellStyle name="Note 6 20 2 2 4 2 3" xfId="37443" xr:uid="{00000000-0005-0000-0000-000008AD0000}"/>
    <cellStyle name="Note 6 20 2 2 4 3" xfId="8016" xr:uid="{00000000-0005-0000-0000-000009AD0000}"/>
    <cellStyle name="Note 6 20 2 2 4 3 2" xfId="25451" xr:uid="{00000000-0005-0000-0000-00000AAD0000}"/>
    <cellStyle name="Note 6 20 2 2 4 3 3" xfId="39904" xr:uid="{00000000-0005-0000-0000-00000BAD0000}"/>
    <cellStyle name="Note 6 20 2 2 4 4" xfId="10457" xr:uid="{00000000-0005-0000-0000-00000CAD0000}"/>
    <cellStyle name="Note 6 20 2 2 4 4 2" xfId="27892" xr:uid="{00000000-0005-0000-0000-00000DAD0000}"/>
    <cellStyle name="Note 6 20 2 2 4 4 3" xfId="42345" xr:uid="{00000000-0005-0000-0000-00000EAD0000}"/>
    <cellStyle name="Note 6 20 2 2 4 5" xfId="12877" xr:uid="{00000000-0005-0000-0000-00000FAD0000}"/>
    <cellStyle name="Note 6 20 2 2 4 5 2" xfId="30312" xr:uid="{00000000-0005-0000-0000-000010AD0000}"/>
    <cellStyle name="Note 6 20 2 2 4 5 3" xfId="44765" xr:uid="{00000000-0005-0000-0000-000011AD0000}"/>
    <cellStyle name="Note 6 20 2 2 4 6" xfId="15530" xr:uid="{00000000-0005-0000-0000-000012AD0000}"/>
    <cellStyle name="Note 6 20 2 2 4 6 2" xfId="32965" xr:uid="{00000000-0005-0000-0000-000013AD0000}"/>
    <cellStyle name="Note 6 20 2 2 4 6 3" xfId="47418" xr:uid="{00000000-0005-0000-0000-000014AD0000}"/>
    <cellStyle name="Note 6 20 2 2 4 7" xfId="19884" xr:uid="{00000000-0005-0000-0000-000015AD0000}"/>
    <cellStyle name="Note 6 20 2 2 4 8" xfId="20692" xr:uid="{00000000-0005-0000-0000-000016AD0000}"/>
    <cellStyle name="Note 6 20 2 2 5" xfId="5551" xr:uid="{00000000-0005-0000-0000-000017AD0000}"/>
    <cellStyle name="Note 6 20 2 2 5 2" xfId="14789" xr:uid="{00000000-0005-0000-0000-000018AD0000}"/>
    <cellStyle name="Note 6 20 2 2 5 2 2" xfId="32224" xr:uid="{00000000-0005-0000-0000-000019AD0000}"/>
    <cellStyle name="Note 6 20 2 2 5 2 3" xfId="46677" xr:uid="{00000000-0005-0000-0000-00001AAD0000}"/>
    <cellStyle name="Note 6 20 2 2 5 3" xfId="17250" xr:uid="{00000000-0005-0000-0000-00001BAD0000}"/>
    <cellStyle name="Note 6 20 2 2 5 3 2" xfId="34685" xr:uid="{00000000-0005-0000-0000-00001CAD0000}"/>
    <cellStyle name="Note 6 20 2 2 5 3 3" xfId="49138" xr:uid="{00000000-0005-0000-0000-00001DAD0000}"/>
    <cellStyle name="Note 6 20 2 2 5 4" xfId="22987" xr:uid="{00000000-0005-0000-0000-00001EAD0000}"/>
    <cellStyle name="Note 6 20 2 2 5 5" xfId="37440" xr:uid="{00000000-0005-0000-0000-00001FAD0000}"/>
    <cellStyle name="Note 6 20 2 2 6" xfId="8013" xr:uid="{00000000-0005-0000-0000-000020AD0000}"/>
    <cellStyle name="Note 6 20 2 2 6 2" xfId="25448" xr:uid="{00000000-0005-0000-0000-000021AD0000}"/>
    <cellStyle name="Note 6 20 2 2 6 3" xfId="39901" xr:uid="{00000000-0005-0000-0000-000022AD0000}"/>
    <cellStyle name="Note 6 20 2 2 7" xfId="10454" xr:uid="{00000000-0005-0000-0000-000023AD0000}"/>
    <cellStyle name="Note 6 20 2 2 7 2" xfId="27889" xr:uid="{00000000-0005-0000-0000-000024AD0000}"/>
    <cellStyle name="Note 6 20 2 2 7 3" xfId="42342" xr:uid="{00000000-0005-0000-0000-000025AD0000}"/>
    <cellStyle name="Note 6 20 2 2 8" xfId="12874" xr:uid="{00000000-0005-0000-0000-000026AD0000}"/>
    <cellStyle name="Note 6 20 2 2 8 2" xfId="30309" xr:uid="{00000000-0005-0000-0000-000027AD0000}"/>
    <cellStyle name="Note 6 20 2 2 8 3" xfId="44762" xr:uid="{00000000-0005-0000-0000-000028AD0000}"/>
    <cellStyle name="Note 6 20 2 2 9" xfId="19881" xr:uid="{00000000-0005-0000-0000-000029AD0000}"/>
    <cellStyle name="Note 6 20 2 3" xfId="3044" xr:uid="{00000000-0005-0000-0000-00002AAD0000}"/>
    <cellStyle name="Note 6 20 2 3 2" xfId="3045" xr:uid="{00000000-0005-0000-0000-00002BAD0000}"/>
    <cellStyle name="Note 6 20 2 3 2 2" xfId="5556" xr:uid="{00000000-0005-0000-0000-00002CAD0000}"/>
    <cellStyle name="Note 6 20 2 3 2 2 2" xfId="14793" xr:uid="{00000000-0005-0000-0000-00002DAD0000}"/>
    <cellStyle name="Note 6 20 2 3 2 2 2 2" xfId="32228" xr:uid="{00000000-0005-0000-0000-00002EAD0000}"/>
    <cellStyle name="Note 6 20 2 3 2 2 2 3" xfId="46681" xr:uid="{00000000-0005-0000-0000-00002FAD0000}"/>
    <cellStyle name="Note 6 20 2 3 2 2 3" xfId="17254" xr:uid="{00000000-0005-0000-0000-000030AD0000}"/>
    <cellStyle name="Note 6 20 2 3 2 2 3 2" xfId="34689" xr:uid="{00000000-0005-0000-0000-000031AD0000}"/>
    <cellStyle name="Note 6 20 2 3 2 2 3 3" xfId="49142" xr:uid="{00000000-0005-0000-0000-000032AD0000}"/>
    <cellStyle name="Note 6 20 2 3 2 2 4" xfId="22992" xr:uid="{00000000-0005-0000-0000-000033AD0000}"/>
    <cellStyle name="Note 6 20 2 3 2 2 5" xfId="37445" xr:uid="{00000000-0005-0000-0000-000034AD0000}"/>
    <cellStyle name="Note 6 20 2 3 2 3" xfId="8018" xr:uid="{00000000-0005-0000-0000-000035AD0000}"/>
    <cellStyle name="Note 6 20 2 3 2 3 2" xfId="25453" xr:uid="{00000000-0005-0000-0000-000036AD0000}"/>
    <cellStyle name="Note 6 20 2 3 2 3 3" xfId="39906" xr:uid="{00000000-0005-0000-0000-000037AD0000}"/>
    <cellStyle name="Note 6 20 2 3 2 4" xfId="10459" xr:uid="{00000000-0005-0000-0000-000038AD0000}"/>
    <cellStyle name="Note 6 20 2 3 2 4 2" xfId="27894" xr:uid="{00000000-0005-0000-0000-000039AD0000}"/>
    <cellStyle name="Note 6 20 2 3 2 4 3" xfId="42347" xr:uid="{00000000-0005-0000-0000-00003AAD0000}"/>
    <cellStyle name="Note 6 20 2 3 2 5" xfId="12879" xr:uid="{00000000-0005-0000-0000-00003BAD0000}"/>
    <cellStyle name="Note 6 20 2 3 2 5 2" xfId="30314" xr:uid="{00000000-0005-0000-0000-00003CAD0000}"/>
    <cellStyle name="Note 6 20 2 3 2 5 3" xfId="44767" xr:uid="{00000000-0005-0000-0000-00003DAD0000}"/>
    <cellStyle name="Note 6 20 2 3 2 6" xfId="19886" xr:uid="{00000000-0005-0000-0000-00003EAD0000}"/>
    <cellStyle name="Note 6 20 2 3 3" xfId="3046" xr:uid="{00000000-0005-0000-0000-00003FAD0000}"/>
    <cellStyle name="Note 6 20 2 3 3 2" xfId="5557" xr:uid="{00000000-0005-0000-0000-000040AD0000}"/>
    <cellStyle name="Note 6 20 2 3 3 2 2" xfId="14794" xr:uid="{00000000-0005-0000-0000-000041AD0000}"/>
    <cellStyle name="Note 6 20 2 3 3 2 2 2" xfId="32229" xr:uid="{00000000-0005-0000-0000-000042AD0000}"/>
    <cellStyle name="Note 6 20 2 3 3 2 2 3" xfId="46682" xr:uid="{00000000-0005-0000-0000-000043AD0000}"/>
    <cellStyle name="Note 6 20 2 3 3 2 3" xfId="17255" xr:uid="{00000000-0005-0000-0000-000044AD0000}"/>
    <cellStyle name="Note 6 20 2 3 3 2 3 2" xfId="34690" xr:uid="{00000000-0005-0000-0000-000045AD0000}"/>
    <cellStyle name="Note 6 20 2 3 3 2 3 3" xfId="49143" xr:uid="{00000000-0005-0000-0000-000046AD0000}"/>
    <cellStyle name="Note 6 20 2 3 3 2 4" xfId="22993" xr:uid="{00000000-0005-0000-0000-000047AD0000}"/>
    <cellStyle name="Note 6 20 2 3 3 2 5" xfId="37446" xr:uid="{00000000-0005-0000-0000-000048AD0000}"/>
    <cellStyle name="Note 6 20 2 3 3 3" xfId="8019" xr:uid="{00000000-0005-0000-0000-000049AD0000}"/>
    <cellStyle name="Note 6 20 2 3 3 3 2" xfId="25454" xr:uid="{00000000-0005-0000-0000-00004AAD0000}"/>
    <cellStyle name="Note 6 20 2 3 3 3 3" xfId="39907" xr:uid="{00000000-0005-0000-0000-00004BAD0000}"/>
    <cellStyle name="Note 6 20 2 3 3 4" xfId="10460" xr:uid="{00000000-0005-0000-0000-00004CAD0000}"/>
    <cellStyle name="Note 6 20 2 3 3 4 2" xfId="27895" xr:uid="{00000000-0005-0000-0000-00004DAD0000}"/>
    <cellStyle name="Note 6 20 2 3 3 4 3" xfId="42348" xr:uid="{00000000-0005-0000-0000-00004EAD0000}"/>
    <cellStyle name="Note 6 20 2 3 3 5" xfId="12880" xr:uid="{00000000-0005-0000-0000-00004FAD0000}"/>
    <cellStyle name="Note 6 20 2 3 3 5 2" xfId="30315" xr:uid="{00000000-0005-0000-0000-000050AD0000}"/>
    <cellStyle name="Note 6 20 2 3 3 5 3" xfId="44768" xr:uid="{00000000-0005-0000-0000-000051AD0000}"/>
    <cellStyle name="Note 6 20 2 3 3 6" xfId="19887" xr:uid="{00000000-0005-0000-0000-000052AD0000}"/>
    <cellStyle name="Note 6 20 2 3 4" xfId="3047" xr:uid="{00000000-0005-0000-0000-000053AD0000}"/>
    <cellStyle name="Note 6 20 2 3 4 2" xfId="5558" xr:uid="{00000000-0005-0000-0000-000054AD0000}"/>
    <cellStyle name="Note 6 20 2 3 4 2 2" xfId="22994" xr:uid="{00000000-0005-0000-0000-000055AD0000}"/>
    <cellStyle name="Note 6 20 2 3 4 2 3" xfId="37447" xr:uid="{00000000-0005-0000-0000-000056AD0000}"/>
    <cellStyle name="Note 6 20 2 3 4 3" xfId="8020" xr:uid="{00000000-0005-0000-0000-000057AD0000}"/>
    <cellStyle name="Note 6 20 2 3 4 3 2" xfId="25455" xr:uid="{00000000-0005-0000-0000-000058AD0000}"/>
    <cellStyle name="Note 6 20 2 3 4 3 3" xfId="39908" xr:uid="{00000000-0005-0000-0000-000059AD0000}"/>
    <cellStyle name="Note 6 20 2 3 4 4" xfId="10461" xr:uid="{00000000-0005-0000-0000-00005AAD0000}"/>
    <cellStyle name="Note 6 20 2 3 4 4 2" xfId="27896" xr:uid="{00000000-0005-0000-0000-00005BAD0000}"/>
    <cellStyle name="Note 6 20 2 3 4 4 3" xfId="42349" xr:uid="{00000000-0005-0000-0000-00005CAD0000}"/>
    <cellStyle name="Note 6 20 2 3 4 5" xfId="12881" xr:uid="{00000000-0005-0000-0000-00005DAD0000}"/>
    <cellStyle name="Note 6 20 2 3 4 5 2" xfId="30316" xr:uid="{00000000-0005-0000-0000-00005EAD0000}"/>
    <cellStyle name="Note 6 20 2 3 4 5 3" xfId="44769" xr:uid="{00000000-0005-0000-0000-00005FAD0000}"/>
    <cellStyle name="Note 6 20 2 3 4 6" xfId="15531" xr:uid="{00000000-0005-0000-0000-000060AD0000}"/>
    <cellStyle name="Note 6 20 2 3 4 6 2" xfId="32966" xr:uid="{00000000-0005-0000-0000-000061AD0000}"/>
    <cellStyle name="Note 6 20 2 3 4 6 3" xfId="47419" xr:uid="{00000000-0005-0000-0000-000062AD0000}"/>
    <cellStyle name="Note 6 20 2 3 4 7" xfId="19888" xr:uid="{00000000-0005-0000-0000-000063AD0000}"/>
    <cellStyle name="Note 6 20 2 3 4 8" xfId="20693" xr:uid="{00000000-0005-0000-0000-000064AD0000}"/>
    <cellStyle name="Note 6 20 2 3 5" xfId="5555" xr:uid="{00000000-0005-0000-0000-000065AD0000}"/>
    <cellStyle name="Note 6 20 2 3 5 2" xfId="14792" xr:uid="{00000000-0005-0000-0000-000066AD0000}"/>
    <cellStyle name="Note 6 20 2 3 5 2 2" xfId="32227" xr:uid="{00000000-0005-0000-0000-000067AD0000}"/>
    <cellStyle name="Note 6 20 2 3 5 2 3" xfId="46680" xr:uid="{00000000-0005-0000-0000-000068AD0000}"/>
    <cellStyle name="Note 6 20 2 3 5 3" xfId="17253" xr:uid="{00000000-0005-0000-0000-000069AD0000}"/>
    <cellStyle name="Note 6 20 2 3 5 3 2" xfId="34688" xr:uid="{00000000-0005-0000-0000-00006AAD0000}"/>
    <cellStyle name="Note 6 20 2 3 5 3 3" xfId="49141" xr:uid="{00000000-0005-0000-0000-00006BAD0000}"/>
    <cellStyle name="Note 6 20 2 3 5 4" xfId="22991" xr:uid="{00000000-0005-0000-0000-00006CAD0000}"/>
    <cellStyle name="Note 6 20 2 3 5 5" xfId="37444" xr:uid="{00000000-0005-0000-0000-00006DAD0000}"/>
    <cellStyle name="Note 6 20 2 3 6" xfId="8017" xr:uid="{00000000-0005-0000-0000-00006EAD0000}"/>
    <cellStyle name="Note 6 20 2 3 6 2" xfId="25452" xr:uid="{00000000-0005-0000-0000-00006FAD0000}"/>
    <cellStyle name="Note 6 20 2 3 6 3" xfId="39905" xr:uid="{00000000-0005-0000-0000-000070AD0000}"/>
    <cellStyle name="Note 6 20 2 3 7" xfId="10458" xr:uid="{00000000-0005-0000-0000-000071AD0000}"/>
    <cellStyle name="Note 6 20 2 3 7 2" xfId="27893" xr:uid="{00000000-0005-0000-0000-000072AD0000}"/>
    <cellStyle name="Note 6 20 2 3 7 3" xfId="42346" xr:uid="{00000000-0005-0000-0000-000073AD0000}"/>
    <cellStyle name="Note 6 20 2 3 8" xfId="12878" xr:uid="{00000000-0005-0000-0000-000074AD0000}"/>
    <cellStyle name="Note 6 20 2 3 8 2" xfId="30313" xr:uid="{00000000-0005-0000-0000-000075AD0000}"/>
    <cellStyle name="Note 6 20 2 3 8 3" xfId="44766" xr:uid="{00000000-0005-0000-0000-000076AD0000}"/>
    <cellStyle name="Note 6 20 2 3 9" xfId="19885" xr:uid="{00000000-0005-0000-0000-000077AD0000}"/>
    <cellStyle name="Note 6 20 2 4" xfId="3048" xr:uid="{00000000-0005-0000-0000-000078AD0000}"/>
    <cellStyle name="Note 6 20 2 4 2" xfId="3049" xr:uid="{00000000-0005-0000-0000-000079AD0000}"/>
    <cellStyle name="Note 6 20 2 4 2 2" xfId="5560" xr:uid="{00000000-0005-0000-0000-00007AAD0000}"/>
    <cellStyle name="Note 6 20 2 4 2 2 2" xfId="14796" xr:uid="{00000000-0005-0000-0000-00007BAD0000}"/>
    <cellStyle name="Note 6 20 2 4 2 2 2 2" xfId="32231" xr:uid="{00000000-0005-0000-0000-00007CAD0000}"/>
    <cellStyle name="Note 6 20 2 4 2 2 2 3" xfId="46684" xr:uid="{00000000-0005-0000-0000-00007DAD0000}"/>
    <cellStyle name="Note 6 20 2 4 2 2 3" xfId="17257" xr:uid="{00000000-0005-0000-0000-00007EAD0000}"/>
    <cellStyle name="Note 6 20 2 4 2 2 3 2" xfId="34692" xr:uid="{00000000-0005-0000-0000-00007FAD0000}"/>
    <cellStyle name="Note 6 20 2 4 2 2 3 3" xfId="49145" xr:uid="{00000000-0005-0000-0000-000080AD0000}"/>
    <cellStyle name="Note 6 20 2 4 2 2 4" xfId="22996" xr:uid="{00000000-0005-0000-0000-000081AD0000}"/>
    <cellStyle name="Note 6 20 2 4 2 2 5" xfId="37449" xr:uid="{00000000-0005-0000-0000-000082AD0000}"/>
    <cellStyle name="Note 6 20 2 4 2 3" xfId="8022" xr:uid="{00000000-0005-0000-0000-000083AD0000}"/>
    <cellStyle name="Note 6 20 2 4 2 3 2" xfId="25457" xr:uid="{00000000-0005-0000-0000-000084AD0000}"/>
    <cellStyle name="Note 6 20 2 4 2 3 3" xfId="39910" xr:uid="{00000000-0005-0000-0000-000085AD0000}"/>
    <cellStyle name="Note 6 20 2 4 2 4" xfId="10463" xr:uid="{00000000-0005-0000-0000-000086AD0000}"/>
    <cellStyle name="Note 6 20 2 4 2 4 2" xfId="27898" xr:uid="{00000000-0005-0000-0000-000087AD0000}"/>
    <cellStyle name="Note 6 20 2 4 2 4 3" xfId="42351" xr:uid="{00000000-0005-0000-0000-000088AD0000}"/>
    <cellStyle name="Note 6 20 2 4 2 5" xfId="12883" xr:uid="{00000000-0005-0000-0000-000089AD0000}"/>
    <cellStyle name="Note 6 20 2 4 2 5 2" xfId="30318" xr:uid="{00000000-0005-0000-0000-00008AAD0000}"/>
    <cellStyle name="Note 6 20 2 4 2 5 3" xfId="44771" xr:uid="{00000000-0005-0000-0000-00008BAD0000}"/>
    <cellStyle name="Note 6 20 2 4 2 6" xfId="19890" xr:uid="{00000000-0005-0000-0000-00008CAD0000}"/>
    <cellStyle name="Note 6 20 2 4 3" xfId="3050" xr:uid="{00000000-0005-0000-0000-00008DAD0000}"/>
    <cellStyle name="Note 6 20 2 4 3 2" xfId="5561" xr:uid="{00000000-0005-0000-0000-00008EAD0000}"/>
    <cellStyle name="Note 6 20 2 4 3 2 2" xfId="14797" xr:uid="{00000000-0005-0000-0000-00008FAD0000}"/>
    <cellStyle name="Note 6 20 2 4 3 2 2 2" xfId="32232" xr:uid="{00000000-0005-0000-0000-000090AD0000}"/>
    <cellStyle name="Note 6 20 2 4 3 2 2 3" xfId="46685" xr:uid="{00000000-0005-0000-0000-000091AD0000}"/>
    <cellStyle name="Note 6 20 2 4 3 2 3" xfId="17258" xr:uid="{00000000-0005-0000-0000-000092AD0000}"/>
    <cellStyle name="Note 6 20 2 4 3 2 3 2" xfId="34693" xr:uid="{00000000-0005-0000-0000-000093AD0000}"/>
    <cellStyle name="Note 6 20 2 4 3 2 3 3" xfId="49146" xr:uid="{00000000-0005-0000-0000-000094AD0000}"/>
    <cellStyle name="Note 6 20 2 4 3 2 4" xfId="22997" xr:uid="{00000000-0005-0000-0000-000095AD0000}"/>
    <cellStyle name="Note 6 20 2 4 3 2 5" xfId="37450" xr:uid="{00000000-0005-0000-0000-000096AD0000}"/>
    <cellStyle name="Note 6 20 2 4 3 3" xfId="8023" xr:uid="{00000000-0005-0000-0000-000097AD0000}"/>
    <cellStyle name="Note 6 20 2 4 3 3 2" xfId="25458" xr:uid="{00000000-0005-0000-0000-000098AD0000}"/>
    <cellStyle name="Note 6 20 2 4 3 3 3" xfId="39911" xr:uid="{00000000-0005-0000-0000-000099AD0000}"/>
    <cellStyle name="Note 6 20 2 4 3 4" xfId="10464" xr:uid="{00000000-0005-0000-0000-00009AAD0000}"/>
    <cellStyle name="Note 6 20 2 4 3 4 2" xfId="27899" xr:uid="{00000000-0005-0000-0000-00009BAD0000}"/>
    <cellStyle name="Note 6 20 2 4 3 4 3" xfId="42352" xr:uid="{00000000-0005-0000-0000-00009CAD0000}"/>
    <cellStyle name="Note 6 20 2 4 3 5" xfId="12884" xr:uid="{00000000-0005-0000-0000-00009DAD0000}"/>
    <cellStyle name="Note 6 20 2 4 3 5 2" xfId="30319" xr:uid="{00000000-0005-0000-0000-00009EAD0000}"/>
    <cellStyle name="Note 6 20 2 4 3 5 3" xfId="44772" xr:uid="{00000000-0005-0000-0000-00009FAD0000}"/>
    <cellStyle name="Note 6 20 2 4 3 6" xfId="19891" xr:uid="{00000000-0005-0000-0000-0000A0AD0000}"/>
    <cellStyle name="Note 6 20 2 4 4" xfId="3051" xr:uid="{00000000-0005-0000-0000-0000A1AD0000}"/>
    <cellStyle name="Note 6 20 2 4 4 2" xfId="5562" xr:uid="{00000000-0005-0000-0000-0000A2AD0000}"/>
    <cellStyle name="Note 6 20 2 4 4 2 2" xfId="22998" xr:uid="{00000000-0005-0000-0000-0000A3AD0000}"/>
    <cellStyle name="Note 6 20 2 4 4 2 3" xfId="37451" xr:uid="{00000000-0005-0000-0000-0000A4AD0000}"/>
    <cellStyle name="Note 6 20 2 4 4 3" xfId="8024" xr:uid="{00000000-0005-0000-0000-0000A5AD0000}"/>
    <cellStyle name="Note 6 20 2 4 4 3 2" xfId="25459" xr:uid="{00000000-0005-0000-0000-0000A6AD0000}"/>
    <cellStyle name="Note 6 20 2 4 4 3 3" xfId="39912" xr:uid="{00000000-0005-0000-0000-0000A7AD0000}"/>
    <cellStyle name="Note 6 20 2 4 4 4" xfId="10465" xr:uid="{00000000-0005-0000-0000-0000A8AD0000}"/>
    <cellStyle name="Note 6 20 2 4 4 4 2" xfId="27900" xr:uid="{00000000-0005-0000-0000-0000A9AD0000}"/>
    <cellStyle name="Note 6 20 2 4 4 4 3" xfId="42353" xr:uid="{00000000-0005-0000-0000-0000AAAD0000}"/>
    <cellStyle name="Note 6 20 2 4 4 5" xfId="12885" xr:uid="{00000000-0005-0000-0000-0000ABAD0000}"/>
    <cellStyle name="Note 6 20 2 4 4 5 2" xfId="30320" xr:uid="{00000000-0005-0000-0000-0000ACAD0000}"/>
    <cellStyle name="Note 6 20 2 4 4 5 3" xfId="44773" xr:uid="{00000000-0005-0000-0000-0000ADAD0000}"/>
    <cellStyle name="Note 6 20 2 4 4 6" xfId="15532" xr:uid="{00000000-0005-0000-0000-0000AEAD0000}"/>
    <cellStyle name="Note 6 20 2 4 4 6 2" xfId="32967" xr:uid="{00000000-0005-0000-0000-0000AFAD0000}"/>
    <cellStyle name="Note 6 20 2 4 4 6 3" xfId="47420" xr:uid="{00000000-0005-0000-0000-0000B0AD0000}"/>
    <cellStyle name="Note 6 20 2 4 4 7" xfId="19892" xr:uid="{00000000-0005-0000-0000-0000B1AD0000}"/>
    <cellStyle name="Note 6 20 2 4 4 8" xfId="20694" xr:uid="{00000000-0005-0000-0000-0000B2AD0000}"/>
    <cellStyle name="Note 6 20 2 4 5" xfId="5559" xr:uid="{00000000-0005-0000-0000-0000B3AD0000}"/>
    <cellStyle name="Note 6 20 2 4 5 2" xfId="14795" xr:uid="{00000000-0005-0000-0000-0000B4AD0000}"/>
    <cellStyle name="Note 6 20 2 4 5 2 2" xfId="32230" xr:uid="{00000000-0005-0000-0000-0000B5AD0000}"/>
    <cellStyle name="Note 6 20 2 4 5 2 3" xfId="46683" xr:uid="{00000000-0005-0000-0000-0000B6AD0000}"/>
    <cellStyle name="Note 6 20 2 4 5 3" xfId="17256" xr:uid="{00000000-0005-0000-0000-0000B7AD0000}"/>
    <cellStyle name="Note 6 20 2 4 5 3 2" xfId="34691" xr:uid="{00000000-0005-0000-0000-0000B8AD0000}"/>
    <cellStyle name="Note 6 20 2 4 5 3 3" xfId="49144" xr:uid="{00000000-0005-0000-0000-0000B9AD0000}"/>
    <cellStyle name="Note 6 20 2 4 5 4" xfId="22995" xr:uid="{00000000-0005-0000-0000-0000BAAD0000}"/>
    <cellStyle name="Note 6 20 2 4 5 5" xfId="37448" xr:uid="{00000000-0005-0000-0000-0000BBAD0000}"/>
    <cellStyle name="Note 6 20 2 4 6" xfId="8021" xr:uid="{00000000-0005-0000-0000-0000BCAD0000}"/>
    <cellStyle name="Note 6 20 2 4 6 2" xfId="25456" xr:uid="{00000000-0005-0000-0000-0000BDAD0000}"/>
    <cellStyle name="Note 6 20 2 4 6 3" xfId="39909" xr:uid="{00000000-0005-0000-0000-0000BEAD0000}"/>
    <cellStyle name="Note 6 20 2 4 7" xfId="10462" xr:uid="{00000000-0005-0000-0000-0000BFAD0000}"/>
    <cellStyle name="Note 6 20 2 4 7 2" xfId="27897" xr:uid="{00000000-0005-0000-0000-0000C0AD0000}"/>
    <cellStyle name="Note 6 20 2 4 7 3" xfId="42350" xr:uid="{00000000-0005-0000-0000-0000C1AD0000}"/>
    <cellStyle name="Note 6 20 2 4 8" xfId="12882" xr:uid="{00000000-0005-0000-0000-0000C2AD0000}"/>
    <cellStyle name="Note 6 20 2 4 8 2" xfId="30317" xr:uid="{00000000-0005-0000-0000-0000C3AD0000}"/>
    <cellStyle name="Note 6 20 2 4 8 3" xfId="44770" xr:uid="{00000000-0005-0000-0000-0000C4AD0000}"/>
    <cellStyle name="Note 6 20 2 4 9" xfId="19889" xr:uid="{00000000-0005-0000-0000-0000C5AD0000}"/>
    <cellStyle name="Note 6 20 2 5" xfId="3052" xr:uid="{00000000-0005-0000-0000-0000C6AD0000}"/>
    <cellStyle name="Note 6 20 2 5 2" xfId="5563" xr:uid="{00000000-0005-0000-0000-0000C7AD0000}"/>
    <cellStyle name="Note 6 20 2 5 2 2" xfId="14798" xr:uid="{00000000-0005-0000-0000-0000C8AD0000}"/>
    <cellStyle name="Note 6 20 2 5 2 2 2" xfId="32233" xr:uid="{00000000-0005-0000-0000-0000C9AD0000}"/>
    <cellStyle name="Note 6 20 2 5 2 2 3" xfId="46686" xr:uid="{00000000-0005-0000-0000-0000CAAD0000}"/>
    <cellStyle name="Note 6 20 2 5 2 3" xfId="17259" xr:uid="{00000000-0005-0000-0000-0000CBAD0000}"/>
    <cellStyle name="Note 6 20 2 5 2 3 2" xfId="34694" xr:uid="{00000000-0005-0000-0000-0000CCAD0000}"/>
    <cellStyle name="Note 6 20 2 5 2 3 3" xfId="49147" xr:uid="{00000000-0005-0000-0000-0000CDAD0000}"/>
    <cellStyle name="Note 6 20 2 5 2 4" xfId="22999" xr:uid="{00000000-0005-0000-0000-0000CEAD0000}"/>
    <cellStyle name="Note 6 20 2 5 2 5" xfId="37452" xr:uid="{00000000-0005-0000-0000-0000CFAD0000}"/>
    <cellStyle name="Note 6 20 2 5 3" xfId="8025" xr:uid="{00000000-0005-0000-0000-0000D0AD0000}"/>
    <cellStyle name="Note 6 20 2 5 3 2" xfId="25460" xr:uid="{00000000-0005-0000-0000-0000D1AD0000}"/>
    <cellStyle name="Note 6 20 2 5 3 3" xfId="39913" xr:uid="{00000000-0005-0000-0000-0000D2AD0000}"/>
    <cellStyle name="Note 6 20 2 5 4" xfId="10466" xr:uid="{00000000-0005-0000-0000-0000D3AD0000}"/>
    <cellStyle name="Note 6 20 2 5 4 2" xfId="27901" xr:uid="{00000000-0005-0000-0000-0000D4AD0000}"/>
    <cellStyle name="Note 6 20 2 5 4 3" xfId="42354" xr:uid="{00000000-0005-0000-0000-0000D5AD0000}"/>
    <cellStyle name="Note 6 20 2 5 5" xfId="12886" xr:uid="{00000000-0005-0000-0000-0000D6AD0000}"/>
    <cellStyle name="Note 6 20 2 5 5 2" xfId="30321" xr:uid="{00000000-0005-0000-0000-0000D7AD0000}"/>
    <cellStyle name="Note 6 20 2 5 5 3" xfId="44774" xr:uid="{00000000-0005-0000-0000-0000D8AD0000}"/>
    <cellStyle name="Note 6 20 2 5 6" xfId="19893" xr:uid="{00000000-0005-0000-0000-0000D9AD0000}"/>
    <cellStyle name="Note 6 20 2 6" xfId="3053" xr:uid="{00000000-0005-0000-0000-0000DAAD0000}"/>
    <cellStyle name="Note 6 20 2 6 2" xfId="5564" xr:uid="{00000000-0005-0000-0000-0000DBAD0000}"/>
    <cellStyle name="Note 6 20 2 6 2 2" xfId="14799" xr:uid="{00000000-0005-0000-0000-0000DCAD0000}"/>
    <cellStyle name="Note 6 20 2 6 2 2 2" xfId="32234" xr:uid="{00000000-0005-0000-0000-0000DDAD0000}"/>
    <cellStyle name="Note 6 20 2 6 2 2 3" xfId="46687" xr:uid="{00000000-0005-0000-0000-0000DEAD0000}"/>
    <cellStyle name="Note 6 20 2 6 2 3" xfId="17260" xr:uid="{00000000-0005-0000-0000-0000DFAD0000}"/>
    <cellStyle name="Note 6 20 2 6 2 3 2" xfId="34695" xr:uid="{00000000-0005-0000-0000-0000E0AD0000}"/>
    <cellStyle name="Note 6 20 2 6 2 3 3" xfId="49148" xr:uid="{00000000-0005-0000-0000-0000E1AD0000}"/>
    <cellStyle name="Note 6 20 2 6 2 4" xfId="23000" xr:uid="{00000000-0005-0000-0000-0000E2AD0000}"/>
    <cellStyle name="Note 6 20 2 6 2 5" xfId="37453" xr:uid="{00000000-0005-0000-0000-0000E3AD0000}"/>
    <cellStyle name="Note 6 20 2 6 3" xfId="8026" xr:uid="{00000000-0005-0000-0000-0000E4AD0000}"/>
    <cellStyle name="Note 6 20 2 6 3 2" xfId="25461" xr:uid="{00000000-0005-0000-0000-0000E5AD0000}"/>
    <cellStyle name="Note 6 20 2 6 3 3" xfId="39914" xr:uid="{00000000-0005-0000-0000-0000E6AD0000}"/>
    <cellStyle name="Note 6 20 2 6 4" xfId="10467" xr:uid="{00000000-0005-0000-0000-0000E7AD0000}"/>
    <cellStyle name="Note 6 20 2 6 4 2" xfId="27902" xr:uid="{00000000-0005-0000-0000-0000E8AD0000}"/>
    <cellStyle name="Note 6 20 2 6 4 3" xfId="42355" xr:uid="{00000000-0005-0000-0000-0000E9AD0000}"/>
    <cellStyle name="Note 6 20 2 6 5" xfId="12887" xr:uid="{00000000-0005-0000-0000-0000EAAD0000}"/>
    <cellStyle name="Note 6 20 2 6 5 2" xfId="30322" xr:uid="{00000000-0005-0000-0000-0000EBAD0000}"/>
    <cellStyle name="Note 6 20 2 6 5 3" xfId="44775" xr:uid="{00000000-0005-0000-0000-0000ECAD0000}"/>
    <cellStyle name="Note 6 20 2 6 6" xfId="19894" xr:uid="{00000000-0005-0000-0000-0000EDAD0000}"/>
    <cellStyle name="Note 6 20 2 7" xfId="3054" xr:uid="{00000000-0005-0000-0000-0000EEAD0000}"/>
    <cellStyle name="Note 6 20 2 7 2" xfId="5565" xr:uid="{00000000-0005-0000-0000-0000EFAD0000}"/>
    <cellStyle name="Note 6 20 2 7 2 2" xfId="23001" xr:uid="{00000000-0005-0000-0000-0000F0AD0000}"/>
    <cellStyle name="Note 6 20 2 7 2 3" xfId="37454" xr:uid="{00000000-0005-0000-0000-0000F1AD0000}"/>
    <cellStyle name="Note 6 20 2 7 3" xfId="8027" xr:uid="{00000000-0005-0000-0000-0000F2AD0000}"/>
    <cellStyle name="Note 6 20 2 7 3 2" xfId="25462" xr:uid="{00000000-0005-0000-0000-0000F3AD0000}"/>
    <cellStyle name="Note 6 20 2 7 3 3" xfId="39915" xr:uid="{00000000-0005-0000-0000-0000F4AD0000}"/>
    <cellStyle name="Note 6 20 2 7 4" xfId="10468" xr:uid="{00000000-0005-0000-0000-0000F5AD0000}"/>
    <cellStyle name="Note 6 20 2 7 4 2" xfId="27903" xr:uid="{00000000-0005-0000-0000-0000F6AD0000}"/>
    <cellStyle name="Note 6 20 2 7 4 3" xfId="42356" xr:uid="{00000000-0005-0000-0000-0000F7AD0000}"/>
    <cellStyle name="Note 6 20 2 7 5" xfId="12888" xr:uid="{00000000-0005-0000-0000-0000F8AD0000}"/>
    <cellStyle name="Note 6 20 2 7 5 2" xfId="30323" xr:uid="{00000000-0005-0000-0000-0000F9AD0000}"/>
    <cellStyle name="Note 6 20 2 7 5 3" xfId="44776" xr:uid="{00000000-0005-0000-0000-0000FAAD0000}"/>
    <cellStyle name="Note 6 20 2 7 6" xfId="15533" xr:uid="{00000000-0005-0000-0000-0000FBAD0000}"/>
    <cellStyle name="Note 6 20 2 7 6 2" xfId="32968" xr:uid="{00000000-0005-0000-0000-0000FCAD0000}"/>
    <cellStyle name="Note 6 20 2 7 6 3" xfId="47421" xr:uid="{00000000-0005-0000-0000-0000FDAD0000}"/>
    <cellStyle name="Note 6 20 2 7 7" xfId="19895" xr:uid="{00000000-0005-0000-0000-0000FEAD0000}"/>
    <cellStyle name="Note 6 20 2 7 8" xfId="20695" xr:uid="{00000000-0005-0000-0000-0000FFAD0000}"/>
    <cellStyle name="Note 6 20 2 8" xfId="5550" xr:uid="{00000000-0005-0000-0000-000000AE0000}"/>
    <cellStyle name="Note 6 20 2 8 2" xfId="14788" xr:uid="{00000000-0005-0000-0000-000001AE0000}"/>
    <cellStyle name="Note 6 20 2 8 2 2" xfId="32223" xr:uid="{00000000-0005-0000-0000-000002AE0000}"/>
    <cellStyle name="Note 6 20 2 8 2 3" xfId="46676" xr:uid="{00000000-0005-0000-0000-000003AE0000}"/>
    <cellStyle name="Note 6 20 2 8 3" xfId="17249" xr:uid="{00000000-0005-0000-0000-000004AE0000}"/>
    <cellStyle name="Note 6 20 2 8 3 2" xfId="34684" xr:uid="{00000000-0005-0000-0000-000005AE0000}"/>
    <cellStyle name="Note 6 20 2 8 3 3" xfId="49137" xr:uid="{00000000-0005-0000-0000-000006AE0000}"/>
    <cellStyle name="Note 6 20 2 8 4" xfId="22986" xr:uid="{00000000-0005-0000-0000-000007AE0000}"/>
    <cellStyle name="Note 6 20 2 8 5" xfId="37439" xr:uid="{00000000-0005-0000-0000-000008AE0000}"/>
    <cellStyle name="Note 6 20 2 9" xfId="8012" xr:uid="{00000000-0005-0000-0000-000009AE0000}"/>
    <cellStyle name="Note 6 20 2 9 2" xfId="25447" xr:uid="{00000000-0005-0000-0000-00000AAE0000}"/>
    <cellStyle name="Note 6 20 2 9 3" xfId="39900" xr:uid="{00000000-0005-0000-0000-00000BAE0000}"/>
    <cellStyle name="Note 6 20 3" xfId="3055" xr:uid="{00000000-0005-0000-0000-00000CAE0000}"/>
    <cellStyle name="Note 6 20 3 2" xfId="5566" xr:uid="{00000000-0005-0000-0000-00000DAE0000}"/>
    <cellStyle name="Note 6 20 3 2 2" xfId="14800" xr:uid="{00000000-0005-0000-0000-00000EAE0000}"/>
    <cellStyle name="Note 6 20 3 2 2 2" xfId="32235" xr:uid="{00000000-0005-0000-0000-00000FAE0000}"/>
    <cellStyle name="Note 6 20 3 2 2 3" xfId="46688" xr:uid="{00000000-0005-0000-0000-000010AE0000}"/>
    <cellStyle name="Note 6 20 3 2 3" xfId="17261" xr:uid="{00000000-0005-0000-0000-000011AE0000}"/>
    <cellStyle name="Note 6 20 3 2 3 2" xfId="34696" xr:uid="{00000000-0005-0000-0000-000012AE0000}"/>
    <cellStyle name="Note 6 20 3 2 3 3" xfId="49149" xr:uid="{00000000-0005-0000-0000-000013AE0000}"/>
    <cellStyle name="Note 6 20 3 2 4" xfId="23002" xr:uid="{00000000-0005-0000-0000-000014AE0000}"/>
    <cellStyle name="Note 6 20 3 2 5" xfId="37455" xr:uid="{00000000-0005-0000-0000-000015AE0000}"/>
    <cellStyle name="Note 6 20 3 3" xfId="8028" xr:uid="{00000000-0005-0000-0000-000016AE0000}"/>
    <cellStyle name="Note 6 20 3 3 2" xfId="25463" xr:uid="{00000000-0005-0000-0000-000017AE0000}"/>
    <cellStyle name="Note 6 20 3 3 3" xfId="39916" xr:uid="{00000000-0005-0000-0000-000018AE0000}"/>
    <cellStyle name="Note 6 20 3 4" xfId="10469" xr:uid="{00000000-0005-0000-0000-000019AE0000}"/>
    <cellStyle name="Note 6 20 3 4 2" xfId="27904" xr:uid="{00000000-0005-0000-0000-00001AAE0000}"/>
    <cellStyle name="Note 6 20 3 4 3" xfId="42357" xr:uid="{00000000-0005-0000-0000-00001BAE0000}"/>
    <cellStyle name="Note 6 20 3 5" xfId="12889" xr:uid="{00000000-0005-0000-0000-00001CAE0000}"/>
    <cellStyle name="Note 6 20 3 5 2" xfId="30324" xr:uid="{00000000-0005-0000-0000-00001DAE0000}"/>
    <cellStyle name="Note 6 20 3 5 3" xfId="44777" xr:uid="{00000000-0005-0000-0000-00001EAE0000}"/>
    <cellStyle name="Note 6 20 3 6" xfId="19896" xr:uid="{00000000-0005-0000-0000-00001FAE0000}"/>
    <cellStyle name="Note 6 20 4" xfId="3056" xr:uid="{00000000-0005-0000-0000-000020AE0000}"/>
    <cellStyle name="Note 6 20 4 2" xfId="5567" xr:uid="{00000000-0005-0000-0000-000021AE0000}"/>
    <cellStyle name="Note 6 20 4 2 2" xfId="14801" xr:uid="{00000000-0005-0000-0000-000022AE0000}"/>
    <cellStyle name="Note 6 20 4 2 2 2" xfId="32236" xr:uid="{00000000-0005-0000-0000-000023AE0000}"/>
    <cellStyle name="Note 6 20 4 2 2 3" xfId="46689" xr:uid="{00000000-0005-0000-0000-000024AE0000}"/>
    <cellStyle name="Note 6 20 4 2 3" xfId="17262" xr:uid="{00000000-0005-0000-0000-000025AE0000}"/>
    <cellStyle name="Note 6 20 4 2 3 2" xfId="34697" xr:uid="{00000000-0005-0000-0000-000026AE0000}"/>
    <cellStyle name="Note 6 20 4 2 3 3" xfId="49150" xr:uid="{00000000-0005-0000-0000-000027AE0000}"/>
    <cellStyle name="Note 6 20 4 2 4" xfId="23003" xr:uid="{00000000-0005-0000-0000-000028AE0000}"/>
    <cellStyle name="Note 6 20 4 2 5" xfId="37456" xr:uid="{00000000-0005-0000-0000-000029AE0000}"/>
    <cellStyle name="Note 6 20 4 3" xfId="8029" xr:uid="{00000000-0005-0000-0000-00002AAE0000}"/>
    <cellStyle name="Note 6 20 4 3 2" xfId="25464" xr:uid="{00000000-0005-0000-0000-00002BAE0000}"/>
    <cellStyle name="Note 6 20 4 3 3" xfId="39917" xr:uid="{00000000-0005-0000-0000-00002CAE0000}"/>
    <cellStyle name="Note 6 20 4 4" xfId="10470" xr:uid="{00000000-0005-0000-0000-00002DAE0000}"/>
    <cellStyle name="Note 6 20 4 4 2" xfId="27905" xr:uid="{00000000-0005-0000-0000-00002EAE0000}"/>
    <cellStyle name="Note 6 20 4 4 3" xfId="42358" xr:uid="{00000000-0005-0000-0000-00002FAE0000}"/>
    <cellStyle name="Note 6 20 4 5" xfId="12890" xr:uid="{00000000-0005-0000-0000-000030AE0000}"/>
    <cellStyle name="Note 6 20 4 5 2" xfId="30325" xr:uid="{00000000-0005-0000-0000-000031AE0000}"/>
    <cellStyle name="Note 6 20 4 5 3" xfId="44778" xr:uid="{00000000-0005-0000-0000-000032AE0000}"/>
    <cellStyle name="Note 6 20 4 6" xfId="19897" xr:uid="{00000000-0005-0000-0000-000033AE0000}"/>
    <cellStyle name="Note 6 20 5" xfId="3057" xr:uid="{00000000-0005-0000-0000-000034AE0000}"/>
    <cellStyle name="Note 6 20 5 2" xfId="5568" xr:uid="{00000000-0005-0000-0000-000035AE0000}"/>
    <cellStyle name="Note 6 20 5 2 2" xfId="23004" xr:uid="{00000000-0005-0000-0000-000036AE0000}"/>
    <cellStyle name="Note 6 20 5 2 3" xfId="37457" xr:uid="{00000000-0005-0000-0000-000037AE0000}"/>
    <cellStyle name="Note 6 20 5 3" xfId="8030" xr:uid="{00000000-0005-0000-0000-000038AE0000}"/>
    <cellStyle name="Note 6 20 5 3 2" xfId="25465" xr:uid="{00000000-0005-0000-0000-000039AE0000}"/>
    <cellStyle name="Note 6 20 5 3 3" xfId="39918" xr:uid="{00000000-0005-0000-0000-00003AAE0000}"/>
    <cellStyle name="Note 6 20 5 4" xfId="10471" xr:uid="{00000000-0005-0000-0000-00003BAE0000}"/>
    <cellStyle name="Note 6 20 5 4 2" xfId="27906" xr:uid="{00000000-0005-0000-0000-00003CAE0000}"/>
    <cellStyle name="Note 6 20 5 4 3" xfId="42359" xr:uid="{00000000-0005-0000-0000-00003DAE0000}"/>
    <cellStyle name="Note 6 20 5 5" xfId="12891" xr:uid="{00000000-0005-0000-0000-00003EAE0000}"/>
    <cellStyle name="Note 6 20 5 5 2" xfId="30326" xr:uid="{00000000-0005-0000-0000-00003FAE0000}"/>
    <cellStyle name="Note 6 20 5 5 3" xfId="44779" xr:uid="{00000000-0005-0000-0000-000040AE0000}"/>
    <cellStyle name="Note 6 20 5 6" xfId="15534" xr:uid="{00000000-0005-0000-0000-000041AE0000}"/>
    <cellStyle name="Note 6 20 5 6 2" xfId="32969" xr:uid="{00000000-0005-0000-0000-000042AE0000}"/>
    <cellStyle name="Note 6 20 5 6 3" xfId="47422" xr:uid="{00000000-0005-0000-0000-000043AE0000}"/>
    <cellStyle name="Note 6 20 5 7" xfId="19898" xr:uid="{00000000-0005-0000-0000-000044AE0000}"/>
    <cellStyle name="Note 6 20 5 8" xfId="20696" xr:uid="{00000000-0005-0000-0000-000045AE0000}"/>
    <cellStyle name="Note 6 20 6" xfId="5549" xr:uid="{00000000-0005-0000-0000-000046AE0000}"/>
    <cellStyle name="Note 6 20 6 2" xfId="14787" xr:uid="{00000000-0005-0000-0000-000047AE0000}"/>
    <cellStyle name="Note 6 20 6 2 2" xfId="32222" xr:uid="{00000000-0005-0000-0000-000048AE0000}"/>
    <cellStyle name="Note 6 20 6 2 3" xfId="46675" xr:uid="{00000000-0005-0000-0000-000049AE0000}"/>
    <cellStyle name="Note 6 20 6 3" xfId="17248" xr:uid="{00000000-0005-0000-0000-00004AAE0000}"/>
    <cellStyle name="Note 6 20 6 3 2" xfId="34683" xr:uid="{00000000-0005-0000-0000-00004BAE0000}"/>
    <cellStyle name="Note 6 20 6 3 3" xfId="49136" xr:uid="{00000000-0005-0000-0000-00004CAE0000}"/>
    <cellStyle name="Note 6 20 6 4" xfId="22985" xr:uid="{00000000-0005-0000-0000-00004DAE0000}"/>
    <cellStyle name="Note 6 20 6 5" xfId="37438" xr:uid="{00000000-0005-0000-0000-00004EAE0000}"/>
    <cellStyle name="Note 6 20 7" xfId="8011" xr:uid="{00000000-0005-0000-0000-00004FAE0000}"/>
    <cellStyle name="Note 6 20 7 2" xfId="25446" xr:uid="{00000000-0005-0000-0000-000050AE0000}"/>
    <cellStyle name="Note 6 20 7 3" xfId="39899" xr:uid="{00000000-0005-0000-0000-000051AE0000}"/>
    <cellStyle name="Note 6 20 8" xfId="10452" xr:uid="{00000000-0005-0000-0000-000052AE0000}"/>
    <cellStyle name="Note 6 20 8 2" xfId="27887" xr:uid="{00000000-0005-0000-0000-000053AE0000}"/>
    <cellStyle name="Note 6 20 8 3" xfId="42340" xr:uid="{00000000-0005-0000-0000-000054AE0000}"/>
    <cellStyle name="Note 6 20 9" xfId="12872" xr:uid="{00000000-0005-0000-0000-000055AE0000}"/>
    <cellStyle name="Note 6 20 9 2" xfId="30307" xr:uid="{00000000-0005-0000-0000-000056AE0000}"/>
    <cellStyle name="Note 6 20 9 3" xfId="44760" xr:uid="{00000000-0005-0000-0000-000057AE0000}"/>
    <cellStyle name="Note 6 21" xfId="3058" xr:uid="{00000000-0005-0000-0000-000058AE0000}"/>
    <cellStyle name="Note 6 21 10" xfId="10472" xr:uid="{00000000-0005-0000-0000-000059AE0000}"/>
    <cellStyle name="Note 6 21 10 2" xfId="27907" xr:uid="{00000000-0005-0000-0000-00005AAE0000}"/>
    <cellStyle name="Note 6 21 10 3" xfId="42360" xr:uid="{00000000-0005-0000-0000-00005BAE0000}"/>
    <cellStyle name="Note 6 21 11" xfId="12892" xr:uid="{00000000-0005-0000-0000-00005CAE0000}"/>
    <cellStyle name="Note 6 21 11 2" xfId="30327" xr:uid="{00000000-0005-0000-0000-00005DAE0000}"/>
    <cellStyle name="Note 6 21 11 3" xfId="44780" xr:uid="{00000000-0005-0000-0000-00005EAE0000}"/>
    <cellStyle name="Note 6 21 12" xfId="19899" xr:uid="{00000000-0005-0000-0000-00005FAE0000}"/>
    <cellStyle name="Note 6 21 2" xfId="3059" xr:uid="{00000000-0005-0000-0000-000060AE0000}"/>
    <cellStyle name="Note 6 21 2 2" xfId="3060" xr:uid="{00000000-0005-0000-0000-000061AE0000}"/>
    <cellStyle name="Note 6 21 2 2 2" xfId="5571" xr:uid="{00000000-0005-0000-0000-000062AE0000}"/>
    <cellStyle name="Note 6 21 2 2 2 2" xfId="14804" xr:uid="{00000000-0005-0000-0000-000063AE0000}"/>
    <cellStyle name="Note 6 21 2 2 2 2 2" xfId="32239" xr:uid="{00000000-0005-0000-0000-000064AE0000}"/>
    <cellStyle name="Note 6 21 2 2 2 2 3" xfId="46692" xr:uid="{00000000-0005-0000-0000-000065AE0000}"/>
    <cellStyle name="Note 6 21 2 2 2 3" xfId="17265" xr:uid="{00000000-0005-0000-0000-000066AE0000}"/>
    <cellStyle name="Note 6 21 2 2 2 3 2" xfId="34700" xr:uid="{00000000-0005-0000-0000-000067AE0000}"/>
    <cellStyle name="Note 6 21 2 2 2 3 3" xfId="49153" xr:uid="{00000000-0005-0000-0000-000068AE0000}"/>
    <cellStyle name="Note 6 21 2 2 2 4" xfId="23007" xr:uid="{00000000-0005-0000-0000-000069AE0000}"/>
    <cellStyle name="Note 6 21 2 2 2 5" xfId="37460" xr:uid="{00000000-0005-0000-0000-00006AAE0000}"/>
    <cellStyle name="Note 6 21 2 2 3" xfId="8033" xr:uid="{00000000-0005-0000-0000-00006BAE0000}"/>
    <cellStyle name="Note 6 21 2 2 3 2" xfId="25468" xr:uid="{00000000-0005-0000-0000-00006CAE0000}"/>
    <cellStyle name="Note 6 21 2 2 3 3" xfId="39921" xr:uid="{00000000-0005-0000-0000-00006DAE0000}"/>
    <cellStyle name="Note 6 21 2 2 4" xfId="10474" xr:uid="{00000000-0005-0000-0000-00006EAE0000}"/>
    <cellStyle name="Note 6 21 2 2 4 2" xfId="27909" xr:uid="{00000000-0005-0000-0000-00006FAE0000}"/>
    <cellStyle name="Note 6 21 2 2 4 3" xfId="42362" xr:uid="{00000000-0005-0000-0000-000070AE0000}"/>
    <cellStyle name="Note 6 21 2 2 5" xfId="12894" xr:uid="{00000000-0005-0000-0000-000071AE0000}"/>
    <cellStyle name="Note 6 21 2 2 5 2" xfId="30329" xr:uid="{00000000-0005-0000-0000-000072AE0000}"/>
    <cellStyle name="Note 6 21 2 2 5 3" xfId="44782" xr:uid="{00000000-0005-0000-0000-000073AE0000}"/>
    <cellStyle name="Note 6 21 2 2 6" xfId="19901" xr:uid="{00000000-0005-0000-0000-000074AE0000}"/>
    <cellStyle name="Note 6 21 2 3" xfId="3061" xr:uid="{00000000-0005-0000-0000-000075AE0000}"/>
    <cellStyle name="Note 6 21 2 3 2" xfId="5572" xr:uid="{00000000-0005-0000-0000-000076AE0000}"/>
    <cellStyle name="Note 6 21 2 3 2 2" xfId="14805" xr:uid="{00000000-0005-0000-0000-000077AE0000}"/>
    <cellStyle name="Note 6 21 2 3 2 2 2" xfId="32240" xr:uid="{00000000-0005-0000-0000-000078AE0000}"/>
    <cellStyle name="Note 6 21 2 3 2 2 3" xfId="46693" xr:uid="{00000000-0005-0000-0000-000079AE0000}"/>
    <cellStyle name="Note 6 21 2 3 2 3" xfId="17266" xr:uid="{00000000-0005-0000-0000-00007AAE0000}"/>
    <cellStyle name="Note 6 21 2 3 2 3 2" xfId="34701" xr:uid="{00000000-0005-0000-0000-00007BAE0000}"/>
    <cellStyle name="Note 6 21 2 3 2 3 3" xfId="49154" xr:uid="{00000000-0005-0000-0000-00007CAE0000}"/>
    <cellStyle name="Note 6 21 2 3 2 4" xfId="23008" xr:uid="{00000000-0005-0000-0000-00007DAE0000}"/>
    <cellStyle name="Note 6 21 2 3 2 5" xfId="37461" xr:uid="{00000000-0005-0000-0000-00007EAE0000}"/>
    <cellStyle name="Note 6 21 2 3 3" xfId="8034" xr:uid="{00000000-0005-0000-0000-00007FAE0000}"/>
    <cellStyle name="Note 6 21 2 3 3 2" xfId="25469" xr:uid="{00000000-0005-0000-0000-000080AE0000}"/>
    <cellStyle name="Note 6 21 2 3 3 3" xfId="39922" xr:uid="{00000000-0005-0000-0000-000081AE0000}"/>
    <cellStyle name="Note 6 21 2 3 4" xfId="10475" xr:uid="{00000000-0005-0000-0000-000082AE0000}"/>
    <cellStyle name="Note 6 21 2 3 4 2" xfId="27910" xr:uid="{00000000-0005-0000-0000-000083AE0000}"/>
    <cellStyle name="Note 6 21 2 3 4 3" xfId="42363" xr:uid="{00000000-0005-0000-0000-000084AE0000}"/>
    <cellStyle name="Note 6 21 2 3 5" xfId="12895" xr:uid="{00000000-0005-0000-0000-000085AE0000}"/>
    <cellStyle name="Note 6 21 2 3 5 2" xfId="30330" xr:uid="{00000000-0005-0000-0000-000086AE0000}"/>
    <cellStyle name="Note 6 21 2 3 5 3" xfId="44783" xr:uid="{00000000-0005-0000-0000-000087AE0000}"/>
    <cellStyle name="Note 6 21 2 3 6" xfId="19902" xr:uid="{00000000-0005-0000-0000-000088AE0000}"/>
    <cellStyle name="Note 6 21 2 4" xfId="3062" xr:uid="{00000000-0005-0000-0000-000089AE0000}"/>
    <cellStyle name="Note 6 21 2 4 2" xfId="5573" xr:uid="{00000000-0005-0000-0000-00008AAE0000}"/>
    <cellStyle name="Note 6 21 2 4 2 2" xfId="23009" xr:uid="{00000000-0005-0000-0000-00008BAE0000}"/>
    <cellStyle name="Note 6 21 2 4 2 3" xfId="37462" xr:uid="{00000000-0005-0000-0000-00008CAE0000}"/>
    <cellStyle name="Note 6 21 2 4 3" xfId="8035" xr:uid="{00000000-0005-0000-0000-00008DAE0000}"/>
    <cellStyle name="Note 6 21 2 4 3 2" xfId="25470" xr:uid="{00000000-0005-0000-0000-00008EAE0000}"/>
    <cellStyle name="Note 6 21 2 4 3 3" xfId="39923" xr:uid="{00000000-0005-0000-0000-00008FAE0000}"/>
    <cellStyle name="Note 6 21 2 4 4" xfId="10476" xr:uid="{00000000-0005-0000-0000-000090AE0000}"/>
    <cellStyle name="Note 6 21 2 4 4 2" xfId="27911" xr:uid="{00000000-0005-0000-0000-000091AE0000}"/>
    <cellStyle name="Note 6 21 2 4 4 3" xfId="42364" xr:uid="{00000000-0005-0000-0000-000092AE0000}"/>
    <cellStyle name="Note 6 21 2 4 5" xfId="12896" xr:uid="{00000000-0005-0000-0000-000093AE0000}"/>
    <cellStyle name="Note 6 21 2 4 5 2" xfId="30331" xr:uid="{00000000-0005-0000-0000-000094AE0000}"/>
    <cellStyle name="Note 6 21 2 4 5 3" xfId="44784" xr:uid="{00000000-0005-0000-0000-000095AE0000}"/>
    <cellStyle name="Note 6 21 2 4 6" xfId="15535" xr:uid="{00000000-0005-0000-0000-000096AE0000}"/>
    <cellStyle name="Note 6 21 2 4 6 2" xfId="32970" xr:uid="{00000000-0005-0000-0000-000097AE0000}"/>
    <cellStyle name="Note 6 21 2 4 6 3" xfId="47423" xr:uid="{00000000-0005-0000-0000-000098AE0000}"/>
    <cellStyle name="Note 6 21 2 4 7" xfId="19903" xr:uid="{00000000-0005-0000-0000-000099AE0000}"/>
    <cellStyle name="Note 6 21 2 4 8" xfId="20697" xr:uid="{00000000-0005-0000-0000-00009AAE0000}"/>
    <cellStyle name="Note 6 21 2 5" xfId="5570" xr:uid="{00000000-0005-0000-0000-00009BAE0000}"/>
    <cellStyle name="Note 6 21 2 5 2" xfId="14803" xr:uid="{00000000-0005-0000-0000-00009CAE0000}"/>
    <cellStyle name="Note 6 21 2 5 2 2" xfId="32238" xr:uid="{00000000-0005-0000-0000-00009DAE0000}"/>
    <cellStyle name="Note 6 21 2 5 2 3" xfId="46691" xr:uid="{00000000-0005-0000-0000-00009EAE0000}"/>
    <cellStyle name="Note 6 21 2 5 3" xfId="17264" xr:uid="{00000000-0005-0000-0000-00009FAE0000}"/>
    <cellStyle name="Note 6 21 2 5 3 2" xfId="34699" xr:uid="{00000000-0005-0000-0000-0000A0AE0000}"/>
    <cellStyle name="Note 6 21 2 5 3 3" xfId="49152" xr:uid="{00000000-0005-0000-0000-0000A1AE0000}"/>
    <cellStyle name="Note 6 21 2 5 4" xfId="23006" xr:uid="{00000000-0005-0000-0000-0000A2AE0000}"/>
    <cellStyle name="Note 6 21 2 5 5" xfId="37459" xr:uid="{00000000-0005-0000-0000-0000A3AE0000}"/>
    <cellStyle name="Note 6 21 2 6" xfId="8032" xr:uid="{00000000-0005-0000-0000-0000A4AE0000}"/>
    <cellStyle name="Note 6 21 2 6 2" xfId="25467" xr:uid="{00000000-0005-0000-0000-0000A5AE0000}"/>
    <cellStyle name="Note 6 21 2 6 3" xfId="39920" xr:uid="{00000000-0005-0000-0000-0000A6AE0000}"/>
    <cellStyle name="Note 6 21 2 7" xfId="10473" xr:uid="{00000000-0005-0000-0000-0000A7AE0000}"/>
    <cellStyle name="Note 6 21 2 7 2" xfId="27908" xr:uid="{00000000-0005-0000-0000-0000A8AE0000}"/>
    <cellStyle name="Note 6 21 2 7 3" xfId="42361" xr:uid="{00000000-0005-0000-0000-0000A9AE0000}"/>
    <cellStyle name="Note 6 21 2 8" xfId="12893" xr:uid="{00000000-0005-0000-0000-0000AAAE0000}"/>
    <cellStyle name="Note 6 21 2 8 2" xfId="30328" xr:uid="{00000000-0005-0000-0000-0000ABAE0000}"/>
    <cellStyle name="Note 6 21 2 8 3" xfId="44781" xr:uid="{00000000-0005-0000-0000-0000ACAE0000}"/>
    <cellStyle name="Note 6 21 2 9" xfId="19900" xr:uid="{00000000-0005-0000-0000-0000ADAE0000}"/>
    <cellStyle name="Note 6 21 3" xfId="3063" xr:uid="{00000000-0005-0000-0000-0000AEAE0000}"/>
    <cellStyle name="Note 6 21 3 2" xfId="3064" xr:uid="{00000000-0005-0000-0000-0000AFAE0000}"/>
    <cellStyle name="Note 6 21 3 2 2" xfId="5575" xr:uid="{00000000-0005-0000-0000-0000B0AE0000}"/>
    <cellStyle name="Note 6 21 3 2 2 2" xfId="14807" xr:uid="{00000000-0005-0000-0000-0000B1AE0000}"/>
    <cellStyle name="Note 6 21 3 2 2 2 2" xfId="32242" xr:uid="{00000000-0005-0000-0000-0000B2AE0000}"/>
    <cellStyle name="Note 6 21 3 2 2 2 3" xfId="46695" xr:uid="{00000000-0005-0000-0000-0000B3AE0000}"/>
    <cellStyle name="Note 6 21 3 2 2 3" xfId="17268" xr:uid="{00000000-0005-0000-0000-0000B4AE0000}"/>
    <cellStyle name="Note 6 21 3 2 2 3 2" xfId="34703" xr:uid="{00000000-0005-0000-0000-0000B5AE0000}"/>
    <cellStyle name="Note 6 21 3 2 2 3 3" xfId="49156" xr:uid="{00000000-0005-0000-0000-0000B6AE0000}"/>
    <cellStyle name="Note 6 21 3 2 2 4" xfId="23011" xr:uid="{00000000-0005-0000-0000-0000B7AE0000}"/>
    <cellStyle name="Note 6 21 3 2 2 5" xfId="37464" xr:uid="{00000000-0005-0000-0000-0000B8AE0000}"/>
    <cellStyle name="Note 6 21 3 2 3" xfId="8037" xr:uid="{00000000-0005-0000-0000-0000B9AE0000}"/>
    <cellStyle name="Note 6 21 3 2 3 2" xfId="25472" xr:uid="{00000000-0005-0000-0000-0000BAAE0000}"/>
    <cellStyle name="Note 6 21 3 2 3 3" xfId="39925" xr:uid="{00000000-0005-0000-0000-0000BBAE0000}"/>
    <cellStyle name="Note 6 21 3 2 4" xfId="10478" xr:uid="{00000000-0005-0000-0000-0000BCAE0000}"/>
    <cellStyle name="Note 6 21 3 2 4 2" xfId="27913" xr:uid="{00000000-0005-0000-0000-0000BDAE0000}"/>
    <cellStyle name="Note 6 21 3 2 4 3" xfId="42366" xr:uid="{00000000-0005-0000-0000-0000BEAE0000}"/>
    <cellStyle name="Note 6 21 3 2 5" xfId="12898" xr:uid="{00000000-0005-0000-0000-0000BFAE0000}"/>
    <cellStyle name="Note 6 21 3 2 5 2" xfId="30333" xr:uid="{00000000-0005-0000-0000-0000C0AE0000}"/>
    <cellStyle name="Note 6 21 3 2 5 3" xfId="44786" xr:uid="{00000000-0005-0000-0000-0000C1AE0000}"/>
    <cellStyle name="Note 6 21 3 2 6" xfId="19905" xr:uid="{00000000-0005-0000-0000-0000C2AE0000}"/>
    <cellStyle name="Note 6 21 3 3" xfId="3065" xr:uid="{00000000-0005-0000-0000-0000C3AE0000}"/>
    <cellStyle name="Note 6 21 3 3 2" xfId="5576" xr:uid="{00000000-0005-0000-0000-0000C4AE0000}"/>
    <cellStyle name="Note 6 21 3 3 2 2" xfId="14808" xr:uid="{00000000-0005-0000-0000-0000C5AE0000}"/>
    <cellStyle name="Note 6 21 3 3 2 2 2" xfId="32243" xr:uid="{00000000-0005-0000-0000-0000C6AE0000}"/>
    <cellStyle name="Note 6 21 3 3 2 2 3" xfId="46696" xr:uid="{00000000-0005-0000-0000-0000C7AE0000}"/>
    <cellStyle name="Note 6 21 3 3 2 3" xfId="17269" xr:uid="{00000000-0005-0000-0000-0000C8AE0000}"/>
    <cellStyle name="Note 6 21 3 3 2 3 2" xfId="34704" xr:uid="{00000000-0005-0000-0000-0000C9AE0000}"/>
    <cellStyle name="Note 6 21 3 3 2 3 3" xfId="49157" xr:uid="{00000000-0005-0000-0000-0000CAAE0000}"/>
    <cellStyle name="Note 6 21 3 3 2 4" xfId="23012" xr:uid="{00000000-0005-0000-0000-0000CBAE0000}"/>
    <cellStyle name="Note 6 21 3 3 2 5" xfId="37465" xr:uid="{00000000-0005-0000-0000-0000CCAE0000}"/>
    <cellStyle name="Note 6 21 3 3 3" xfId="8038" xr:uid="{00000000-0005-0000-0000-0000CDAE0000}"/>
    <cellStyle name="Note 6 21 3 3 3 2" xfId="25473" xr:uid="{00000000-0005-0000-0000-0000CEAE0000}"/>
    <cellStyle name="Note 6 21 3 3 3 3" xfId="39926" xr:uid="{00000000-0005-0000-0000-0000CFAE0000}"/>
    <cellStyle name="Note 6 21 3 3 4" xfId="10479" xr:uid="{00000000-0005-0000-0000-0000D0AE0000}"/>
    <cellStyle name="Note 6 21 3 3 4 2" xfId="27914" xr:uid="{00000000-0005-0000-0000-0000D1AE0000}"/>
    <cellStyle name="Note 6 21 3 3 4 3" xfId="42367" xr:uid="{00000000-0005-0000-0000-0000D2AE0000}"/>
    <cellStyle name="Note 6 21 3 3 5" xfId="12899" xr:uid="{00000000-0005-0000-0000-0000D3AE0000}"/>
    <cellStyle name="Note 6 21 3 3 5 2" xfId="30334" xr:uid="{00000000-0005-0000-0000-0000D4AE0000}"/>
    <cellStyle name="Note 6 21 3 3 5 3" xfId="44787" xr:uid="{00000000-0005-0000-0000-0000D5AE0000}"/>
    <cellStyle name="Note 6 21 3 3 6" xfId="19906" xr:uid="{00000000-0005-0000-0000-0000D6AE0000}"/>
    <cellStyle name="Note 6 21 3 4" xfId="3066" xr:uid="{00000000-0005-0000-0000-0000D7AE0000}"/>
    <cellStyle name="Note 6 21 3 4 2" xfId="5577" xr:uid="{00000000-0005-0000-0000-0000D8AE0000}"/>
    <cellStyle name="Note 6 21 3 4 2 2" xfId="23013" xr:uid="{00000000-0005-0000-0000-0000D9AE0000}"/>
    <cellStyle name="Note 6 21 3 4 2 3" xfId="37466" xr:uid="{00000000-0005-0000-0000-0000DAAE0000}"/>
    <cellStyle name="Note 6 21 3 4 3" xfId="8039" xr:uid="{00000000-0005-0000-0000-0000DBAE0000}"/>
    <cellStyle name="Note 6 21 3 4 3 2" xfId="25474" xr:uid="{00000000-0005-0000-0000-0000DCAE0000}"/>
    <cellStyle name="Note 6 21 3 4 3 3" xfId="39927" xr:uid="{00000000-0005-0000-0000-0000DDAE0000}"/>
    <cellStyle name="Note 6 21 3 4 4" xfId="10480" xr:uid="{00000000-0005-0000-0000-0000DEAE0000}"/>
    <cellStyle name="Note 6 21 3 4 4 2" xfId="27915" xr:uid="{00000000-0005-0000-0000-0000DFAE0000}"/>
    <cellStyle name="Note 6 21 3 4 4 3" xfId="42368" xr:uid="{00000000-0005-0000-0000-0000E0AE0000}"/>
    <cellStyle name="Note 6 21 3 4 5" xfId="12900" xr:uid="{00000000-0005-0000-0000-0000E1AE0000}"/>
    <cellStyle name="Note 6 21 3 4 5 2" xfId="30335" xr:uid="{00000000-0005-0000-0000-0000E2AE0000}"/>
    <cellStyle name="Note 6 21 3 4 5 3" xfId="44788" xr:uid="{00000000-0005-0000-0000-0000E3AE0000}"/>
    <cellStyle name="Note 6 21 3 4 6" xfId="15536" xr:uid="{00000000-0005-0000-0000-0000E4AE0000}"/>
    <cellStyle name="Note 6 21 3 4 6 2" xfId="32971" xr:uid="{00000000-0005-0000-0000-0000E5AE0000}"/>
    <cellStyle name="Note 6 21 3 4 6 3" xfId="47424" xr:uid="{00000000-0005-0000-0000-0000E6AE0000}"/>
    <cellStyle name="Note 6 21 3 4 7" xfId="19907" xr:uid="{00000000-0005-0000-0000-0000E7AE0000}"/>
    <cellStyle name="Note 6 21 3 4 8" xfId="20698" xr:uid="{00000000-0005-0000-0000-0000E8AE0000}"/>
    <cellStyle name="Note 6 21 3 5" xfId="5574" xr:uid="{00000000-0005-0000-0000-0000E9AE0000}"/>
    <cellStyle name="Note 6 21 3 5 2" xfId="14806" xr:uid="{00000000-0005-0000-0000-0000EAAE0000}"/>
    <cellStyle name="Note 6 21 3 5 2 2" xfId="32241" xr:uid="{00000000-0005-0000-0000-0000EBAE0000}"/>
    <cellStyle name="Note 6 21 3 5 2 3" xfId="46694" xr:uid="{00000000-0005-0000-0000-0000ECAE0000}"/>
    <cellStyle name="Note 6 21 3 5 3" xfId="17267" xr:uid="{00000000-0005-0000-0000-0000EDAE0000}"/>
    <cellStyle name="Note 6 21 3 5 3 2" xfId="34702" xr:uid="{00000000-0005-0000-0000-0000EEAE0000}"/>
    <cellStyle name="Note 6 21 3 5 3 3" xfId="49155" xr:uid="{00000000-0005-0000-0000-0000EFAE0000}"/>
    <cellStyle name="Note 6 21 3 5 4" xfId="23010" xr:uid="{00000000-0005-0000-0000-0000F0AE0000}"/>
    <cellStyle name="Note 6 21 3 5 5" xfId="37463" xr:uid="{00000000-0005-0000-0000-0000F1AE0000}"/>
    <cellStyle name="Note 6 21 3 6" xfId="8036" xr:uid="{00000000-0005-0000-0000-0000F2AE0000}"/>
    <cellStyle name="Note 6 21 3 6 2" xfId="25471" xr:uid="{00000000-0005-0000-0000-0000F3AE0000}"/>
    <cellStyle name="Note 6 21 3 6 3" xfId="39924" xr:uid="{00000000-0005-0000-0000-0000F4AE0000}"/>
    <cellStyle name="Note 6 21 3 7" xfId="10477" xr:uid="{00000000-0005-0000-0000-0000F5AE0000}"/>
    <cellStyle name="Note 6 21 3 7 2" xfId="27912" xr:uid="{00000000-0005-0000-0000-0000F6AE0000}"/>
    <cellStyle name="Note 6 21 3 7 3" xfId="42365" xr:uid="{00000000-0005-0000-0000-0000F7AE0000}"/>
    <cellStyle name="Note 6 21 3 8" xfId="12897" xr:uid="{00000000-0005-0000-0000-0000F8AE0000}"/>
    <cellStyle name="Note 6 21 3 8 2" xfId="30332" xr:uid="{00000000-0005-0000-0000-0000F9AE0000}"/>
    <cellStyle name="Note 6 21 3 8 3" xfId="44785" xr:uid="{00000000-0005-0000-0000-0000FAAE0000}"/>
    <cellStyle name="Note 6 21 3 9" xfId="19904" xr:uid="{00000000-0005-0000-0000-0000FBAE0000}"/>
    <cellStyle name="Note 6 21 4" xfId="3067" xr:uid="{00000000-0005-0000-0000-0000FCAE0000}"/>
    <cellStyle name="Note 6 21 4 2" xfId="3068" xr:uid="{00000000-0005-0000-0000-0000FDAE0000}"/>
    <cellStyle name="Note 6 21 4 2 2" xfId="5579" xr:uid="{00000000-0005-0000-0000-0000FEAE0000}"/>
    <cellStyle name="Note 6 21 4 2 2 2" xfId="14810" xr:uid="{00000000-0005-0000-0000-0000FFAE0000}"/>
    <cellStyle name="Note 6 21 4 2 2 2 2" xfId="32245" xr:uid="{00000000-0005-0000-0000-000000AF0000}"/>
    <cellStyle name="Note 6 21 4 2 2 2 3" xfId="46698" xr:uid="{00000000-0005-0000-0000-000001AF0000}"/>
    <cellStyle name="Note 6 21 4 2 2 3" xfId="17271" xr:uid="{00000000-0005-0000-0000-000002AF0000}"/>
    <cellStyle name="Note 6 21 4 2 2 3 2" xfId="34706" xr:uid="{00000000-0005-0000-0000-000003AF0000}"/>
    <cellStyle name="Note 6 21 4 2 2 3 3" xfId="49159" xr:uid="{00000000-0005-0000-0000-000004AF0000}"/>
    <cellStyle name="Note 6 21 4 2 2 4" xfId="23015" xr:uid="{00000000-0005-0000-0000-000005AF0000}"/>
    <cellStyle name="Note 6 21 4 2 2 5" xfId="37468" xr:uid="{00000000-0005-0000-0000-000006AF0000}"/>
    <cellStyle name="Note 6 21 4 2 3" xfId="8041" xr:uid="{00000000-0005-0000-0000-000007AF0000}"/>
    <cellStyle name="Note 6 21 4 2 3 2" xfId="25476" xr:uid="{00000000-0005-0000-0000-000008AF0000}"/>
    <cellStyle name="Note 6 21 4 2 3 3" xfId="39929" xr:uid="{00000000-0005-0000-0000-000009AF0000}"/>
    <cellStyle name="Note 6 21 4 2 4" xfId="10482" xr:uid="{00000000-0005-0000-0000-00000AAF0000}"/>
    <cellStyle name="Note 6 21 4 2 4 2" xfId="27917" xr:uid="{00000000-0005-0000-0000-00000BAF0000}"/>
    <cellStyle name="Note 6 21 4 2 4 3" xfId="42370" xr:uid="{00000000-0005-0000-0000-00000CAF0000}"/>
    <cellStyle name="Note 6 21 4 2 5" xfId="12902" xr:uid="{00000000-0005-0000-0000-00000DAF0000}"/>
    <cellStyle name="Note 6 21 4 2 5 2" xfId="30337" xr:uid="{00000000-0005-0000-0000-00000EAF0000}"/>
    <cellStyle name="Note 6 21 4 2 5 3" xfId="44790" xr:uid="{00000000-0005-0000-0000-00000FAF0000}"/>
    <cellStyle name="Note 6 21 4 2 6" xfId="19909" xr:uid="{00000000-0005-0000-0000-000010AF0000}"/>
    <cellStyle name="Note 6 21 4 3" xfId="3069" xr:uid="{00000000-0005-0000-0000-000011AF0000}"/>
    <cellStyle name="Note 6 21 4 3 2" xfId="5580" xr:uid="{00000000-0005-0000-0000-000012AF0000}"/>
    <cellStyle name="Note 6 21 4 3 2 2" xfId="14811" xr:uid="{00000000-0005-0000-0000-000013AF0000}"/>
    <cellStyle name="Note 6 21 4 3 2 2 2" xfId="32246" xr:uid="{00000000-0005-0000-0000-000014AF0000}"/>
    <cellStyle name="Note 6 21 4 3 2 2 3" xfId="46699" xr:uid="{00000000-0005-0000-0000-000015AF0000}"/>
    <cellStyle name="Note 6 21 4 3 2 3" xfId="17272" xr:uid="{00000000-0005-0000-0000-000016AF0000}"/>
    <cellStyle name="Note 6 21 4 3 2 3 2" xfId="34707" xr:uid="{00000000-0005-0000-0000-000017AF0000}"/>
    <cellStyle name="Note 6 21 4 3 2 3 3" xfId="49160" xr:uid="{00000000-0005-0000-0000-000018AF0000}"/>
    <cellStyle name="Note 6 21 4 3 2 4" xfId="23016" xr:uid="{00000000-0005-0000-0000-000019AF0000}"/>
    <cellStyle name="Note 6 21 4 3 2 5" xfId="37469" xr:uid="{00000000-0005-0000-0000-00001AAF0000}"/>
    <cellStyle name="Note 6 21 4 3 3" xfId="8042" xr:uid="{00000000-0005-0000-0000-00001BAF0000}"/>
    <cellStyle name="Note 6 21 4 3 3 2" xfId="25477" xr:uid="{00000000-0005-0000-0000-00001CAF0000}"/>
    <cellStyle name="Note 6 21 4 3 3 3" xfId="39930" xr:uid="{00000000-0005-0000-0000-00001DAF0000}"/>
    <cellStyle name="Note 6 21 4 3 4" xfId="10483" xr:uid="{00000000-0005-0000-0000-00001EAF0000}"/>
    <cellStyle name="Note 6 21 4 3 4 2" xfId="27918" xr:uid="{00000000-0005-0000-0000-00001FAF0000}"/>
    <cellStyle name="Note 6 21 4 3 4 3" xfId="42371" xr:uid="{00000000-0005-0000-0000-000020AF0000}"/>
    <cellStyle name="Note 6 21 4 3 5" xfId="12903" xr:uid="{00000000-0005-0000-0000-000021AF0000}"/>
    <cellStyle name="Note 6 21 4 3 5 2" xfId="30338" xr:uid="{00000000-0005-0000-0000-000022AF0000}"/>
    <cellStyle name="Note 6 21 4 3 5 3" xfId="44791" xr:uid="{00000000-0005-0000-0000-000023AF0000}"/>
    <cellStyle name="Note 6 21 4 3 6" xfId="19910" xr:uid="{00000000-0005-0000-0000-000024AF0000}"/>
    <cellStyle name="Note 6 21 4 4" xfId="3070" xr:uid="{00000000-0005-0000-0000-000025AF0000}"/>
    <cellStyle name="Note 6 21 4 4 2" xfId="5581" xr:uid="{00000000-0005-0000-0000-000026AF0000}"/>
    <cellStyle name="Note 6 21 4 4 2 2" xfId="23017" xr:uid="{00000000-0005-0000-0000-000027AF0000}"/>
    <cellStyle name="Note 6 21 4 4 2 3" xfId="37470" xr:uid="{00000000-0005-0000-0000-000028AF0000}"/>
    <cellStyle name="Note 6 21 4 4 3" xfId="8043" xr:uid="{00000000-0005-0000-0000-000029AF0000}"/>
    <cellStyle name="Note 6 21 4 4 3 2" xfId="25478" xr:uid="{00000000-0005-0000-0000-00002AAF0000}"/>
    <cellStyle name="Note 6 21 4 4 3 3" xfId="39931" xr:uid="{00000000-0005-0000-0000-00002BAF0000}"/>
    <cellStyle name="Note 6 21 4 4 4" xfId="10484" xr:uid="{00000000-0005-0000-0000-00002CAF0000}"/>
    <cellStyle name="Note 6 21 4 4 4 2" xfId="27919" xr:uid="{00000000-0005-0000-0000-00002DAF0000}"/>
    <cellStyle name="Note 6 21 4 4 4 3" xfId="42372" xr:uid="{00000000-0005-0000-0000-00002EAF0000}"/>
    <cellStyle name="Note 6 21 4 4 5" xfId="12904" xr:uid="{00000000-0005-0000-0000-00002FAF0000}"/>
    <cellStyle name="Note 6 21 4 4 5 2" xfId="30339" xr:uid="{00000000-0005-0000-0000-000030AF0000}"/>
    <cellStyle name="Note 6 21 4 4 5 3" xfId="44792" xr:uid="{00000000-0005-0000-0000-000031AF0000}"/>
    <cellStyle name="Note 6 21 4 4 6" xfId="15537" xr:uid="{00000000-0005-0000-0000-000032AF0000}"/>
    <cellStyle name="Note 6 21 4 4 6 2" xfId="32972" xr:uid="{00000000-0005-0000-0000-000033AF0000}"/>
    <cellStyle name="Note 6 21 4 4 6 3" xfId="47425" xr:uid="{00000000-0005-0000-0000-000034AF0000}"/>
    <cellStyle name="Note 6 21 4 4 7" xfId="19911" xr:uid="{00000000-0005-0000-0000-000035AF0000}"/>
    <cellStyle name="Note 6 21 4 4 8" xfId="20699" xr:uid="{00000000-0005-0000-0000-000036AF0000}"/>
    <cellStyle name="Note 6 21 4 5" xfId="5578" xr:uid="{00000000-0005-0000-0000-000037AF0000}"/>
    <cellStyle name="Note 6 21 4 5 2" xfId="14809" xr:uid="{00000000-0005-0000-0000-000038AF0000}"/>
    <cellStyle name="Note 6 21 4 5 2 2" xfId="32244" xr:uid="{00000000-0005-0000-0000-000039AF0000}"/>
    <cellStyle name="Note 6 21 4 5 2 3" xfId="46697" xr:uid="{00000000-0005-0000-0000-00003AAF0000}"/>
    <cellStyle name="Note 6 21 4 5 3" xfId="17270" xr:uid="{00000000-0005-0000-0000-00003BAF0000}"/>
    <cellStyle name="Note 6 21 4 5 3 2" xfId="34705" xr:uid="{00000000-0005-0000-0000-00003CAF0000}"/>
    <cellStyle name="Note 6 21 4 5 3 3" xfId="49158" xr:uid="{00000000-0005-0000-0000-00003DAF0000}"/>
    <cellStyle name="Note 6 21 4 5 4" xfId="23014" xr:uid="{00000000-0005-0000-0000-00003EAF0000}"/>
    <cellStyle name="Note 6 21 4 5 5" xfId="37467" xr:uid="{00000000-0005-0000-0000-00003FAF0000}"/>
    <cellStyle name="Note 6 21 4 6" xfId="8040" xr:uid="{00000000-0005-0000-0000-000040AF0000}"/>
    <cellStyle name="Note 6 21 4 6 2" xfId="25475" xr:uid="{00000000-0005-0000-0000-000041AF0000}"/>
    <cellStyle name="Note 6 21 4 6 3" xfId="39928" xr:uid="{00000000-0005-0000-0000-000042AF0000}"/>
    <cellStyle name="Note 6 21 4 7" xfId="10481" xr:uid="{00000000-0005-0000-0000-000043AF0000}"/>
    <cellStyle name="Note 6 21 4 7 2" xfId="27916" xr:uid="{00000000-0005-0000-0000-000044AF0000}"/>
    <cellStyle name="Note 6 21 4 7 3" xfId="42369" xr:uid="{00000000-0005-0000-0000-000045AF0000}"/>
    <cellStyle name="Note 6 21 4 8" xfId="12901" xr:uid="{00000000-0005-0000-0000-000046AF0000}"/>
    <cellStyle name="Note 6 21 4 8 2" xfId="30336" xr:uid="{00000000-0005-0000-0000-000047AF0000}"/>
    <cellStyle name="Note 6 21 4 8 3" xfId="44789" xr:uid="{00000000-0005-0000-0000-000048AF0000}"/>
    <cellStyle name="Note 6 21 4 9" xfId="19908" xr:uid="{00000000-0005-0000-0000-000049AF0000}"/>
    <cellStyle name="Note 6 21 5" xfId="3071" xr:uid="{00000000-0005-0000-0000-00004AAF0000}"/>
    <cellStyle name="Note 6 21 5 2" xfId="5582" xr:uid="{00000000-0005-0000-0000-00004BAF0000}"/>
    <cellStyle name="Note 6 21 5 2 2" xfId="14812" xr:uid="{00000000-0005-0000-0000-00004CAF0000}"/>
    <cellStyle name="Note 6 21 5 2 2 2" xfId="32247" xr:uid="{00000000-0005-0000-0000-00004DAF0000}"/>
    <cellStyle name="Note 6 21 5 2 2 3" xfId="46700" xr:uid="{00000000-0005-0000-0000-00004EAF0000}"/>
    <cellStyle name="Note 6 21 5 2 3" xfId="17273" xr:uid="{00000000-0005-0000-0000-00004FAF0000}"/>
    <cellStyle name="Note 6 21 5 2 3 2" xfId="34708" xr:uid="{00000000-0005-0000-0000-000050AF0000}"/>
    <cellStyle name="Note 6 21 5 2 3 3" xfId="49161" xr:uid="{00000000-0005-0000-0000-000051AF0000}"/>
    <cellStyle name="Note 6 21 5 2 4" xfId="23018" xr:uid="{00000000-0005-0000-0000-000052AF0000}"/>
    <cellStyle name="Note 6 21 5 2 5" xfId="37471" xr:uid="{00000000-0005-0000-0000-000053AF0000}"/>
    <cellStyle name="Note 6 21 5 3" xfId="8044" xr:uid="{00000000-0005-0000-0000-000054AF0000}"/>
    <cellStyle name="Note 6 21 5 3 2" xfId="25479" xr:uid="{00000000-0005-0000-0000-000055AF0000}"/>
    <cellStyle name="Note 6 21 5 3 3" xfId="39932" xr:uid="{00000000-0005-0000-0000-000056AF0000}"/>
    <cellStyle name="Note 6 21 5 4" xfId="10485" xr:uid="{00000000-0005-0000-0000-000057AF0000}"/>
    <cellStyle name="Note 6 21 5 4 2" xfId="27920" xr:uid="{00000000-0005-0000-0000-000058AF0000}"/>
    <cellStyle name="Note 6 21 5 4 3" xfId="42373" xr:uid="{00000000-0005-0000-0000-000059AF0000}"/>
    <cellStyle name="Note 6 21 5 5" xfId="12905" xr:uid="{00000000-0005-0000-0000-00005AAF0000}"/>
    <cellStyle name="Note 6 21 5 5 2" xfId="30340" xr:uid="{00000000-0005-0000-0000-00005BAF0000}"/>
    <cellStyle name="Note 6 21 5 5 3" xfId="44793" xr:uid="{00000000-0005-0000-0000-00005CAF0000}"/>
    <cellStyle name="Note 6 21 5 6" xfId="19912" xr:uid="{00000000-0005-0000-0000-00005DAF0000}"/>
    <cellStyle name="Note 6 21 6" xfId="3072" xr:uid="{00000000-0005-0000-0000-00005EAF0000}"/>
    <cellStyle name="Note 6 21 6 2" xfId="5583" xr:uid="{00000000-0005-0000-0000-00005FAF0000}"/>
    <cellStyle name="Note 6 21 6 2 2" xfId="14813" xr:uid="{00000000-0005-0000-0000-000060AF0000}"/>
    <cellStyle name="Note 6 21 6 2 2 2" xfId="32248" xr:uid="{00000000-0005-0000-0000-000061AF0000}"/>
    <cellStyle name="Note 6 21 6 2 2 3" xfId="46701" xr:uid="{00000000-0005-0000-0000-000062AF0000}"/>
    <cellStyle name="Note 6 21 6 2 3" xfId="17274" xr:uid="{00000000-0005-0000-0000-000063AF0000}"/>
    <cellStyle name="Note 6 21 6 2 3 2" xfId="34709" xr:uid="{00000000-0005-0000-0000-000064AF0000}"/>
    <cellStyle name="Note 6 21 6 2 3 3" xfId="49162" xr:uid="{00000000-0005-0000-0000-000065AF0000}"/>
    <cellStyle name="Note 6 21 6 2 4" xfId="23019" xr:uid="{00000000-0005-0000-0000-000066AF0000}"/>
    <cellStyle name="Note 6 21 6 2 5" xfId="37472" xr:uid="{00000000-0005-0000-0000-000067AF0000}"/>
    <cellStyle name="Note 6 21 6 3" xfId="8045" xr:uid="{00000000-0005-0000-0000-000068AF0000}"/>
    <cellStyle name="Note 6 21 6 3 2" xfId="25480" xr:uid="{00000000-0005-0000-0000-000069AF0000}"/>
    <cellStyle name="Note 6 21 6 3 3" xfId="39933" xr:uid="{00000000-0005-0000-0000-00006AAF0000}"/>
    <cellStyle name="Note 6 21 6 4" xfId="10486" xr:uid="{00000000-0005-0000-0000-00006BAF0000}"/>
    <cellStyle name="Note 6 21 6 4 2" xfId="27921" xr:uid="{00000000-0005-0000-0000-00006CAF0000}"/>
    <cellStyle name="Note 6 21 6 4 3" xfId="42374" xr:uid="{00000000-0005-0000-0000-00006DAF0000}"/>
    <cellStyle name="Note 6 21 6 5" xfId="12906" xr:uid="{00000000-0005-0000-0000-00006EAF0000}"/>
    <cellStyle name="Note 6 21 6 5 2" xfId="30341" xr:uid="{00000000-0005-0000-0000-00006FAF0000}"/>
    <cellStyle name="Note 6 21 6 5 3" xfId="44794" xr:uid="{00000000-0005-0000-0000-000070AF0000}"/>
    <cellStyle name="Note 6 21 6 6" xfId="19913" xr:uid="{00000000-0005-0000-0000-000071AF0000}"/>
    <cellStyle name="Note 6 21 7" xfId="3073" xr:uid="{00000000-0005-0000-0000-000072AF0000}"/>
    <cellStyle name="Note 6 21 7 2" xfId="5584" xr:uid="{00000000-0005-0000-0000-000073AF0000}"/>
    <cellStyle name="Note 6 21 7 2 2" xfId="23020" xr:uid="{00000000-0005-0000-0000-000074AF0000}"/>
    <cellStyle name="Note 6 21 7 2 3" xfId="37473" xr:uid="{00000000-0005-0000-0000-000075AF0000}"/>
    <cellStyle name="Note 6 21 7 3" xfId="8046" xr:uid="{00000000-0005-0000-0000-000076AF0000}"/>
    <cellStyle name="Note 6 21 7 3 2" xfId="25481" xr:uid="{00000000-0005-0000-0000-000077AF0000}"/>
    <cellStyle name="Note 6 21 7 3 3" xfId="39934" xr:uid="{00000000-0005-0000-0000-000078AF0000}"/>
    <cellStyle name="Note 6 21 7 4" xfId="10487" xr:uid="{00000000-0005-0000-0000-000079AF0000}"/>
    <cellStyle name="Note 6 21 7 4 2" xfId="27922" xr:uid="{00000000-0005-0000-0000-00007AAF0000}"/>
    <cellStyle name="Note 6 21 7 4 3" xfId="42375" xr:uid="{00000000-0005-0000-0000-00007BAF0000}"/>
    <cellStyle name="Note 6 21 7 5" xfId="12907" xr:uid="{00000000-0005-0000-0000-00007CAF0000}"/>
    <cellStyle name="Note 6 21 7 5 2" xfId="30342" xr:uid="{00000000-0005-0000-0000-00007DAF0000}"/>
    <cellStyle name="Note 6 21 7 5 3" xfId="44795" xr:uid="{00000000-0005-0000-0000-00007EAF0000}"/>
    <cellStyle name="Note 6 21 7 6" xfId="15538" xr:uid="{00000000-0005-0000-0000-00007FAF0000}"/>
    <cellStyle name="Note 6 21 7 6 2" xfId="32973" xr:uid="{00000000-0005-0000-0000-000080AF0000}"/>
    <cellStyle name="Note 6 21 7 6 3" xfId="47426" xr:uid="{00000000-0005-0000-0000-000081AF0000}"/>
    <cellStyle name="Note 6 21 7 7" xfId="19914" xr:uid="{00000000-0005-0000-0000-000082AF0000}"/>
    <cellStyle name="Note 6 21 7 8" xfId="20700" xr:uid="{00000000-0005-0000-0000-000083AF0000}"/>
    <cellStyle name="Note 6 21 8" xfId="5569" xr:uid="{00000000-0005-0000-0000-000084AF0000}"/>
    <cellStyle name="Note 6 21 8 2" xfId="14802" xr:uid="{00000000-0005-0000-0000-000085AF0000}"/>
    <cellStyle name="Note 6 21 8 2 2" xfId="32237" xr:uid="{00000000-0005-0000-0000-000086AF0000}"/>
    <cellStyle name="Note 6 21 8 2 3" xfId="46690" xr:uid="{00000000-0005-0000-0000-000087AF0000}"/>
    <cellStyle name="Note 6 21 8 3" xfId="17263" xr:uid="{00000000-0005-0000-0000-000088AF0000}"/>
    <cellStyle name="Note 6 21 8 3 2" xfId="34698" xr:uid="{00000000-0005-0000-0000-000089AF0000}"/>
    <cellStyle name="Note 6 21 8 3 3" xfId="49151" xr:uid="{00000000-0005-0000-0000-00008AAF0000}"/>
    <cellStyle name="Note 6 21 8 4" xfId="23005" xr:uid="{00000000-0005-0000-0000-00008BAF0000}"/>
    <cellStyle name="Note 6 21 8 5" xfId="37458" xr:uid="{00000000-0005-0000-0000-00008CAF0000}"/>
    <cellStyle name="Note 6 21 9" xfId="8031" xr:uid="{00000000-0005-0000-0000-00008DAF0000}"/>
    <cellStyle name="Note 6 21 9 2" xfId="25466" xr:uid="{00000000-0005-0000-0000-00008EAF0000}"/>
    <cellStyle name="Note 6 21 9 3" xfId="39919" xr:uid="{00000000-0005-0000-0000-00008FAF0000}"/>
    <cellStyle name="Note 6 22" xfId="3074" xr:uid="{00000000-0005-0000-0000-000090AF0000}"/>
    <cellStyle name="Note 6 22 10" xfId="10488" xr:uid="{00000000-0005-0000-0000-000091AF0000}"/>
    <cellStyle name="Note 6 22 10 2" xfId="27923" xr:uid="{00000000-0005-0000-0000-000092AF0000}"/>
    <cellStyle name="Note 6 22 10 3" xfId="42376" xr:uid="{00000000-0005-0000-0000-000093AF0000}"/>
    <cellStyle name="Note 6 22 11" xfId="12908" xr:uid="{00000000-0005-0000-0000-000094AF0000}"/>
    <cellStyle name="Note 6 22 11 2" xfId="30343" xr:uid="{00000000-0005-0000-0000-000095AF0000}"/>
    <cellStyle name="Note 6 22 11 3" xfId="44796" xr:uid="{00000000-0005-0000-0000-000096AF0000}"/>
    <cellStyle name="Note 6 22 12" xfId="19915" xr:uid="{00000000-0005-0000-0000-000097AF0000}"/>
    <cellStyle name="Note 6 22 2" xfId="3075" xr:uid="{00000000-0005-0000-0000-000098AF0000}"/>
    <cellStyle name="Note 6 22 2 2" xfId="3076" xr:uid="{00000000-0005-0000-0000-000099AF0000}"/>
    <cellStyle name="Note 6 22 2 2 2" xfId="5587" xr:uid="{00000000-0005-0000-0000-00009AAF0000}"/>
    <cellStyle name="Note 6 22 2 2 2 2" xfId="14816" xr:uid="{00000000-0005-0000-0000-00009BAF0000}"/>
    <cellStyle name="Note 6 22 2 2 2 2 2" xfId="32251" xr:uid="{00000000-0005-0000-0000-00009CAF0000}"/>
    <cellStyle name="Note 6 22 2 2 2 2 3" xfId="46704" xr:uid="{00000000-0005-0000-0000-00009DAF0000}"/>
    <cellStyle name="Note 6 22 2 2 2 3" xfId="17277" xr:uid="{00000000-0005-0000-0000-00009EAF0000}"/>
    <cellStyle name="Note 6 22 2 2 2 3 2" xfId="34712" xr:uid="{00000000-0005-0000-0000-00009FAF0000}"/>
    <cellStyle name="Note 6 22 2 2 2 3 3" xfId="49165" xr:uid="{00000000-0005-0000-0000-0000A0AF0000}"/>
    <cellStyle name="Note 6 22 2 2 2 4" xfId="23023" xr:uid="{00000000-0005-0000-0000-0000A1AF0000}"/>
    <cellStyle name="Note 6 22 2 2 2 5" xfId="37476" xr:uid="{00000000-0005-0000-0000-0000A2AF0000}"/>
    <cellStyle name="Note 6 22 2 2 3" xfId="8049" xr:uid="{00000000-0005-0000-0000-0000A3AF0000}"/>
    <cellStyle name="Note 6 22 2 2 3 2" xfId="25484" xr:uid="{00000000-0005-0000-0000-0000A4AF0000}"/>
    <cellStyle name="Note 6 22 2 2 3 3" xfId="39937" xr:uid="{00000000-0005-0000-0000-0000A5AF0000}"/>
    <cellStyle name="Note 6 22 2 2 4" xfId="10490" xr:uid="{00000000-0005-0000-0000-0000A6AF0000}"/>
    <cellStyle name="Note 6 22 2 2 4 2" xfId="27925" xr:uid="{00000000-0005-0000-0000-0000A7AF0000}"/>
    <cellStyle name="Note 6 22 2 2 4 3" xfId="42378" xr:uid="{00000000-0005-0000-0000-0000A8AF0000}"/>
    <cellStyle name="Note 6 22 2 2 5" xfId="12910" xr:uid="{00000000-0005-0000-0000-0000A9AF0000}"/>
    <cellStyle name="Note 6 22 2 2 5 2" xfId="30345" xr:uid="{00000000-0005-0000-0000-0000AAAF0000}"/>
    <cellStyle name="Note 6 22 2 2 5 3" xfId="44798" xr:uid="{00000000-0005-0000-0000-0000ABAF0000}"/>
    <cellStyle name="Note 6 22 2 2 6" xfId="19917" xr:uid="{00000000-0005-0000-0000-0000ACAF0000}"/>
    <cellStyle name="Note 6 22 2 3" xfId="3077" xr:uid="{00000000-0005-0000-0000-0000ADAF0000}"/>
    <cellStyle name="Note 6 22 2 3 2" xfId="5588" xr:uid="{00000000-0005-0000-0000-0000AEAF0000}"/>
    <cellStyle name="Note 6 22 2 3 2 2" xfId="14817" xr:uid="{00000000-0005-0000-0000-0000AFAF0000}"/>
    <cellStyle name="Note 6 22 2 3 2 2 2" xfId="32252" xr:uid="{00000000-0005-0000-0000-0000B0AF0000}"/>
    <cellStyle name="Note 6 22 2 3 2 2 3" xfId="46705" xr:uid="{00000000-0005-0000-0000-0000B1AF0000}"/>
    <cellStyle name="Note 6 22 2 3 2 3" xfId="17278" xr:uid="{00000000-0005-0000-0000-0000B2AF0000}"/>
    <cellStyle name="Note 6 22 2 3 2 3 2" xfId="34713" xr:uid="{00000000-0005-0000-0000-0000B3AF0000}"/>
    <cellStyle name="Note 6 22 2 3 2 3 3" xfId="49166" xr:uid="{00000000-0005-0000-0000-0000B4AF0000}"/>
    <cellStyle name="Note 6 22 2 3 2 4" xfId="23024" xr:uid="{00000000-0005-0000-0000-0000B5AF0000}"/>
    <cellStyle name="Note 6 22 2 3 2 5" xfId="37477" xr:uid="{00000000-0005-0000-0000-0000B6AF0000}"/>
    <cellStyle name="Note 6 22 2 3 3" xfId="8050" xr:uid="{00000000-0005-0000-0000-0000B7AF0000}"/>
    <cellStyle name="Note 6 22 2 3 3 2" xfId="25485" xr:uid="{00000000-0005-0000-0000-0000B8AF0000}"/>
    <cellStyle name="Note 6 22 2 3 3 3" xfId="39938" xr:uid="{00000000-0005-0000-0000-0000B9AF0000}"/>
    <cellStyle name="Note 6 22 2 3 4" xfId="10491" xr:uid="{00000000-0005-0000-0000-0000BAAF0000}"/>
    <cellStyle name="Note 6 22 2 3 4 2" xfId="27926" xr:uid="{00000000-0005-0000-0000-0000BBAF0000}"/>
    <cellStyle name="Note 6 22 2 3 4 3" xfId="42379" xr:uid="{00000000-0005-0000-0000-0000BCAF0000}"/>
    <cellStyle name="Note 6 22 2 3 5" xfId="12911" xr:uid="{00000000-0005-0000-0000-0000BDAF0000}"/>
    <cellStyle name="Note 6 22 2 3 5 2" xfId="30346" xr:uid="{00000000-0005-0000-0000-0000BEAF0000}"/>
    <cellStyle name="Note 6 22 2 3 5 3" xfId="44799" xr:uid="{00000000-0005-0000-0000-0000BFAF0000}"/>
    <cellStyle name="Note 6 22 2 3 6" xfId="19918" xr:uid="{00000000-0005-0000-0000-0000C0AF0000}"/>
    <cellStyle name="Note 6 22 2 4" xfId="3078" xr:uid="{00000000-0005-0000-0000-0000C1AF0000}"/>
    <cellStyle name="Note 6 22 2 4 2" xfId="5589" xr:uid="{00000000-0005-0000-0000-0000C2AF0000}"/>
    <cellStyle name="Note 6 22 2 4 2 2" xfId="23025" xr:uid="{00000000-0005-0000-0000-0000C3AF0000}"/>
    <cellStyle name="Note 6 22 2 4 2 3" xfId="37478" xr:uid="{00000000-0005-0000-0000-0000C4AF0000}"/>
    <cellStyle name="Note 6 22 2 4 3" xfId="8051" xr:uid="{00000000-0005-0000-0000-0000C5AF0000}"/>
    <cellStyle name="Note 6 22 2 4 3 2" xfId="25486" xr:uid="{00000000-0005-0000-0000-0000C6AF0000}"/>
    <cellStyle name="Note 6 22 2 4 3 3" xfId="39939" xr:uid="{00000000-0005-0000-0000-0000C7AF0000}"/>
    <cellStyle name="Note 6 22 2 4 4" xfId="10492" xr:uid="{00000000-0005-0000-0000-0000C8AF0000}"/>
    <cellStyle name="Note 6 22 2 4 4 2" xfId="27927" xr:uid="{00000000-0005-0000-0000-0000C9AF0000}"/>
    <cellStyle name="Note 6 22 2 4 4 3" xfId="42380" xr:uid="{00000000-0005-0000-0000-0000CAAF0000}"/>
    <cellStyle name="Note 6 22 2 4 5" xfId="12912" xr:uid="{00000000-0005-0000-0000-0000CBAF0000}"/>
    <cellStyle name="Note 6 22 2 4 5 2" xfId="30347" xr:uid="{00000000-0005-0000-0000-0000CCAF0000}"/>
    <cellStyle name="Note 6 22 2 4 5 3" xfId="44800" xr:uid="{00000000-0005-0000-0000-0000CDAF0000}"/>
    <cellStyle name="Note 6 22 2 4 6" xfId="15539" xr:uid="{00000000-0005-0000-0000-0000CEAF0000}"/>
    <cellStyle name="Note 6 22 2 4 6 2" xfId="32974" xr:uid="{00000000-0005-0000-0000-0000CFAF0000}"/>
    <cellStyle name="Note 6 22 2 4 6 3" xfId="47427" xr:uid="{00000000-0005-0000-0000-0000D0AF0000}"/>
    <cellStyle name="Note 6 22 2 4 7" xfId="19919" xr:uid="{00000000-0005-0000-0000-0000D1AF0000}"/>
    <cellStyle name="Note 6 22 2 4 8" xfId="20701" xr:uid="{00000000-0005-0000-0000-0000D2AF0000}"/>
    <cellStyle name="Note 6 22 2 5" xfId="5586" xr:uid="{00000000-0005-0000-0000-0000D3AF0000}"/>
    <cellStyle name="Note 6 22 2 5 2" xfId="14815" xr:uid="{00000000-0005-0000-0000-0000D4AF0000}"/>
    <cellStyle name="Note 6 22 2 5 2 2" xfId="32250" xr:uid="{00000000-0005-0000-0000-0000D5AF0000}"/>
    <cellStyle name="Note 6 22 2 5 2 3" xfId="46703" xr:uid="{00000000-0005-0000-0000-0000D6AF0000}"/>
    <cellStyle name="Note 6 22 2 5 3" xfId="17276" xr:uid="{00000000-0005-0000-0000-0000D7AF0000}"/>
    <cellStyle name="Note 6 22 2 5 3 2" xfId="34711" xr:uid="{00000000-0005-0000-0000-0000D8AF0000}"/>
    <cellStyle name="Note 6 22 2 5 3 3" xfId="49164" xr:uid="{00000000-0005-0000-0000-0000D9AF0000}"/>
    <cellStyle name="Note 6 22 2 5 4" xfId="23022" xr:uid="{00000000-0005-0000-0000-0000DAAF0000}"/>
    <cellStyle name="Note 6 22 2 5 5" xfId="37475" xr:uid="{00000000-0005-0000-0000-0000DBAF0000}"/>
    <cellStyle name="Note 6 22 2 6" xfId="8048" xr:uid="{00000000-0005-0000-0000-0000DCAF0000}"/>
    <cellStyle name="Note 6 22 2 6 2" xfId="25483" xr:uid="{00000000-0005-0000-0000-0000DDAF0000}"/>
    <cellStyle name="Note 6 22 2 6 3" xfId="39936" xr:uid="{00000000-0005-0000-0000-0000DEAF0000}"/>
    <cellStyle name="Note 6 22 2 7" xfId="10489" xr:uid="{00000000-0005-0000-0000-0000DFAF0000}"/>
    <cellStyle name="Note 6 22 2 7 2" xfId="27924" xr:uid="{00000000-0005-0000-0000-0000E0AF0000}"/>
    <cellStyle name="Note 6 22 2 7 3" xfId="42377" xr:uid="{00000000-0005-0000-0000-0000E1AF0000}"/>
    <cellStyle name="Note 6 22 2 8" xfId="12909" xr:uid="{00000000-0005-0000-0000-0000E2AF0000}"/>
    <cellStyle name="Note 6 22 2 8 2" xfId="30344" xr:uid="{00000000-0005-0000-0000-0000E3AF0000}"/>
    <cellStyle name="Note 6 22 2 8 3" xfId="44797" xr:uid="{00000000-0005-0000-0000-0000E4AF0000}"/>
    <cellStyle name="Note 6 22 2 9" xfId="19916" xr:uid="{00000000-0005-0000-0000-0000E5AF0000}"/>
    <cellStyle name="Note 6 22 3" xfId="3079" xr:uid="{00000000-0005-0000-0000-0000E6AF0000}"/>
    <cellStyle name="Note 6 22 3 2" xfId="3080" xr:uid="{00000000-0005-0000-0000-0000E7AF0000}"/>
    <cellStyle name="Note 6 22 3 2 2" xfId="5591" xr:uid="{00000000-0005-0000-0000-0000E8AF0000}"/>
    <cellStyle name="Note 6 22 3 2 2 2" xfId="14819" xr:uid="{00000000-0005-0000-0000-0000E9AF0000}"/>
    <cellStyle name="Note 6 22 3 2 2 2 2" xfId="32254" xr:uid="{00000000-0005-0000-0000-0000EAAF0000}"/>
    <cellStyle name="Note 6 22 3 2 2 2 3" xfId="46707" xr:uid="{00000000-0005-0000-0000-0000EBAF0000}"/>
    <cellStyle name="Note 6 22 3 2 2 3" xfId="17280" xr:uid="{00000000-0005-0000-0000-0000ECAF0000}"/>
    <cellStyle name="Note 6 22 3 2 2 3 2" xfId="34715" xr:uid="{00000000-0005-0000-0000-0000EDAF0000}"/>
    <cellStyle name="Note 6 22 3 2 2 3 3" xfId="49168" xr:uid="{00000000-0005-0000-0000-0000EEAF0000}"/>
    <cellStyle name="Note 6 22 3 2 2 4" xfId="23027" xr:uid="{00000000-0005-0000-0000-0000EFAF0000}"/>
    <cellStyle name="Note 6 22 3 2 2 5" xfId="37480" xr:uid="{00000000-0005-0000-0000-0000F0AF0000}"/>
    <cellStyle name="Note 6 22 3 2 3" xfId="8053" xr:uid="{00000000-0005-0000-0000-0000F1AF0000}"/>
    <cellStyle name="Note 6 22 3 2 3 2" xfId="25488" xr:uid="{00000000-0005-0000-0000-0000F2AF0000}"/>
    <cellStyle name="Note 6 22 3 2 3 3" xfId="39941" xr:uid="{00000000-0005-0000-0000-0000F3AF0000}"/>
    <cellStyle name="Note 6 22 3 2 4" xfId="10494" xr:uid="{00000000-0005-0000-0000-0000F4AF0000}"/>
    <cellStyle name="Note 6 22 3 2 4 2" xfId="27929" xr:uid="{00000000-0005-0000-0000-0000F5AF0000}"/>
    <cellStyle name="Note 6 22 3 2 4 3" xfId="42382" xr:uid="{00000000-0005-0000-0000-0000F6AF0000}"/>
    <cellStyle name="Note 6 22 3 2 5" xfId="12914" xr:uid="{00000000-0005-0000-0000-0000F7AF0000}"/>
    <cellStyle name="Note 6 22 3 2 5 2" xfId="30349" xr:uid="{00000000-0005-0000-0000-0000F8AF0000}"/>
    <cellStyle name="Note 6 22 3 2 5 3" xfId="44802" xr:uid="{00000000-0005-0000-0000-0000F9AF0000}"/>
    <cellStyle name="Note 6 22 3 2 6" xfId="19921" xr:uid="{00000000-0005-0000-0000-0000FAAF0000}"/>
    <cellStyle name="Note 6 22 3 3" xfId="3081" xr:uid="{00000000-0005-0000-0000-0000FBAF0000}"/>
    <cellStyle name="Note 6 22 3 3 2" xfId="5592" xr:uid="{00000000-0005-0000-0000-0000FCAF0000}"/>
    <cellStyle name="Note 6 22 3 3 2 2" xfId="14820" xr:uid="{00000000-0005-0000-0000-0000FDAF0000}"/>
    <cellStyle name="Note 6 22 3 3 2 2 2" xfId="32255" xr:uid="{00000000-0005-0000-0000-0000FEAF0000}"/>
    <cellStyle name="Note 6 22 3 3 2 2 3" xfId="46708" xr:uid="{00000000-0005-0000-0000-0000FFAF0000}"/>
    <cellStyle name="Note 6 22 3 3 2 3" xfId="17281" xr:uid="{00000000-0005-0000-0000-000000B00000}"/>
    <cellStyle name="Note 6 22 3 3 2 3 2" xfId="34716" xr:uid="{00000000-0005-0000-0000-000001B00000}"/>
    <cellStyle name="Note 6 22 3 3 2 3 3" xfId="49169" xr:uid="{00000000-0005-0000-0000-000002B00000}"/>
    <cellStyle name="Note 6 22 3 3 2 4" xfId="23028" xr:uid="{00000000-0005-0000-0000-000003B00000}"/>
    <cellStyle name="Note 6 22 3 3 2 5" xfId="37481" xr:uid="{00000000-0005-0000-0000-000004B00000}"/>
    <cellStyle name="Note 6 22 3 3 3" xfId="8054" xr:uid="{00000000-0005-0000-0000-000005B00000}"/>
    <cellStyle name="Note 6 22 3 3 3 2" xfId="25489" xr:uid="{00000000-0005-0000-0000-000006B00000}"/>
    <cellStyle name="Note 6 22 3 3 3 3" xfId="39942" xr:uid="{00000000-0005-0000-0000-000007B00000}"/>
    <cellStyle name="Note 6 22 3 3 4" xfId="10495" xr:uid="{00000000-0005-0000-0000-000008B00000}"/>
    <cellStyle name="Note 6 22 3 3 4 2" xfId="27930" xr:uid="{00000000-0005-0000-0000-000009B00000}"/>
    <cellStyle name="Note 6 22 3 3 4 3" xfId="42383" xr:uid="{00000000-0005-0000-0000-00000AB00000}"/>
    <cellStyle name="Note 6 22 3 3 5" xfId="12915" xr:uid="{00000000-0005-0000-0000-00000BB00000}"/>
    <cellStyle name="Note 6 22 3 3 5 2" xfId="30350" xr:uid="{00000000-0005-0000-0000-00000CB00000}"/>
    <cellStyle name="Note 6 22 3 3 5 3" xfId="44803" xr:uid="{00000000-0005-0000-0000-00000DB00000}"/>
    <cellStyle name="Note 6 22 3 3 6" xfId="19922" xr:uid="{00000000-0005-0000-0000-00000EB00000}"/>
    <cellStyle name="Note 6 22 3 4" xfId="3082" xr:uid="{00000000-0005-0000-0000-00000FB00000}"/>
    <cellStyle name="Note 6 22 3 4 2" xfId="5593" xr:uid="{00000000-0005-0000-0000-000010B00000}"/>
    <cellStyle name="Note 6 22 3 4 2 2" xfId="23029" xr:uid="{00000000-0005-0000-0000-000011B00000}"/>
    <cellStyle name="Note 6 22 3 4 2 3" xfId="37482" xr:uid="{00000000-0005-0000-0000-000012B00000}"/>
    <cellStyle name="Note 6 22 3 4 3" xfId="8055" xr:uid="{00000000-0005-0000-0000-000013B00000}"/>
    <cellStyle name="Note 6 22 3 4 3 2" xfId="25490" xr:uid="{00000000-0005-0000-0000-000014B00000}"/>
    <cellStyle name="Note 6 22 3 4 3 3" xfId="39943" xr:uid="{00000000-0005-0000-0000-000015B00000}"/>
    <cellStyle name="Note 6 22 3 4 4" xfId="10496" xr:uid="{00000000-0005-0000-0000-000016B00000}"/>
    <cellStyle name="Note 6 22 3 4 4 2" xfId="27931" xr:uid="{00000000-0005-0000-0000-000017B00000}"/>
    <cellStyle name="Note 6 22 3 4 4 3" xfId="42384" xr:uid="{00000000-0005-0000-0000-000018B00000}"/>
    <cellStyle name="Note 6 22 3 4 5" xfId="12916" xr:uid="{00000000-0005-0000-0000-000019B00000}"/>
    <cellStyle name="Note 6 22 3 4 5 2" xfId="30351" xr:uid="{00000000-0005-0000-0000-00001AB00000}"/>
    <cellStyle name="Note 6 22 3 4 5 3" xfId="44804" xr:uid="{00000000-0005-0000-0000-00001BB00000}"/>
    <cellStyle name="Note 6 22 3 4 6" xfId="15540" xr:uid="{00000000-0005-0000-0000-00001CB00000}"/>
    <cellStyle name="Note 6 22 3 4 6 2" xfId="32975" xr:uid="{00000000-0005-0000-0000-00001DB00000}"/>
    <cellStyle name="Note 6 22 3 4 6 3" xfId="47428" xr:uid="{00000000-0005-0000-0000-00001EB00000}"/>
    <cellStyle name="Note 6 22 3 4 7" xfId="19923" xr:uid="{00000000-0005-0000-0000-00001FB00000}"/>
    <cellStyle name="Note 6 22 3 4 8" xfId="20702" xr:uid="{00000000-0005-0000-0000-000020B00000}"/>
    <cellStyle name="Note 6 22 3 5" xfId="5590" xr:uid="{00000000-0005-0000-0000-000021B00000}"/>
    <cellStyle name="Note 6 22 3 5 2" xfId="14818" xr:uid="{00000000-0005-0000-0000-000022B00000}"/>
    <cellStyle name="Note 6 22 3 5 2 2" xfId="32253" xr:uid="{00000000-0005-0000-0000-000023B00000}"/>
    <cellStyle name="Note 6 22 3 5 2 3" xfId="46706" xr:uid="{00000000-0005-0000-0000-000024B00000}"/>
    <cellStyle name="Note 6 22 3 5 3" xfId="17279" xr:uid="{00000000-0005-0000-0000-000025B00000}"/>
    <cellStyle name="Note 6 22 3 5 3 2" xfId="34714" xr:uid="{00000000-0005-0000-0000-000026B00000}"/>
    <cellStyle name="Note 6 22 3 5 3 3" xfId="49167" xr:uid="{00000000-0005-0000-0000-000027B00000}"/>
    <cellStyle name="Note 6 22 3 5 4" xfId="23026" xr:uid="{00000000-0005-0000-0000-000028B00000}"/>
    <cellStyle name="Note 6 22 3 5 5" xfId="37479" xr:uid="{00000000-0005-0000-0000-000029B00000}"/>
    <cellStyle name="Note 6 22 3 6" xfId="8052" xr:uid="{00000000-0005-0000-0000-00002AB00000}"/>
    <cellStyle name="Note 6 22 3 6 2" xfId="25487" xr:uid="{00000000-0005-0000-0000-00002BB00000}"/>
    <cellStyle name="Note 6 22 3 6 3" xfId="39940" xr:uid="{00000000-0005-0000-0000-00002CB00000}"/>
    <cellStyle name="Note 6 22 3 7" xfId="10493" xr:uid="{00000000-0005-0000-0000-00002DB00000}"/>
    <cellStyle name="Note 6 22 3 7 2" xfId="27928" xr:uid="{00000000-0005-0000-0000-00002EB00000}"/>
    <cellStyle name="Note 6 22 3 7 3" xfId="42381" xr:uid="{00000000-0005-0000-0000-00002FB00000}"/>
    <cellStyle name="Note 6 22 3 8" xfId="12913" xr:uid="{00000000-0005-0000-0000-000030B00000}"/>
    <cellStyle name="Note 6 22 3 8 2" xfId="30348" xr:uid="{00000000-0005-0000-0000-000031B00000}"/>
    <cellStyle name="Note 6 22 3 8 3" xfId="44801" xr:uid="{00000000-0005-0000-0000-000032B00000}"/>
    <cellStyle name="Note 6 22 3 9" xfId="19920" xr:uid="{00000000-0005-0000-0000-000033B00000}"/>
    <cellStyle name="Note 6 22 4" xfId="3083" xr:uid="{00000000-0005-0000-0000-000034B00000}"/>
    <cellStyle name="Note 6 22 4 2" xfId="3084" xr:uid="{00000000-0005-0000-0000-000035B00000}"/>
    <cellStyle name="Note 6 22 4 2 2" xfId="5595" xr:uid="{00000000-0005-0000-0000-000036B00000}"/>
    <cellStyle name="Note 6 22 4 2 2 2" xfId="14822" xr:uid="{00000000-0005-0000-0000-000037B00000}"/>
    <cellStyle name="Note 6 22 4 2 2 2 2" xfId="32257" xr:uid="{00000000-0005-0000-0000-000038B00000}"/>
    <cellStyle name="Note 6 22 4 2 2 2 3" xfId="46710" xr:uid="{00000000-0005-0000-0000-000039B00000}"/>
    <cellStyle name="Note 6 22 4 2 2 3" xfId="17283" xr:uid="{00000000-0005-0000-0000-00003AB00000}"/>
    <cellStyle name="Note 6 22 4 2 2 3 2" xfId="34718" xr:uid="{00000000-0005-0000-0000-00003BB00000}"/>
    <cellStyle name="Note 6 22 4 2 2 3 3" xfId="49171" xr:uid="{00000000-0005-0000-0000-00003CB00000}"/>
    <cellStyle name="Note 6 22 4 2 2 4" xfId="23031" xr:uid="{00000000-0005-0000-0000-00003DB00000}"/>
    <cellStyle name="Note 6 22 4 2 2 5" xfId="37484" xr:uid="{00000000-0005-0000-0000-00003EB00000}"/>
    <cellStyle name="Note 6 22 4 2 3" xfId="8057" xr:uid="{00000000-0005-0000-0000-00003FB00000}"/>
    <cellStyle name="Note 6 22 4 2 3 2" xfId="25492" xr:uid="{00000000-0005-0000-0000-000040B00000}"/>
    <cellStyle name="Note 6 22 4 2 3 3" xfId="39945" xr:uid="{00000000-0005-0000-0000-000041B00000}"/>
    <cellStyle name="Note 6 22 4 2 4" xfId="10498" xr:uid="{00000000-0005-0000-0000-000042B00000}"/>
    <cellStyle name="Note 6 22 4 2 4 2" xfId="27933" xr:uid="{00000000-0005-0000-0000-000043B00000}"/>
    <cellStyle name="Note 6 22 4 2 4 3" xfId="42386" xr:uid="{00000000-0005-0000-0000-000044B00000}"/>
    <cellStyle name="Note 6 22 4 2 5" xfId="12918" xr:uid="{00000000-0005-0000-0000-000045B00000}"/>
    <cellStyle name="Note 6 22 4 2 5 2" xfId="30353" xr:uid="{00000000-0005-0000-0000-000046B00000}"/>
    <cellStyle name="Note 6 22 4 2 5 3" xfId="44806" xr:uid="{00000000-0005-0000-0000-000047B00000}"/>
    <cellStyle name="Note 6 22 4 2 6" xfId="19925" xr:uid="{00000000-0005-0000-0000-000048B00000}"/>
    <cellStyle name="Note 6 22 4 3" xfId="3085" xr:uid="{00000000-0005-0000-0000-000049B00000}"/>
    <cellStyle name="Note 6 22 4 3 2" xfId="5596" xr:uid="{00000000-0005-0000-0000-00004AB00000}"/>
    <cellStyle name="Note 6 22 4 3 2 2" xfId="14823" xr:uid="{00000000-0005-0000-0000-00004BB00000}"/>
    <cellStyle name="Note 6 22 4 3 2 2 2" xfId="32258" xr:uid="{00000000-0005-0000-0000-00004CB00000}"/>
    <cellStyle name="Note 6 22 4 3 2 2 3" xfId="46711" xr:uid="{00000000-0005-0000-0000-00004DB00000}"/>
    <cellStyle name="Note 6 22 4 3 2 3" xfId="17284" xr:uid="{00000000-0005-0000-0000-00004EB00000}"/>
    <cellStyle name="Note 6 22 4 3 2 3 2" xfId="34719" xr:uid="{00000000-0005-0000-0000-00004FB00000}"/>
    <cellStyle name="Note 6 22 4 3 2 3 3" xfId="49172" xr:uid="{00000000-0005-0000-0000-000050B00000}"/>
    <cellStyle name="Note 6 22 4 3 2 4" xfId="23032" xr:uid="{00000000-0005-0000-0000-000051B00000}"/>
    <cellStyle name="Note 6 22 4 3 2 5" xfId="37485" xr:uid="{00000000-0005-0000-0000-000052B00000}"/>
    <cellStyle name="Note 6 22 4 3 3" xfId="8058" xr:uid="{00000000-0005-0000-0000-000053B00000}"/>
    <cellStyle name="Note 6 22 4 3 3 2" xfId="25493" xr:uid="{00000000-0005-0000-0000-000054B00000}"/>
    <cellStyle name="Note 6 22 4 3 3 3" xfId="39946" xr:uid="{00000000-0005-0000-0000-000055B00000}"/>
    <cellStyle name="Note 6 22 4 3 4" xfId="10499" xr:uid="{00000000-0005-0000-0000-000056B00000}"/>
    <cellStyle name="Note 6 22 4 3 4 2" xfId="27934" xr:uid="{00000000-0005-0000-0000-000057B00000}"/>
    <cellStyle name="Note 6 22 4 3 4 3" xfId="42387" xr:uid="{00000000-0005-0000-0000-000058B00000}"/>
    <cellStyle name="Note 6 22 4 3 5" xfId="12919" xr:uid="{00000000-0005-0000-0000-000059B00000}"/>
    <cellStyle name="Note 6 22 4 3 5 2" xfId="30354" xr:uid="{00000000-0005-0000-0000-00005AB00000}"/>
    <cellStyle name="Note 6 22 4 3 5 3" xfId="44807" xr:uid="{00000000-0005-0000-0000-00005BB00000}"/>
    <cellStyle name="Note 6 22 4 3 6" xfId="19926" xr:uid="{00000000-0005-0000-0000-00005CB00000}"/>
    <cellStyle name="Note 6 22 4 4" xfId="3086" xr:uid="{00000000-0005-0000-0000-00005DB00000}"/>
    <cellStyle name="Note 6 22 4 4 2" xfId="5597" xr:uid="{00000000-0005-0000-0000-00005EB00000}"/>
    <cellStyle name="Note 6 22 4 4 2 2" xfId="23033" xr:uid="{00000000-0005-0000-0000-00005FB00000}"/>
    <cellStyle name="Note 6 22 4 4 2 3" xfId="37486" xr:uid="{00000000-0005-0000-0000-000060B00000}"/>
    <cellStyle name="Note 6 22 4 4 3" xfId="8059" xr:uid="{00000000-0005-0000-0000-000061B00000}"/>
    <cellStyle name="Note 6 22 4 4 3 2" xfId="25494" xr:uid="{00000000-0005-0000-0000-000062B00000}"/>
    <cellStyle name="Note 6 22 4 4 3 3" xfId="39947" xr:uid="{00000000-0005-0000-0000-000063B00000}"/>
    <cellStyle name="Note 6 22 4 4 4" xfId="10500" xr:uid="{00000000-0005-0000-0000-000064B00000}"/>
    <cellStyle name="Note 6 22 4 4 4 2" xfId="27935" xr:uid="{00000000-0005-0000-0000-000065B00000}"/>
    <cellStyle name="Note 6 22 4 4 4 3" xfId="42388" xr:uid="{00000000-0005-0000-0000-000066B00000}"/>
    <cellStyle name="Note 6 22 4 4 5" xfId="12920" xr:uid="{00000000-0005-0000-0000-000067B00000}"/>
    <cellStyle name="Note 6 22 4 4 5 2" xfId="30355" xr:uid="{00000000-0005-0000-0000-000068B00000}"/>
    <cellStyle name="Note 6 22 4 4 5 3" xfId="44808" xr:uid="{00000000-0005-0000-0000-000069B00000}"/>
    <cellStyle name="Note 6 22 4 4 6" xfId="15541" xr:uid="{00000000-0005-0000-0000-00006AB00000}"/>
    <cellStyle name="Note 6 22 4 4 6 2" xfId="32976" xr:uid="{00000000-0005-0000-0000-00006BB00000}"/>
    <cellStyle name="Note 6 22 4 4 6 3" xfId="47429" xr:uid="{00000000-0005-0000-0000-00006CB00000}"/>
    <cellStyle name="Note 6 22 4 4 7" xfId="19927" xr:uid="{00000000-0005-0000-0000-00006DB00000}"/>
    <cellStyle name="Note 6 22 4 4 8" xfId="20703" xr:uid="{00000000-0005-0000-0000-00006EB00000}"/>
    <cellStyle name="Note 6 22 4 5" xfId="5594" xr:uid="{00000000-0005-0000-0000-00006FB00000}"/>
    <cellStyle name="Note 6 22 4 5 2" xfId="14821" xr:uid="{00000000-0005-0000-0000-000070B00000}"/>
    <cellStyle name="Note 6 22 4 5 2 2" xfId="32256" xr:uid="{00000000-0005-0000-0000-000071B00000}"/>
    <cellStyle name="Note 6 22 4 5 2 3" xfId="46709" xr:uid="{00000000-0005-0000-0000-000072B00000}"/>
    <cellStyle name="Note 6 22 4 5 3" xfId="17282" xr:uid="{00000000-0005-0000-0000-000073B00000}"/>
    <cellStyle name="Note 6 22 4 5 3 2" xfId="34717" xr:uid="{00000000-0005-0000-0000-000074B00000}"/>
    <cellStyle name="Note 6 22 4 5 3 3" xfId="49170" xr:uid="{00000000-0005-0000-0000-000075B00000}"/>
    <cellStyle name="Note 6 22 4 5 4" xfId="23030" xr:uid="{00000000-0005-0000-0000-000076B00000}"/>
    <cellStyle name="Note 6 22 4 5 5" xfId="37483" xr:uid="{00000000-0005-0000-0000-000077B00000}"/>
    <cellStyle name="Note 6 22 4 6" xfId="8056" xr:uid="{00000000-0005-0000-0000-000078B00000}"/>
    <cellStyle name="Note 6 22 4 6 2" xfId="25491" xr:uid="{00000000-0005-0000-0000-000079B00000}"/>
    <cellStyle name="Note 6 22 4 6 3" xfId="39944" xr:uid="{00000000-0005-0000-0000-00007AB00000}"/>
    <cellStyle name="Note 6 22 4 7" xfId="10497" xr:uid="{00000000-0005-0000-0000-00007BB00000}"/>
    <cellStyle name="Note 6 22 4 7 2" xfId="27932" xr:uid="{00000000-0005-0000-0000-00007CB00000}"/>
    <cellStyle name="Note 6 22 4 7 3" xfId="42385" xr:uid="{00000000-0005-0000-0000-00007DB00000}"/>
    <cellStyle name="Note 6 22 4 8" xfId="12917" xr:uid="{00000000-0005-0000-0000-00007EB00000}"/>
    <cellStyle name="Note 6 22 4 8 2" xfId="30352" xr:uid="{00000000-0005-0000-0000-00007FB00000}"/>
    <cellStyle name="Note 6 22 4 8 3" xfId="44805" xr:uid="{00000000-0005-0000-0000-000080B00000}"/>
    <cellStyle name="Note 6 22 4 9" xfId="19924" xr:uid="{00000000-0005-0000-0000-000081B00000}"/>
    <cellStyle name="Note 6 22 5" xfId="3087" xr:uid="{00000000-0005-0000-0000-000082B00000}"/>
    <cellStyle name="Note 6 22 5 2" xfId="5598" xr:uid="{00000000-0005-0000-0000-000083B00000}"/>
    <cellStyle name="Note 6 22 5 2 2" xfId="14824" xr:uid="{00000000-0005-0000-0000-000084B00000}"/>
    <cellStyle name="Note 6 22 5 2 2 2" xfId="32259" xr:uid="{00000000-0005-0000-0000-000085B00000}"/>
    <cellStyle name="Note 6 22 5 2 2 3" xfId="46712" xr:uid="{00000000-0005-0000-0000-000086B00000}"/>
    <cellStyle name="Note 6 22 5 2 3" xfId="17285" xr:uid="{00000000-0005-0000-0000-000087B00000}"/>
    <cellStyle name="Note 6 22 5 2 3 2" xfId="34720" xr:uid="{00000000-0005-0000-0000-000088B00000}"/>
    <cellStyle name="Note 6 22 5 2 3 3" xfId="49173" xr:uid="{00000000-0005-0000-0000-000089B00000}"/>
    <cellStyle name="Note 6 22 5 2 4" xfId="23034" xr:uid="{00000000-0005-0000-0000-00008AB00000}"/>
    <cellStyle name="Note 6 22 5 2 5" xfId="37487" xr:uid="{00000000-0005-0000-0000-00008BB00000}"/>
    <cellStyle name="Note 6 22 5 3" xfId="8060" xr:uid="{00000000-0005-0000-0000-00008CB00000}"/>
    <cellStyle name="Note 6 22 5 3 2" xfId="25495" xr:uid="{00000000-0005-0000-0000-00008DB00000}"/>
    <cellStyle name="Note 6 22 5 3 3" xfId="39948" xr:uid="{00000000-0005-0000-0000-00008EB00000}"/>
    <cellStyle name="Note 6 22 5 4" xfId="10501" xr:uid="{00000000-0005-0000-0000-00008FB00000}"/>
    <cellStyle name="Note 6 22 5 4 2" xfId="27936" xr:uid="{00000000-0005-0000-0000-000090B00000}"/>
    <cellStyle name="Note 6 22 5 4 3" xfId="42389" xr:uid="{00000000-0005-0000-0000-000091B00000}"/>
    <cellStyle name="Note 6 22 5 5" xfId="12921" xr:uid="{00000000-0005-0000-0000-000092B00000}"/>
    <cellStyle name="Note 6 22 5 5 2" xfId="30356" xr:uid="{00000000-0005-0000-0000-000093B00000}"/>
    <cellStyle name="Note 6 22 5 5 3" xfId="44809" xr:uid="{00000000-0005-0000-0000-000094B00000}"/>
    <cellStyle name="Note 6 22 5 6" xfId="19928" xr:uid="{00000000-0005-0000-0000-000095B00000}"/>
    <cellStyle name="Note 6 22 6" xfId="3088" xr:uid="{00000000-0005-0000-0000-000096B00000}"/>
    <cellStyle name="Note 6 22 6 2" xfId="5599" xr:uid="{00000000-0005-0000-0000-000097B00000}"/>
    <cellStyle name="Note 6 22 6 2 2" xfId="14825" xr:uid="{00000000-0005-0000-0000-000098B00000}"/>
    <cellStyle name="Note 6 22 6 2 2 2" xfId="32260" xr:uid="{00000000-0005-0000-0000-000099B00000}"/>
    <cellStyle name="Note 6 22 6 2 2 3" xfId="46713" xr:uid="{00000000-0005-0000-0000-00009AB00000}"/>
    <cellStyle name="Note 6 22 6 2 3" xfId="17286" xr:uid="{00000000-0005-0000-0000-00009BB00000}"/>
    <cellStyle name="Note 6 22 6 2 3 2" xfId="34721" xr:uid="{00000000-0005-0000-0000-00009CB00000}"/>
    <cellStyle name="Note 6 22 6 2 3 3" xfId="49174" xr:uid="{00000000-0005-0000-0000-00009DB00000}"/>
    <cellStyle name="Note 6 22 6 2 4" xfId="23035" xr:uid="{00000000-0005-0000-0000-00009EB00000}"/>
    <cellStyle name="Note 6 22 6 2 5" xfId="37488" xr:uid="{00000000-0005-0000-0000-00009FB00000}"/>
    <cellStyle name="Note 6 22 6 3" xfId="8061" xr:uid="{00000000-0005-0000-0000-0000A0B00000}"/>
    <cellStyle name="Note 6 22 6 3 2" xfId="25496" xr:uid="{00000000-0005-0000-0000-0000A1B00000}"/>
    <cellStyle name="Note 6 22 6 3 3" xfId="39949" xr:uid="{00000000-0005-0000-0000-0000A2B00000}"/>
    <cellStyle name="Note 6 22 6 4" xfId="10502" xr:uid="{00000000-0005-0000-0000-0000A3B00000}"/>
    <cellStyle name="Note 6 22 6 4 2" xfId="27937" xr:uid="{00000000-0005-0000-0000-0000A4B00000}"/>
    <cellStyle name="Note 6 22 6 4 3" xfId="42390" xr:uid="{00000000-0005-0000-0000-0000A5B00000}"/>
    <cellStyle name="Note 6 22 6 5" xfId="12922" xr:uid="{00000000-0005-0000-0000-0000A6B00000}"/>
    <cellStyle name="Note 6 22 6 5 2" xfId="30357" xr:uid="{00000000-0005-0000-0000-0000A7B00000}"/>
    <cellStyle name="Note 6 22 6 5 3" xfId="44810" xr:uid="{00000000-0005-0000-0000-0000A8B00000}"/>
    <cellStyle name="Note 6 22 6 6" xfId="19929" xr:uid="{00000000-0005-0000-0000-0000A9B00000}"/>
    <cellStyle name="Note 6 22 7" xfId="3089" xr:uid="{00000000-0005-0000-0000-0000AAB00000}"/>
    <cellStyle name="Note 6 22 7 2" xfId="5600" xr:uid="{00000000-0005-0000-0000-0000ABB00000}"/>
    <cellStyle name="Note 6 22 7 2 2" xfId="23036" xr:uid="{00000000-0005-0000-0000-0000ACB00000}"/>
    <cellStyle name="Note 6 22 7 2 3" xfId="37489" xr:uid="{00000000-0005-0000-0000-0000ADB00000}"/>
    <cellStyle name="Note 6 22 7 3" xfId="8062" xr:uid="{00000000-0005-0000-0000-0000AEB00000}"/>
    <cellStyle name="Note 6 22 7 3 2" xfId="25497" xr:uid="{00000000-0005-0000-0000-0000AFB00000}"/>
    <cellStyle name="Note 6 22 7 3 3" xfId="39950" xr:uid="{00000000-0005-0000-0000-0000B0B00000}"/>
    <cellStyle name="Note 6 22 7 4" xfId="10503" xr:uid="{00000000-0005-0000-0000-0000B1B00000}"/>
    <cellStyle name="Note 6 22 7 4 2" xfId="27938" xr:uid="{00000000-0005-0000-0000-0000B2B00000}"/>
    <cellStyle name="Note 6 22 7 4 3" xfId="42391" xr:uid="{00000000-0005-0000-0000-0000B3B00000}"/>
    <cellStyle name="Note 6 22 7 5" xfId="12923" xr:uid="{00000000-0005-0000-0000-0000B4B00000}"/>
    <cellStyle name="Note 6 22 7 5 2" xfId="30358" xr:uid="{00000000-0005-0000-0000-0000B5B00000}"/>
    <cellStyle name="Note 6 22 7 5 3" xfId="44811" xr:uid="{00000000-0005-0000-0000-0000B6B00000}"/>
    <cellStyle name="Note 6 22 7 6" xfId="15542" xr:uid="{00000000-0005-0000-0000-0000B7B00000}"/>
    <cellStyle name="Note 6 22 7 6 2" xfId="32977" xr:uid="{00000000-0005-0000-0000-0000B8B00000}"/>
    <cellStyle name="Note 6 22 7 6 3" xfId="47430" xr:uid="{00000000-0005-0000-0000-0000B9B00000}"/>
    <cellStyle name="Note 6 22 7 7" xfId="19930" xr:uid="{00000000-0005-0000-0000-0000BAB00000}"/>
    <cellStyle name="Note 6 22 7 8" xfId="20704" xr:uid="{00000000-0005-0000-0000-0000BBB00000}"/>
    <cellStyle name="Note 6 22 8" xfId="5585" xr:uid="{00000000-0005-0000-0000-0000BCB00000}"/>
    <cellStyle name="Note 6 22 8 2" xfId="14814" xr:uid="{00000000-0005-0000-0000-0000BDB00000}"/>
    <cellStyle name="Note 6 22 8 2 2" xfId="32249" xr:uid="{00000000-0005-0000-0000-0000BEB00000}"/>
    <cellStyle name="Note 6 22 8 2 3" xfId="46702" xr:uid="{00000000-0005-0000-0000-0000BFB00000}"/>
    <cellStyle name="Note 6 22 8 3" xfId="17275" xr:uid="{00000000-0005-0000-0000-0000C0B00000}"/>
    <cellStyle name="Note 6 22 8 3 2" xfId="34710" xr:uid="{00000000-0005-0000-0000-0000C1B00000}"/>
    <cellStyle name="Note 6 22 8 3 3" xfId="49163" xr:uid="{00000000-0005-0000-0000-0000C2B00000}"/>
    <cellStyle name="Note 6 22 8 4" xfId="23021" xr:uid="{00000000-0005-0000-0000-0000C3B00000}"/>
    <cellStyle name="Note 6 22 8 5" xfId="37474" xr:uid="{00000000-0005-0000-0000-0000C4B00000}"/>
    <cellStyle name="Note 6 22 9" xfId="8047" xr:uid="{00000000-0005-0000-0000-0000C5B00000}"/>
    <cellStyle name="Note 6 22 9 2" xfId="25482" xr:uid="{00000000-0005-0000-0000-0000C6B00000}"/>
    <cellStyle name="Note 6 22 9 3" xfId="39935" xr:uid="{00000000-0005-0000-0000-0000C7B00000}"/>
    <cellStyle name="Note 6 23" xfId="3090" xr:uid="{00000000-0005-0000-0000-0000C8B00000}"/>
    <cellStyle name="Note 6 23 10" xfId="10504" xr:uid="{00000000-0005-0000-0000-0000C9B00000}"/>
    <cellStyle name="Note 6 23 10 2" xfId="27939" xr:uid="{00000000-0005-0000-0000-0000CAB00000}"/>
    <cellStyle name="Note 6 23 10 3" xfId="42392" xr:uid="{00000000-0005-0000-0000-0000CBB00000}"/>
    <cellStyle name="Note 6 23 11" xfId="12924" xr:uid="{00000000-0005-0000-0000-0000CCB00000}"/>
    <cellStyle name="Note 6 23 11 2" xfId="30359" xr:uid="{00000000-0005-0000-0000-0000CDB00000}"/>
    <cellStyle name="Note 6 23 11 3" xfId="44812" xr:uid="{00000000-0005-0000-0000-0000CEB00000}"/>
    <cellStyle name="Note 6 23 12" xfId="19931" xr:uid="{00000000-0005-0000-0000-0000CFB00000}"/>
    <cellStyle name="Note 6 23 2" xfId="3091" xr:uid="{00000000-0005-0000-0000-0000D0B00000}"/>
    <cellStyle name="Note 6 23 2 2" xfId="3092" xr:uid="{00000000-0005-0000-0000-0000D1B00000}"/>
    <cellStyle name="Note 6 23 2 2 2" xfId="5603" xr:uid="{00000000-0005-0000-0000-0000D2B00000}"/>
    <cellStyle name="Note 6 23 2 2 2 2" xfId="14828" xr:uid="{00000000-0005-0000-0000-0000D3B00000}"/>
    <cellStyle name="Note 6 23 2 2 2 2 2" xfId="32263" xr:uid="{00000000-0005-0000-0000-0000D4B00000}"/>
    <cellStyle name="Note 6 23 2 2 2 2 3" xfId="46716" xr:uid="{00000000-0005-0000-0000-0000D5B00000}"/>
    <cellStyle name="Note 6 23 2 2 2 3" xfId="17289" xr:uid="{00000000-0005-0000-0000-0000D6B00000}"/>
    <cellStyle name="Note 6 23 2 2 2 3 2" xfId="34724" xr:uid="{00000000-0005-0000-0000-0000D7B00000}"/>
    <cellStyle name="Note 6 23 2 2 2 3 3" xfId="49177" xr:uid="{00000000-0005-0000-0000-0000D8B00000}"/>
    <cellStyle name="Note 6 23 2 2 2 4" xfId="23039" xr:uid="{00000000-0005-0000-0000-0000D9B00000}"/>
    <cellStyle name="Note 6 23 2 2 2 5" xfId="37492" xr:uid="{00000000-0005-0000-0000-0000DAB00000}"/>
    <cellStyle name="Note 6 23 2 2 3" xfId="8065" xr:uid="{00000000-0005-0000-0000-0000DBB00000}"/>
    <cellStyle name="Note 6 23 2 2 3 2" xfId="25500" xr:uid="{00000000-0005-0000-0000-0000DCB00000}"/>
    <cellStyle name="Note 6 23 2 2 3 3" xfId="39953" xr:uid="{00000000-0005-0000-0000-0000DDB00000}"/>
    <cellStyle name="Note 6 23 2 2 4" xfId="10506" xr:uid="{00000000-0005-0000-0000-0000DEB00000}"/>
    <cellStyle name="Note 6 23 2 2 4 2" xfId="27941" xr:uid="{00000000-0005-0000-0000-0000DFB00000}"/>
    <cellStyle name="Note 6 23 2 2 4 3" xfId="42394" xr:uid="{00000000-0005-0000-0000-0000E0B00000}"/>
    <cellStyle name="Note 6 23 2 2 5" xfId="12926" xr:uid="{00000000-0005-0000-0000-0000E1B00000}"/>
    <cellStyle name="Note 6 23 2 2 5 2" xfId="30361" xr:uid="{00000000-0005-0000-0000-0000E2B00000}"/>
    <cellStyle name="Note 6 23 2 2 5 3" xfId="44814" xr:uid="{00000000-0005-0000-0000-0000E3B00000}"/>
    <cellStyle name="Note 6 23 2 2 6" xfId="19933" xr:uid="{00000000-0005-0000-0000-0000E4B00000}"/>
    <cellStyle name="Note 6 23 2 3" xfId="3093" xr:uid="{00000000-0005-0000-0000-0000E5B00000}"/>
    <cellStyle name="Note 6 23 2 3 2" xfId="5604" xr:uid="{00000000-0005-0000-0000-0000E6B00000}"/>
    <cellStyle name="Note 6 23 2 3 2 2" xfId="14829" xr:uid="{00000000-0005-0000-0000-0000E7B00000}"/>
    <cellStyle name="Note 6 23 2 3 2 2 2" xfId="32264" xr:uid="{00000000-0005-0000-0000-0000E8B00000}"/>
    <cellStyle name="Note 6 23 2 3 2 2 3" xfId="46717" xr:uid="{00000000-0005-0000-0000-0000E9B00000}"/>
    <cellStyle name="Note 6 23 2 3 2 3" xfId="17290" xr:uid="{00000000-0005-0000-0000-0000EAB00000}"/>
    <cellStyle name="Note 6 23 2 3 2 3 2" xfId="34725" xr:uid="{00000000-0005-0000-0000-0000EBB00000}"/>
    <cellStyle name="Note 6 23 2 3 2 3 3" xfId="49178" xr:uid="{00000000-0005-0000-0000-0000ECB00000}"/>
    <cellStyle name="Note 6 23 2 3 2 4" xfId="23040" xr:uid="{00000000-0005-0000-0000-0000EDB00000}"/>
    <cellStyle name="Note 6 23 2 3 2 5" xfId="37493" xr:uid="{00000000-0005-0000-0000-0000EEB00000}"/>
    <cellStyle name="Note 6 23 2 3 3" xfId="8066" xr:uid="{00000000-0005-0000-0000-0000EFB00000}"/>
    <cellStyle name="Note 6 23 2 3 3 2" xfId="25501" xr:uid="{00000000-0005-0000-0000-0000F0B00000}"/>
    <cellStyle name="Note 6 23 2 3 3 3" xfId="39954" xr:uid="{00000000-0005-0000-0000-0000F1B00000}"/>
    <cellStyle name="Note 6 23 2 3 4" xfId="10507" xr:uid="{00000000-0005-0000-0000-0000F2B00000}"/>
    <cellStyle name="Note 6 23 2 3 4 2" xfId="27942" xr:uid="{00000000-0005-0000-0000-0000F3B00000}"/>
    <cellStyle name="Note 6 23 2 3 4 3" xfId="42395" xr:uid="{00000000-0005-0000-0000-0000F4B00000}"/>
    <cellStyle name="Note 6 23 2 3 5" xfId="12927" xr:uid="{00000000-0005-0000-0000-0000F5B00000}"/>
    <cellStyle name="Note 6 23 2 3 5 2" xfId="30362" xr:uid="{00000000-0005-0000-0000-0000F6B00000}"/>
    <cellStyle name="Note 6 23 2 3 5 3" xfId="44815" xr:uid="{00000000-0005-0000-0000-0000F7B00000}"/>
    <cellStyle name="Note 6 23 2 3 6" xfId="19934" xr:uid="{00000000-0005-0000-0000-0000F8B00000}"/>
    <cellStyle name="Note 6 23 2 4" xfId="3094" xr:uid="{00000000-0005-0000-0000-0000F9B00000}"/>
    <cellStyle name="Note 6 23 2 4 2" xfId="5605" xr:uid="{00000000-0005-0000-0000-0000FAB00000}"/>
    <cellStyle name="Note 6 23 2 4 2 2" xfId="23041" xr:uid="{00000000-0005-0000-0000-0000FBB00000}"/>
    <cellStyle name="Note 6 23 2 4 2 3" xfId="37494" xr:uid="{00000000-0005-0000-0000-0000FCB00000}"/>
    <cellStyle name="Note 6 23 2 4 3" xfId="8067" xr:uid="{00000000-0005-0000-0000-0000FDB00000}"/>
    <cellStyle name="Note 6 23 2 4 3 2" xfId="25502" xr:uid="{00000000-0005-0000-0000-0000FEB00000}"/>
    <cellStyle name="Note 6 23 2 4 3 3" xfId="39955" xr:uid="{00000000-0005-0000-0000-0000FFB00000}"/>
    <cellStyle name="Note 6 23 2 4 4" xfId="10508" xr:uid="{00000000-0005-0000-0000-000000B10000}"/>
    <cellStyle name="Note 6 23 2 4 4 2" xfId="27943" xr:uid="{00000000-0005-0000-0000-000001B10000}"/>
    <cellStyle name="Note 6 23 2 4 4 3" xfId="42396" xr:uid="{00000000-0005-0000-0000-000002B10000}"/>
    <cellStyle name="Note 6 23 2 4 5" xfId="12928" xr:uid="{00000000-0005-0000-0000-000003B10000}"/>
    <cellStyle name="Note 6 23 2 4 5 2" xfId="30363" xr:uid="{00000000-0005-0000-0000-000004B10000}"/>
    <cellStyle name="Note 6 23 2 4 5 3" xfId="44816" xr:uid="{00000000-0005-0000-0000-000005B10000}"/>
    <cellStyle name="Note 6 23 2 4 6" xfId="15543" xr:uid="{00000000-0005-0000-0000-000006B10000}"/>
    <cellStyle name="Note 6 23 2 4 6 2" xfId="32978" xr:uid="{00000000-0005-0000-0000-000007B10000}"/>
    <cellStyle name="Note 6 23 2 4 6 3" xfId="47431" xr:uid="{00000000-0005-0000-0000-000008B10000}"/>
    <cellStyle name="Note 6 23 2 4 7" xfId="19935" xr:uid="{00000000-0005-0000-0000-000009B10000}"/>
    <cellStyle name="Note 6 23 2 4 8" xfId="20705" xr:uid="{00000000-0005-0000-0000-00000AB10000}"/>
    <cellStyle name="Note 6 23 2 5" xfId="5602" xr:uid="{00000000-0005-0000-0000-00000BB10000}"/>
    <cellStyle name="Note 6 23 2 5 2" xfId="14827" xr:uid="{00000000-0005-0000-0000-00000CB10000}"/>
    <cellStyle name="Note 6 23 2 5 2 2" xfId="32262" xr:uid="{00000000-0005-0000-0000-00000DB10000}"/>
    <cellStyle name="Note 6 23 2 5 2 3" xfId="46715" xr:uid="{00000000-0005-0000-0000-00000EB10000}"/>
    <cellStyle name="Note 6 23 2 5 3" xfId="17288" xr:uid="{00000000-0005-0000-0000-00000FB10000}"/>
    <cellStyle name="Note 6 23 2 5 3 2" xfId="34723" xr:uid="{00000000-0005-0000-0000-000010B10000}"/>
    <cellStyle name="Note 6 23 2 5 3 3" xfId="49176" xr:uid="{00000000-0005-0000-0000-000011B10000}"/>
    <cellStyle name="Note 6 23 2 5 4" xfId="23038" xr:uid="{00000000-0005-0000-0000-000012B10000}"/>
    <cellStyle name="Note 6 23 2 5 5" xfId="37491" xr:uid="{00000000-0005-0000-0000-000013B10000}"/>
    <cellStyle name="Note 6 23 2 6" xfId="8064" xr:uid="{00000000-0005-0000-0000-000014B10000}"/>
    <cellStyle name="Note 6 23 2 6 2" xfId="25499" xr:uid="{00000000-0005-0000-0000-000015B10000}"/>
    <cellStyle name="Note 6 23 2 6 3" xfId="39952" xr:uid="{00000000-0005-0000-0000-000016B10000}"/>
    <cellStyle name="Note 6 23 2 7" xfId="10505" xr:uid="{00000000-0005-0000-0000-000017B10000}"/>
    <cellStyle name="Note 6 23 2 7 2" xfId="27940" xr:uid="{00000000-0005-0000-0000-000018B10000}"/>
    <cellStyle name="Note 6 23 2 7 3" xfId="42393" xr:uid="{00000000-0005-0000-0000-000019B10000}"/>
    <cellStyle name="Note 6 23 2 8" xfId="12925" xr:uid="{00000000-0005-0000-0000-00001AB10000}"/>
    <cellStyle name="Note 6 23 2 8 2" xfId="30360" xr:uid="{00000000-0005-0000-0000-00001BB10000}"/>
    <cellStyle name="Note 6 23 2 8 3" xfId="44813" xr:uid="{00000000-0005-0000-0000-00001CB10000}"/>
    <cellStyle name="Note 6 23 2 9" xfId="19932" xr:uid="{00000000-0005-0000-0000-00001DB10000}"/>
    <cellStyle name="Note 6 23 3" xfId="3095" xr:uid="{00000000-0005-0000-0000-00001EB10000}"/>
    <cellStyle name="Note 6 23 3 2" xfId="3096" xr:uid="{00000000-0005-0000-0000-00001FB10000}"/>
    <cellStyle name="Note 6 23 3 2 2" xfId="5607" xr:uid="{00000000-0005-0000-0000-000020B10000}"/>
    <cellStyle name="Note 6 23 3 2 2 2" xfId="14831" xr:uid="{00000000-0005-0000-0000-000021B10000}"/>
    <cellStyle name="Note 6 23 3 2 2 2 2" xfId="32266" xr:uid="{00000000-0005-0000-0000-000022B10000}"/>
    <cellStyle name="Note 6 23 3 2 2 2 3" xfId="46719" xr:uid="{00000000-0005-0000-0000-000023B10000}"/>
    <cellStyle name="Note 6 23 3 2 2 3" xfId="17292" xr:uid="{00000000-0005-0000-0000-000024B10000}"/>
    <cellStyle name="Note 6 23 3 2 2 3 2" xfId="34727" xr:uid="{00000000-0005-0000-0000-000025B10000}"/>
    <cellStyle name="Note 6 23 3 2 2 3 3" xfId="49180" xr:uid="{00000000-0005-0000-0000-000026B10000}"/>
    <cellStyle name="Note 6 23 3 2 2 4" xfId="23043" xr:uid="{00000000-0005-0000-0000-000027B10000}"/>
    <cellStyle name="Note 6 23 3 2 2 5" xfId="37496" xr:uid="{00000000-0005-0000-0000-000028B10000}"/>
    <cellStyle name="Note 6 23 3 2 3" xfId="8069" xr:uid="{00000000-0005-0000-0000-000029B10000}"/>
    <cellStyle name="Note 6 23 3 2 3 2" xfId="25504" xr:uid="{00000000-0005-0000-0000-00002AB10000}"/>
    <cellStyle name="Note 6 23 3 2 3 3" xfId="39957" xr:uid="{00000000-0005-0000-0000-00002BB10000}"/>
    <cellStyle name="Note 6 23 3 2 4" xfId="10510" xr:uid="{00000000-0005-0000-0000-00002CB10000}"/>
    <cellStyle name="Note 6 23 3 2 4 2" xfId="27945" xr:uid="{00000000-0005-0000-0000-00002DB10000}"/>
    <cellStyle name="Note 6 23 3 2 4 3" xfId="42398" xr:uid="{00000000-0005-0000-0000-00002EB10000}"/>
    <cellStyle name="Note 6 23 3 2 5" xfId="12930" xr:uid="{00000000-0005-0000-0000-00002FB10000}"/>
    <cellStyle name="Note 6 23 3 2 5 2" xfId="30365" xr:uid="{00000000-0005-0000-0000-000030B10000}"/>
    <cellStyle name="Note 6 23 3 2 5 3" xfId="44818" xr:uid="{00000000-0005-0000-0000-000031B10000}"/>
    <cellStyle name="Note 6 23 3 2 6" xfId="19937" xr:uid="{00000000-0005-0000-0000-000032B10000}"/>
    <cellStyle name="Note 6 23 3 3" xfId="3097" xr:uid="{00000000-0005-0000-0000-000033B10000}"/>
    <cellStyle name="Note 6 23 3 3 2" xfId="5608" xr:uid="{00000000-0005-0000-0000-000034B10000}"/>
    <cellStyle name="Note 6 23 3 3 2 2" xfId="14832" xr:uid="{00000000-0005-0000-0000-000035B10000}"/>
    <cellStyle name="Note 6 23 3 3 2 2 2" xfId="32267" xr:uid="{00000000-0005-0000-0000-000036B10000}"/>
    <cellStyle name="Note 6 23 3 3 2 2 3" xfId="46720" xr:uid="{00000000-0005-0000-0000-000037B10000}"/>
    <cellStyle name="Note 6 23 3 3 2 3" xfId="17293" xr:uid="{00000000-0005-0000-0000-000038B10000}"/>
    <cellStyle name="Note 6 23 3 3 2 3 2" xfId="34728" xr:uid="{00000000-0005-0000-0000-000039B10000}"/>
    <cellStyle name="Note 6 23 3 3 2 3 3" xfId="49181" xr:uid="{00000000-0005-0000-0000-00003AB10000}"/>
    <cellStyle name="Note 6 23 3 3 2 4" xfId="23044" xr:uid="{00000000-0005-0000-0000-00003BB10000}"/>
    <cellStyle name="Note 6 23 3 3 2 5" xfId="37497" xr:uid="{00000000-0005-0000-0000-00003CB10000}"/>
    <cellStyle name="Note 6 23 3 3 3" xfId="8070" xr:uid="{00000000-0005-0000-0000-00003DB10000}"/>
    <cellStyle name="Note 6 23 3 3 3 2" xfId="25505" xr:uid="{00000000-0005-0000-0000-00003EB10000}"/>
    <cellStyle name="Note 6 23 3 3 3 3" xfId="39958" xr:uid="{00000000-0005-0000-0000-00003FB10000}"/>
    <cellStyle name="Note 6 23 3 3 4" xfId="10511" xr:uid="{00000000-0005-0000-0000-000040B10000}"/>
    <cellStyle name="Note 6 23 3 3 4 2" xfId="27946" xr:uid="{00000000-0005-0000-0000-000041B10000}"/>
    <cellStyle name="Note 6 23 3 3 4 3" xfId="42399" xr:uid="{00000000-0005-0000-0000-000042B10000}"/>
    <cellStyle name="Note 6 23 3 3 5" xfId="12931" xr:uid="{00000000-0005-0000-0000-000043B10000}"/>
    <cellStyle name="Note 6 23 3 3 5 2" xfId="30366" xr:uid="{00000000-0005-0000-0000-000044B10000}"/>
    <cellStyle name="Note 6 23 3 3 5 3" xfId="44819" xr:uid="{00000000-0005-0000-0000-000045B10000}"/>
    <cellStyle name="Note 6 23 3 3 6" xfId="19938" xr:uid="{00000000-0005-0000-0000-000046B10000}"/>
    <cellStyle name="Note 6 23 3 4" xfId="3098" xr:uid="{00000000-0005-0000-0000-000047B10000}"/>
    <cellStyle name="Note 6 23 3 4 2" xfId="5609" xr:uid="{00000000-0005-0000-0000-000048B10000}"/>
    <cellStyle name="Note 6 23 3 4 2 2" xfId="23045" xr:uid="{00000000-0005-0000-0000-000049B10000}"/>
    <cellStyle name="Note 6 23 3 4 2 3" xfId="37498" xr:uid="{00000000-0005-0000-0000-00004AB10000}"/>
    <cellStyle name="Note 6 23 3 4 3" xfId="8071" xr:uid="{00000000-0005-0000-0000-00004BB10000}"/>
    <cellStyle name="Note 6 23 3 4 3 2" xfId="25506" xr:uid="{00000000-0005-0000-0000-00004CB10000}"/>
    <cellStyle name="Note 6 23 3 4 3 3" xfId="39959" xr:uid="{00000000-0005-0000-0000-00004DB10000}"/>
    <cellStyle name="Note 6 23 3 4 4" xfId="10512" xr:uid="{00000000-0005-0000-0000-00004EB10000}"/>
    <cellStyle name="Note 6 23 3 4 4 2" xfId="27947" xr:uid="{00000000-0005-0000-0000-00004FB10000}"/>
    <cellStyle name="Note 6 23 3 4 4 3" xfId="42400" xr:uid="{00000000-0005-0000-0000-000050B10000}"/>
    <cellStyle name="Note 6 23 3 4 5" xfId="12932" xr:uid="{00000000-0005-0000-0000-000051B10000}"/>
    <cellStyle name="Note 6 23 3 4 5 2" xfId="30367" xr:uid="{00000000-0005-0000-0000-000052B10000}"/>
    <cellStyle name="Note 6 23 3 4 5 3" xfId="44820" xr:uid="{00000000-0005-0000-0000-000053B10000}"/>
    <cellStyle name="Note 6 23 3 4 6" xfId="15544" xr:uid="{00000000-0005-0000-0000-000054B10000}"/>
    <cellStyle name="Note 6 23 3 4 6 2" xfId="32979" xr:uid="{00000000-0005-0000-0000-000055B10000}"/>
    <cellStyle name="Note 6 23 3 4 6 3" xfId="47432" xr:uid="{00000000-0005-0000-0000-000056B10000}"/>
    <cellStyle name="Note 6 23 3 4 7" xfId="19939" xr:uid="{00000000-0005-0000-0000-000057B10000}"/>
    <cellStyle name="Note 6 23 3 4 8" xfId="20706" xr:uid="{00000000-0005-0000-0000-000058B10000}"/>
    <cellStyle name="Note 6 23 3 5" xfId="5606" xr:uid="{00000000-0005-0000-0000-000059B10000}"/>
    <cellStyle name="Note 6 23 3 5 2" xfId="14830" xr:uid="{00000000-0005-0000-0000-00005AB10000}"/>
    <cellStyle name="Note 6 23 3 5 2 2" xfId="32265" xr:uid="{00000000-0005-0000-0000-00005BB10000}"/>
    <cellStyle name="Note 6 23 3 5 2 3" xfId="46718" xr:uid="{00000000-0005-0000-0000-00005CB10000}"/>
    <cellStyle name="Note 6 23 3 5 3" xfId="17291" xr:uid="{00000000-0005-0000-0000-00005DB10000}"/>
    <cellStyle name="Note 6 23 3 5 3 2" xfId="34726" xr:uid="{00000000-0005-0000-0000-00005EB10000}"/>
    <cellStyle name="Note 6 23 3 5 3 3" xfId="49179" xr:uid="{00000000-0005-0000-0000-00005FB10000}"/>
    <cellStyle name="Note 6 23 3 5 4" xfId="23042" xr:uid="{00000000-0005-0000-0000-000060B10000}"/>
    <cellStyle name="Note 6 23 3 5 5" xfId="37495" xr:uid="{00000000-0005-0000-0000-000061B10000}"/>
    <cellStyle name="Note 6 23 3 6" xfId="8068" xr:uid="{00000000-0005-0000-0000-000062B10000}"/>
    <cellStyle name="Note 6 23 3 6 2" xfId="25503" xr:uid="{00000000-0005-0000-0000-000063B10000}"/>
    <cellStyle name="Note 6 23 3 6 3" xfId="39956" xr:uid="{00000000-0005-0000-0000-000064B10000}"/>
    <cellStyle name="Note 6 23 3 7" xfId="10509" xr:uid="{00000000-0005-0000-0000-000065B10000}"/>
    <cellStyle name="Note 6 23 3 7 2" xfId="27944" xr:uid="{00000000-0005-0000-0000-000066B10000}"/>
    <cellStyle name="Note 6 23 3 7 3" xfId="42397" xr:uid="{00000000-0005-0000-0000-000067B10000}"/>
    <cellStyle name="Note 6 23 3 8" xfId="12929" xr:uid="{00000000-0005-0000-0000-000068B10000}"/>
    <cellStyle name="Note 6 23 3 8 2" xfId="30364" xr:uid="{00000000-0005-0000-0000-000069B10000}"/>
    <cellStyle name="Note 6 23 3 8 3" xfId="44817" xr:uid="{00000000-0005-0000-0000-00006AB10000}"/>
    <cellStyle name="Note 6 23 3 9" xfId="19936" xr:uid="{00000000-0005-0000-0000-00006BB10000}"/>
    <cellStyle name="Note 6 23 4" xfId="3099" xr:uid="{00000000-0005-0000-0000-00006CB10000}"/>
    <cellStyle name="Note 6 23 4 2" xfId="3100" xr:uid="{00000000-0005-0000-0000-00006DB10000}"/>
    <cellStyle name="Note 6 23 4 2 2" xfId="5611" xr:uid="{00000000-0005-0000-0000-00006EB10000}"/>
    <cellStyle name="Note 6 23 4 2 2 2" xfId="14834" xr:uid="{00000000-0005-0000-0000-00006FB10000}"/>
    <cellStyle name="Note 6 23 4 2 2 2 2" xfId="32269" xr:uid="{00000000-0005-0000-0000-000070B10000}"/>
    <cellStyle name="Note 6 23 4 2 2 2 3" xfId="46722" xr:uid="{00000000-0005-0000-0000-000071B10000}"/>
    <cellStyle name="Note 6 23 4 2 2 3" xfId="17295" xr:uid="{00000000-0005-0000-0000-000072B10000}"/>
    <cellStyle name="Note 6 23 4 2 2 3 2" xfId="34730" xr:uid="{00000000-0005-0000-0000-000073B10000}"/>
    <cellStyle name="Note 6 23 4 2 2 3 3" xfId="49183" xr:uid="{00000000-0005-0000-0000-000074B10000}"/>
    <cellStyle name="Note 6 23 4 2 2 4" xfId="23047" xr:uid="{00000000-0005-0000-0000-000075B10000}"/>
    <cellStyle name="Note 6 23 4 2 2 5" xfId="37500" xr:uid="{00000000-0005-0000-0000-000076B10000}"/>
    <cellStyle name="Note 6 23 4 2 3" xfId="8073" xr:uid="{00000000-0005-0000-0000-000077B10000}"/>
    <cellStyle name="Note 6 23 4 2 3 2" xfId="25508" xr:uid="{00000000-0005-0000-0000-000078B10000}"/>
    <cellStyle name="Note 6 23 4 2 3 3" xfId="39961" xr:uid="{00000000-0005-0000-0000-000079B10000}"/>
    <cellStyle name="Note 6 23 4 2 4" xfId="10514" xr:uid="{00000000-0005-0000-0000-00007AB10000}"/>
    <cellStyle name="Note 6 23 4 2 4 2" xfId="27949" xr:uid="{00000000-0005-0000-0000-00007BB10000}"/>
    <cellStyle name="Note 6 23 4 2 4 3" xfId="42402" xr:uid="{00000000-0005-0000-0000-00007CB10000}"/>
    <cellStyle name="Note 6 23 4 2 5" xfId="12934" xr:uid="{00000000-0005-0000-0000-00007DB10000}"/>
    <cellStyle name="Note 6 23 4 2 5 2" xfId="30369" xr:uid="{00000000-0005-0000-0000-00007EB10000}"/>
    <cellStyle name="Note 6 23 4 2 5 3" xfId="44822" xr:uid="{00000000-0005-0000-0000-00007FB10000}"/>
    <cellStyle name="Note 6 23 4 2 6" xfId="19941" xr:uid="{00000000-0005-0000-0000-000080B10000}"/>
    <cellStyle name="Note 6 23 4 3" xfId="3101" xr:uid="{00000000-0005-0000-0000-000081B10000}"/>
    <cellStyle name="Note 6 23 4 3 2" xfId="5612" xr:uid="{00000000-0005-0000-0000-000082B10000}"/>
    <cellStyle name="Note 6 23 4 3 2 2" xfId="14835" xr:uid="{00000000-0005-0000-0000-000083B10000}"/>
    <cellStyle name="Note 6 23 4 3 2 2 2" xfId="32270" xr:uid="{00000000-0005-0000-0000-000084B10000}"/>
    <cellStyle name="Note 6 23 4 3 2 2 3" xfId="46723" xr:uid="{00000000-0005-0000-0000-000085B10000}"/>
    <cellStyle name="Note 6 23 4 3 2 3" xfId="17296" xr:uid="{00000000-0005-0000-0000-000086B10000}"/>
    <cellStyle name="Note 6 23 4 3 2 3 2" xfId="34731" xr:uid="{00000000-0005-0000-0000-000087B10000}"/>
    <cellStyle name="Note 6 23 4 3 2 3 3" xfId="49184" xr:uid="{00000000-0005-0000-0000-000088B10000}"/>
    <cellStyle name="Note 6 23 4 3 2 4" xfId="23048" xr:uid="{00000000-0005-0000-0000-000089B10000}"/>
    <cellStyle name="Note 6 23 4 3 2 5" xfId="37501" xr:uid="{00000000-0005-0000-0000-00008AB10000}"/>
    <cellStyle name="Note 6 23 4 3 3" xfId="8074" xr:uid="{00000000-0005-0000-0000-00008BB10000}"/>
    <cellStyle name="Note 6 23 4 3 3 2" xfId="25509" xr:uid="{00000000-0005-0000-0000-00008CB10000}"/>
    <cellStyle name="Note 6 23 4 3 3 3" xfId="39962" xr:uid="{00000000-0005-0000-0000-00008DB10000}"/>
    <cellStyle name="Note 6 23 4 3 4" xfId="10515" xr:uid="{00000000-0005-0000-0000-00008EB10000}"/>
    <cellStyle name="Note 6 23 4 3 4 2" xfId="27950" xr:uid="{00000000-0005-0000-0000-00008FB10000}"/>
    <cellStyle name="Note 6 23 4 3 4 3" xfId="42403" xr:uid="{00000000-0005-0000-0000-000090B10000}"/>
    <cellStyle name="Note 6 23 4 3 5" xfId="12935" xr:uid="{00000000-0005-0000-0000-000091B10000}"/>
    <cellStyle name="Note 6 23 4 3 5 2" xfId="30370" xr:uid="{00000000-0005-0000-0000-000092B10000}"/>
    <cellStyle name="Note 6 23 4 3 5 3" xfId="44823" xr:uid="{00000000-0005-0000-0000-000093B10000}"/>
    <cellStyle name="Note 6 23 4 3 6" xfId="19942" xr:uid="{00000000-0005-0000-0000-000094B10000}"/>
    <cellStyle name="Note 6 23 4 4" xfId="3102" xr:uid="{00000000-0005-0000-0000-000095B10000}"/>
    <cellStyle name="Note 6 23 4 4 2" xfId="5613" xr:uid="{00000000-0005-0000-0000-000096B10000}"/>
    <cellStyle name="Note 6 23 4 4 2 2" xfId="23049" xr:uid="{00000000-0005-0000-0000-000097B10000}"/>
    <cellStyle name="Note 6 23 4 4 2 3" xfId="37502" xr:uid="{00000000-0005-0000-0000-000098B10000}"/>
    <cellStyle name="Note 6 23 4 4 3" xfId="8075" xr:uid="{00000000-0005-0000-0000-000099B10000}"/>
    <cellStyle name="Note 6 23 4 4 3 2" xfId="25510" xr:uid="{00000000-0005-0000-0000-00009AB10000}"/>
    <cellStyle name="Note 6 23 4 4 3 3" xfId="39963" xr:uid="{00000000-0005-0000-0000-00009BB10000}"/>
    <cellStyle name="Note 6 23 4 4 4" xfId="10516" xr:uid="{00000000-0005-0000-0000-00009CB10000}"/>
    <cellStyle name="Note 6 23 4 4 4 2" xfId="27951" xr:uid="{00000000-0005-0000-0000-00009DB10000}"/>
    <cellStyle name="Note 6 23 4 4 4 3" xfId="42404" xr:uid="{00000000-0005-0000-0000-00009EB10000}"/>
    <cellStyle name="Note 6 23 4 4 5" xfId="12936" xr:uid="{00000000-0005-0000-0000-00009FB10000}"/>
    <cellStyle name="Note 6 23 4 4 5 2" xfId="30371" xr:uid="{00000000-0005-0000-0000-0000A0B10000}"/>
    <cellStyle name="Note 6 23 4 4 5 3" xfId="44824" xr:uid="{00000000-0005-0000-0000-0000A1B10000}"/>
    <cellStyle name="Note 6 23 4 4 6" xfId="15545" xr:uid="{00000000-0005-0000-0000-0000A2B10000}"/>
    <cellStyle name="Note 6 23 4 4 6 2" xfId="32980" xr:uid="{00000000-0005-0000-0000-0000A3B10000}"/>
    <cellStyle name="Note 6 23 4 4 6 3" xfId="47433" xr:uid="{00000000-0005-0000-0000-0000A4B10000}"/>
    <cellStyle name="Note 6 23 4 4 7" xfId="19943" xr:uid="{00000000-0005-0000-0000-0000A5B10000}"/>
    <cellStyle name="Note 6 23 4 4 8" xfId="20707" xr:uid="{00000000-0005-0000-0000-0000A6B10000}"/>
    <cellStyle name="Note 6 23 4 5" xfId="5610" xr:uid="{00000000-0005-0000-0000-0000A7B10000}"/>
    <cellStyle name="Note 6 23 4 5 2" xfId="14833" xr:uid="{00000000-0005-0000-0000-0000A8B10000}"/>
    <cellStyle name="Note 6 23 4 5 2 2" xfId="32268" xr:uid="{00000000-0005-0000-0000-0000A9B10000}"/>
    <cellStyle name="Note 6 23 4 5 2 3" xfId="46721" xr:uid="{00000000-0005-0000-0000-0000AAB10000}"/>
    <cellStyle name="Note 6 23 4 5 3" xfId="17294" xr:uid="{00000000-0005-0000-0000-0000ABB10000}"/>
    <cellStyle name="Note 6 23 4 5 3 2" xfId="34729" xr:uid="{00000000-0005-0000-0000-0000ACB10000}"/>
    <cellStyle name="Note 6 23 4 5 3 3" xfId="49182" xr:uid="{00000000-0005-0000-0000-0000ADB10000}"/>
    <cellStyle name="Note 6 23 4 5 4" xfId="23046" xr:uid="{00000000-0005-0000-0000-0000AEB10000}"/>
    <cellStyle name="Note 6 23 4 5 5" xfId="37499" xr:uid="{00000000-0005-0000-0000-0000AFB10000}"/>
    <cellStyle name="Note 6 23 4 6" xfId="8072" xr:uid="{00000000-0005-0000-0000-0000B0B10000}"/>
    <cellStyle name="Note 6 23 4 6 2" xfId="25507" xr:uid="{00000000-0005-0000-0000-0000B1B10000}"/>
    <cellStyle name="Note 6 23 4 6 3" xfId="39960" xr:uid="{00000000-0005-0000-0000-0000B2B10000}"/>
    <cellStyle name="Note 6 23 4 7" xfId="10513" xr:uid="{00000000-0005-0000-0000-0000B3B10000}"/>
    <cellStyle name="Note 6 23 4 7 2" xfId="27948" xr:uid="{00000000-0005-0000-0000-0000B4B10000}"/>
    <cellStyle name="Note 6 23 4 7 3" xfId="42401" xr:uid="{00000000-0005-0000-0000-0000B5B10000}"/>
    <cellStyle name="Note 6 23 4 8" xfId="12933" xr:uid="{00000000-0005-0000-0000-0000B6B10000}"/>
    <cellStyle name="Note 6 23 4 8 2" xfId="30368" xr:uid="{00000000-0005-0000-0000-0000B7B10000}"/>
    <cellStyle name="Note 6 23 4 8 3" xfId="44821" xr:uid="{00000000-0005-0000-0000-0000B8B10000}"/>
    <cellStyle name="Note 6 23 4 9" xfId="19940" xr:uid="{00000000-0005-0000-0000-0000B9B10000}"/>
    <cellStyle name="Note 6 23 5" xfId="3103" xr:uid="{00000000-0005-0000-0000-0000BAB10000}"/>
    <cellStyle name="Note 6 23 5 2" xfId="5614" xr:uid="{00000000-0005-0000-0000-0000BBB10000}"/>
    <cellStyle name="Note 6 23 5 2 2" xfId="14836" xr:uid="{00000000-0005-0000-0000-0000BCB10000}"/>
    <cellStyle name="Note 6 23 5 2 2 2" xfId="32271" xr:uid="{00000000-0005-0000-0000-0000BDB10000}"/>
    <cellStyle name="Note 6 23 5 2 2 3" xfId="46724" xr:uid="{00000000-0005-0000-0000-0000BEB10000}"/>
    <cellStyle name="Note 6 23 5 2 3" xfId="17297" xr:uid="{00000000-0005-0000-0000-0000BFB10000}"/>
    <cellStyle name="Note 6 23 5 2 3 2" xfId="34732" xr:uid="{00000000-0005-0000-0000-0000C0B10000}"/>
    <cellStyle name="Note 6 23 5 2 3 3" xfId="49185" xr:uid="{00000000-0005-0000-0000-0000C1B10000}"/>
    <cellStyle name="Note 6 23 5 2 4" xfId="23050" xr:uid="{00000000-0005-0000-0000-0000C2B10000}"/>
    <cellStyle name="Note 6 23 5 2 5" xfId="37503" xr:uid="{00000000-0005-0000-0000-0000C3B10000}"/>
    <cellStyle name="Note 6 23 5 3" xfId="8076" xr:uid="{00000000-0005-0000-0000-0000C4B10000}"/>
    <cellStyle name="Note 6 23 5 3 2" xfId="25511" xr:uid="{00000000-0005-0000-0000-0000C5B10000}"/>
    <cellStyle name="Note 6 23 5 3 3" xfId="39964" xr:uid="{00000000-0005-0000-0000-0000C6B10000}"/>
    <cellStyle name="Note 6 23 5 4" xfId="10517" xr:uid="{00000000-0005-0000-0000-0000C7B10000}"/>
    <cellStyle name="Note 6 23 5 4 2" xfId="27952" xr:uid="{00000000-0005-0000-0000-0000C8B10000}"/>
    <cellStyle name="Note 6 23 5 4 3" xfId="42405" xr:uid="{00000000-0005-0000-0000-0000C9B10000}"/>
    <cellStyle name="Note 6 23 5 5" xfId="12937" xr:uid="{00000000-0005-0000-0000-0000CAB10000}"/>
    <cellStyle name="Note 6 23 5 5 2" xfId="30372" xr:uid="{00000000-0005-0000-0000-0000CBB10000}"/>
    <cellStyle name="Note 6 23 5 5 3" xfId="44825" xr:uid="{00000000-0005-0000-0000-0000CCB10000}"/>
    <cellStyle name="Note 6 23 5 6" xfId="19944" xr:uid="{00000000-0005-0000-0000-0000CDB10000}"/>
    <cellStyle name="Note 6 23 6" xfId="3104" xr:uid="{00000000-0005-0000-0000-0000CEB10000}"/>
    <cellStyle name="Note 6 23 6 2" xfId="5615" xr:uid="{00000000-0005-0000-0000-0000CFB10000}"/>
    <cellStyle name="Note 6 23 6 2 2" xfId="14837" xr:uid="{00000000-0005-0000-0000-0000D0B10000}"/>
    <cellStyle name="Note 6 23 6 2 2 2" xfId="32272" xr:uid="{00000000-0005-0000-0000-0000D1B10000}"/>
    <cellStyle name="Note 6 23 6 2 2 3" xfId="46725" xr:uid="{00000000-0005-0000-0000-0000D2B10000}"/>
    <cellStyle name="Note 6 23 6 2 3" xfId="17298" xr:uid="{00000000-0005-0000-0000-0000D3B10000}"/>
    <cellStyle name="Note 6 23 6 2 3 2" xfId="34733" xr:uid="{00000000-0005-0000-0000-0000D4B10000}"/>
    <cellStyle name="Note 6 23 6 2 3 3" xfId="49186" xr:uid="{00000000-0005-0000-0000-0000D5B10000}"/>
    <cellStyle name="Note 6 23 6 2 4" xfId="23051" xr:uid="{00000000-0005-0000-0000-0000D6B10000}"/>
    <cellStyle name="Note 6 23 6 2 5" xfId="37504" xr:uid="{00000000-0005-0000-0000-0000D7B10000}"/>
    <cellStyle name="Note 6 23 6 3" xfId="8077" xr:uid="{00000000-0005-0000-0000-0000D8B10000}"/>
    <cellStyle name="Note 6 23 6 3 2" xfId="25512" xr:uid="{00000000-0005-0000-0000-0000D9B10000}"/>
    <cellStyle name="Note 6 23 6 3 3" xfId="39965" xr:uid="{00000000-0005-0000-0000-0000DAB10000}"/>
    <cellStyle name="Note 6 23 6 4" xfId="10518" xr:uid="{00000000-0005-0000-0000-0000DBB10000}"/>
    <cellStyle name="Note 6 23 6 4 2" xfId="27953" xr:uid="{00000000-0005-0000-0000-0000DCB10000}"/>
    <cellStyle name="Note 6 23 6 4 3" xfId="42406" xr:uid="{00000000-0005-0000-0000-0000DDB10000}"/>
    <cellStyle name="Note 6 23 6 5" xfId="12938" xr:uid="{00000000-0005-0000-0000-0000DEB10000}"/>
    <cellStyle name="Note 6 23 6 5 2" xfId="30373" xr:uid="{00000000-0005-0000-0000-0000DFB10000}"/>
    <cellStyle name="Note 6 23 6 5 3" xfId="44826" xr:uid="{00000000-0005-0000-0000-0000E0B10000}"/>
    <cellStyle name="Note 6 23 6 6" xfId="19945" xr:uid="{00000000-0005-0000-0000-0000E1B10000}"/>
    <cellStyle name="Note 6 23 7" xfId="3105" xr:uid="{00000000-0005-0000-0000-0000E2B10000}"/>
    <cellStyle name="Note 6 23 7 2" xfId="5616" xr:uid="{00000000-0005-0000-0000-0000E3B10000}"/>
    <cellStyle name="Note 6 23 7 2 2" xfId="23052" xr:uid="{00000000-0005-0000-0000-0000E4B10000}"/>
    <cellStyle name="Note 6 23 7 2 3" xfId="37505" xr:uid="{00000000-0005-0000-0000-0000E5B10000}"/>
    <cellStyle name="Note 6 23 7 3" xfId="8078" xr:uid="{00000000-0005-0000-0000-0000E6B10000}"/>
    <cellStyle name="Note 6 23 7 3 2" xfId="25513" xr:uid="{00000000-0005-0000-0000-0000E7B10000}"/>
    <cellStyle name="Note 6 23 7 3 3" xfId="39966" xr:uid="{00000000-0005-0000-0000-0000E8B10000}"/>
    <cellStyle name="Note 6 23 7 4" xfId="10519" xr:uid="{00000000-0005-0000-0000-0000E9B10000}"/>
    <cellStyle name="Note 6 23 7 4 2" xfId="27954" xr:uid="{00000000-0005-0000-0000-0000EAB10000}"/>
    <cellStyle name="Note 6 23 7 4 3" xfId="42407" xr:uid="{00000000-0005-0000-0000-0000EBB10000}"/>
    <cellStyle name="Note 6 23 7 5" xfId="12939" xr:uid="{00000000-0005-0000-0000-0000ECB10000}"/>
    <cellStyle name="Note 6 23 7 5 2" xfId="30374" xr:uid="{00000000-0005-0000-0000-0000EDB10000}"/>
    <cellStyle name="Note 6 23 7 5 3" xfId="44827" xr:uid="{00000000-0005-0000-0000-0000EEB10000}"/>
    <cellStyle name="Note 6 23 7 6" xfId="15546" xr:uid="{00000000-0005-0000-0000-0000EFB10000}"/>
    <cellStyle name="Note 6 23 7 6 2" xfId="32981" xr:uid="{00000000-0005-0000-0000-0000F0B10000}"/>
    <cellStyle name="Note 6 23 7 6 3" xfId="47434" xr:uid="{00000000-0005-0000-0000-0000F1B10000}"/>
    <cellStyle name="Note 6 23 7 7" xfId="19946" xr:uid="{00000000-0005-0000-0000-0000F2B10000}"/>
    <cellStyle name="Note 6 23 7 8" xfId="20708" xr:uid="{00000000-0005-0000-0000-0000F3B10000}"/>
    <cellStyle name="Note 6 23 8" xfId="5601" xr:uid="{00000000-0005-0000-0000-0000F4B10000}"/>
    <cellStyle name="Note 6 23 8 2" xfId="14826" xr:uid="{00000000-0005-0000-0000-0000F5B10000}"/>
    <cellStyle name="Note 6 23 8 2 2" xfId="32261" xr:uid="{00000000-0005-0000-0000-0000F6B10000}"/>
    <cellStyle name="Note 6 23 8 2 3" xfId="46714" xr:uid="{00000000-0005-0000-0000-0000F7B10000}"/>
    <cellStyle name="Note 6 23 8 3" xfId="17287" xr:uid="{00000000-0005-0000-0000-0000F8B10000}"/>
    <cellStyle name="Note 6 23 8 3 2" xfId="34722" xr:uid="{00000000-0005-0000-0000-0000F9B10000}"/>
    <cellStyle name="Note 6 23 8 3 3" xfId="49175" xr:uid="{00000000-0005-0000-0000-0000FAB10000}"/>
    <cellStyle name="Note 6 23 8 4" xfId="23037" xr:uid="{00000000-0005-0000-0000-0000FBB10000}"/>
    <cellStyle name="Note 6 23 8 5" xfId="37490" xr:uid="{00000000-0005-0000-0000-0000FCB10000}"/>
    <cellStyle name="Note 6 23 9" xfId="8063" xr:uid="{00000000-0005-0000-0000-0000FDB10000}"/>
    <cellStyle name="Note 6 23 9 2" xfId="25498" xr:uid="{00000000-0005-0000-0000-0000FEB10000}"/>
    <cellStyle name="Note 6 23 9 3" xfId="39951" xr:uid="{00000000-0005-0000-0000-0000FFB10000}"/>
    <cellStyle name="Note 6 24" xfId="3106" xr:uid="{00000000-0005-0000-0000-000000B20000}"/>
    <cellStyle name="Note 6 24 10" xfId="10520" xr:uid="{00000000-0005-0000-0000-000001B20000}"/>
    <cellStyle name="Note 6 24 10 2" xfId="27955" xr:uid="{00000000-0005-0000-0000-000002B20000}"/>
    <cellStyle name="Note 6 24 10 3" xfId="42408" xr:uid="{00000000-0005-0000-0000-000003B20000}"/>
    <cellStyle name="Note 6 24 11" xfId="12940" xr:uid="{00000000-0005-0000-0000-000004B20000}"/>
    <cellStyle name="Note 6 24 11 2" xfId="30375" xr:uid="{00000000-0005-0000-0000-000005B20000}"/>
    <cellStyle name="Note 6 24 11 3" xfId="44828" xr:uid="{00000000-0005-0000-0000-000006B20000}"/>
    <cellStyle name="Note 6 24 12" xfId="19947" xr:uid="{00000000-0005-0000-0000-000007B20000}"/>
    <cellStyle name="Note 6 24 2" xfId="3107" xr:uid="{00000000-0005-0000-0000-000008B20000}"/>
    <cellStyle name="Note 6 24 2 2" xfId="3108" xr:uid="{00000000-0005-0000-0000-000009B20000}"/>
    <cellStyle name="Note 6 24 2 2 2" xfId="5619" xr:uid="{00000000-0005-0000-0000-00000AB20000}"/>
    <cellStyle name="Note 6 24 2 2 2 2" xfId="14840" xr:uid="{00000000-0005-0000-0000-00000BB20000}"/>
    <cellStyle name="Note 6 24 2 2 2 2 2" xfId="32275" xr:uid="{00000000-0005-0000-0000-00000CB20000}"/>
    <cellStyle name="Note 6 24 2 2 2 2 3" xfId="46728" xr:uid="{00000000-0005-0000-0000-00000DB20000}"/>
    <cellStyle name="Note 6 24 2 2 2 3" xfId="17301" xr:uid="{00000000-0005-0000-0000-00000EB20000}"/>
    <cellStyle name="Note 6 24 2 2 2 3 2" xfId="34736" xr:uid="{00000000-0005-0000-0000-00000FB20000}"/>
    <cellStyle name="Note 6 24 2 2 2 3 3" xfId="49189" xr:uid="{00000000-0005-0000-0000-000010B20000}"/>
    <cellStyle name="Note 6 24 2 2 2 4" xfId="23055" xr:uid="{00000000-0005-0000-0000-000011B20000}"/>
    <cellStyle name="Note 6 24 2 2 2 5" xfId="37508" xr:uid="{00000000-0005-0000-0000-000012B20000}"/>
    <cellStyle name="Note 6 24 2 2 3" xfId="8081" xr:uid="{00000000-0005-0000-0000-000013B20000}"/>
    <cellStyle name="Note 6 24 2 2 3 2" xfId="25516" xr:uid="{00000000-0005-0000-0000-000014B20000}"/>
    <cellStyle name="Note 6 24 2 2 3 3" xfId="39969" xr:uid="{00000000-0005-0000-0000-000015B20000}"/>
    <cellStyle name="Note 6 24 2 2 4" xfId="10522" xr:uid="{00000000-0005-0000-0000-000016B20000}"/>
    <cellStyle name="Note 6 24 2 2 4 2" xfId="27957" xr:uid="{00000000-0005-0000-0000-000017B20000}"/>
    <cellStyle name="Note 6 24 2 2 4 3" xfId="42410" xr:uid="{00000000-0005-0000-0000-000018B20000}"/>
    <cellStyle name="Note 6 24 2 2 5" xfId="12942" xr:uid="{00000000-0005-0000-0000-000019B20000}"/>
    <cellStyle name="Note 6 24 2 2 5 2" xfId="30377" xr:uid="{00000000-0005-0000-0000-00001AB20000}"/>
    <cellStyle name="Note 6 24 2 2 5 3" xfId="44830" xr:uid="{00000000-0005-0000-0000-00001BB20000}"/>
    <cellStyle name="Note 6 24 2 2 6" xfId="19949" xr:uid="{00000000-0005-0000-0000-00001CB20000}"/>
    <cellStyle name="Note 6 24 2 3" xfId="3109" xr:uid="{00000000-0005-0000-0000-00001DB20000}"/>
    <cellStyle name="Note 6 24 2 3 2" xfId="5620" xr:uid="{00000000-0005-0000-0000-00001EB20000}"/>
    <cellStyle name="Note 6 24 2 3 2 2" xfId="14841" xr:uid="{00000000-0005-0000-0000-00001FB20000}"/>
    <cellStyle name="Note 6 24 2 3 2 2 2" xfId="32276" xr:uid="{00000000-0005-0000-0000-000020B20000}"/>
    <cellStyle name="Note 6 24 2 3 2 2 3" xfId="46729" xr:uid="{00000000-0005-0000-0000-000021B20000}"/>
    <cellStyle name="Note 6 24 2 3 2 3" xfId="17302" xr:uid="{00000000-0005-0000-0000-000022B20000}"/>
    <cellStyle name="Note 6 24 2 3 2 3 2" xfId="34737" xr:uid="{00000000-0005-0000-0000-000023B20000}"/>
    <cellStyle name="Note 6 24 2 3 2 3 3" xfId="49190" xr:uid="{00000000-0005-0000-0000-000024B20000}"/>
    <cellStyle name="Note 6 24 2 3 2 4" xfId="23056" xr:uid="{00000000-0005-0000-0000-000025B20000}"/>
    <cellStyle name="Note 6 24 2 3 2 5" xfId="37509" xr:uid="{00000000-0005-0000-0000-000026B20000}"/>
    <cellStyle name="Note 6 24 2 3 3" xfId="8082" xr:uid="{00000000-0005-0000-0000-000027B20000}"/>
    <cellStyle name="Note 6 24 2 3 3 2" xfId="25517" xr:uid="{00000000-0005-0000-0000-000028B20000}"/>
    <cellStyle name="Note 6 24 2 3 3 3" xfId="39970" xr:uid="{00000000-0005-0000-0000-000029B20000}"/>
    <cellStyle name="Note 6 24 2 3 4" xfId="10523" xr:uid="{00000000-0005-0000-0000-00002AB20000}"/>
    <cellStyle name="Note 6 24 2 3 4 2" xfId="27958" xr:uid="{00000000-0005-0000-0000-00002BB20000}"/>
    <cellStyle name="Note 6 24 2 3 4 3" xfId="42411" xr:uid="{00000000-0005-0000-0000-00002CB20000}"/>
    <cellStyle name="Note 6 24 2 3 5" xfId="12943" xr:uid="{00000000-0005-0000-0000-00002DB20000}"/>
    <cellStyle name="Note 6 24 2 3 5 2" xfId="30378" xr:uid="{00000000-0005-0000-0000-00002EB20000}"/>
    <cellStyle name="Note 6 24 2 3 5 3" xfId="44831" xr:uid="{00000000-0005-0000-0000-00002FB20000}"/>
    <cellStyle name="Note 6 24 2 3 6" xfId="19950" xr:uid="{00000000-0005-0000-0000-000030B20000}"/>
    <cellStyle name="Note 6 24 2 4" xfId="3110" xr:uid="{00000000-0005-0000-0000-000031B20000}"/>
    <cellStyle name="Note 6 24 2 4 2" xfId="5621" xr:uid="{00000000-0005-0000-0000-000032B20000}"/>
    <cellStyle name="Note 6 24 2 4 2 2" xfId="23057" xr:uid="{00000000-0005-0000-0000-000033B20000}"/>
    <cellStyle name="Note 6 24 2 4 2 3" xfId="37510" xr:uid="{00000000-0005-0000-0000-000034B20000}"/>
    <cellStyle name="Note 6 24 2 4 3" xfId="8083" xr:uid="{00000000-0005-0000-0000-000035B20000}"/>
    <cellStyle name="Note 6 24 2 4 3 2" xfId="25518" xr:uid="{00000000-0005-0000-0000-000036B20000}"/>
    <cellStyle name="Note 6 24 2 4 3 3" xfId="39971" xr:uid="{00000000-0005-0000-0000-000037B20000}"/>
    <cellStyle name="Note 6 24 2 4 4" xfId="10524" xr:uid="{00000000-0005-0000-0000-000038B20000}"/>
    <cellStyle name="Note 6 24 2 4 4 2" xfId="27959" xr:uid="{00000000-0005-0000-0000-000039B20000}"/>
    <cellStyle name="Note 6 24 2 4 4 3" xfId="42412" xr:uid="{00000000-0005-0000-0000-00003AB20000}"/>
    <cellStyle name="Note 6 24 2 4 5" xfId="12944" xr:uid="{00000000-0005-0000-0000-00003BB20000}"/>
    <cellStyle name="Note 6 24 2 4 5 2" xfId="30379" xr:uid="{00000000-0005-0000-0000-00003CB20000}"/>
    <cellStyle name="Note 6 24 2 4 5 3" xfId="44832" xr:uid="{00000000-0005-0000-0000-00003DB20000}"/>
    <cellStyle name="Note 6 24 2 4 6" xfId="15547" xr:uid="{00000000-0005-0000-0000-00003EB20000}"/>
    <cellStyle name="Note 6 24 2 4 6 2" xfId="32982" xr:uid="{00000000-0005-0000-0000-00003FB20000}"/>
    <cellStyle name="Note 6 24 2 4 6 3" xfId="47435" xr:uid="{00000000-0005-0000-0000-000040B20000}"/>
    <cellStyle name="Note 6 24 2 4 7" xfId="19951" xr:uid="{00000000-0005-0000-0000-000041B20000}"/>
    <cellStyle name="Note 6 24 2 4 8" xfId="20709" xr:uid="{00000000-0005-0000-0000-000042B20000}"/>
    <cellStyle name="Note 6 24 2 5" xfId="5618" xr:uid="{00000000-0005-0000-0000-000043B20000}"/>
    <cellStyle name="Note 6 24 2 5 2" xfId="14839" xr:uid="{00000000-0005-0000-0000-000044B20000}"/>
    <cellStyle name="Note 6 24 2 5 2 2" xfId="32274" xr:uid="{00000000-0005-0000-0000-000045B20000}"/>
    <cellStyle name="Note 6 24 2 5 2 3" xfId="46727" xr:uid="{00000000-0005-0000-0000-000046B20000}"/>
    <cellStyle name="Note 6 24 2 5 3" xfId="17300" xr:uid="{00000000-0005-0000-0000-000047B20000}"/>
    <cellStyle name="Note 6 24 2 5 3 2" xfId="34735" xr:uid="{00000000-0005-0000-0000-000048B20000}"/>
    <cellStyle name="Note 6 24 2 5 3 3" xfId="49188" xr:uid="{00000000-0005-0000-0000-000049B20000}"/>
    <cellStyle name="Note 6 24 2 5 4" xfId="23054" xr:uid="{00000000-0005-0000-0000-00004AB20000}"/>
    <cellStyle name="Note 6 24 2 5 5" xfId="37507" xr:uid="{00000000-0005-0000-0000-00004BB20000}"/>
    <cellStyle name="Note 6 24 2 6" xfId="8080" xr:uid="{00000000-0005-0000-0000-00004CB20000}"/>
    <cellStyle name="Note 6 24 2 6 2" xfId="25515" xr:uid="{00000000-0005-0000-0000-00004DB20000}"/>
    <cellStyle name="Note 6 24 2 6 3" xfId="39968" xr:uid="{00000000-0005-0000-0000-00004EB20000}"/>
    <cellStyle name="Note 6 24 2 7" xfId="10521" xr:uid="{00000000-0005-0000-0000-00004FB20000}"/>
    <cellStyle name="Note 6 24 2 7 2" xfId="27956" xr:uid="{00000000-0005-0000-0000-000050B20000}"/>
    <cellStyle name="Note 6 24 2 7 3" xfId="42409" xr:uid="{00000000-0005-0000-0000-000051B20000}"/>
    <cellStyle name="Note 6 24 2 8" xfId="12941" xr:uid="{00000000-0005-0000-0000-000052B20000}"/>
    <cellStyle name="Note 6 24 2 8 2" xfId="30376" xr:uid="{00000000-0005-0000-0000-000053B20000}"/>
    <cellStyle name="Note 6 24 2 8 3" xfId="44829" xr:uid="{00000000-0005-0000-0000-000054B20000}"/>
    <cellStyle name="Note 6 24 2 9" xfId="19948" xr:uid="{00000000-0005-0000-0000-000055B20000}"/>
    <cellStyle name="Note 6 24 3" xfId="3111" xr:uid="{00000000-0005-0000-0000-000056B20000}"/>
    <cellStyle name="Note 6 24 3 2" xfId="3112" xr:uid="{00000000-0005-0000-0000-000057B20000}"/>
    <cellStyle name="Note 6 24 3 2 2" xfId="5623" xr:uid="{00000000-0005-0000-0000-000058B20000}"/>
    <cellStyle name="Note 6 24 3 2 2 2" xfId="14843" xr:uid="{00000000-0005-0000-0000-000059B20000}"/>
    <cellStyle name="Note 6 24 3 2 2 2 2" xfId="32278" xr:uid="{00000000-0005-0000-0000-00005AB20000}"/>
    <cellStyle name="Note 6 24 3 2 2 2 3" xfId="46731" xr:uid="{00000000-0005-0000-0000-00005BB20000}"/>
    <cellStyle name="Note 6 24 3 2 2 3" xfId="17304" xr:uid="{00000000-0005-0000-0000-00005CB20000}"/>
    <cellStyle name="Note 6 24 3 2 2 3 2" xfId="34739" xr:uid="{00000000-0005-0000-0000-00005DB20000}"/>
    <cellStyle name="Note 6 24 3 2 2 3 3" xfId="49192" xr:uid="{00000000-0005-0000-0000-00005EB20000}"/>
    <cellStyle name="Note 6 24 3 2 2 4" xfId="23059" xr:uid="{00000000-0005-0000-0000-00005FB20000}"/>
    <cellStyle name="Note 6 24 3 2 2 5" xfId="37512" xr:uid="{00000000-0005-0000-0000-000060B20000}"/>
    <cellStyle name="Note 6 24 3 2 3" xfId="8085" xr:uid="{00000000-0005-0000-0000-000061B20000}"/>
    <cellStyle name="Note 6 24 3 2 3 2" xfId="25520" xr:uid="{00000000-0005-0000-0000-000062B20000}"/>
    <cellStyle name="Note 6 24 3 2 3 3" xfId="39973" xr:uid="{00000000-0005-0000-0000-000063B20000}"/>
    <cellStyle name="Note 6 24 3 2 4" xfId="10526" xr:uid="{00000000-0005-0000-0000-000064B20000}"/>
    <cellStyle name="Note 6 24 3 2 4 2" xfId="27961" xr:uid="{00000000-0005-0000-0000-000065B20000}"/>
    <cellStyle name="Note 6 24 3 2 4 3" xfId="42414" xr:uid="{00000000-0005-0000-0000-000066B20000}"/>
    <cellStyle name="Note 6 24 3 2 5" xfId="12946" xr:uid="{00000000-0005-0000-0000-000067B20000}"/>
    <cellStyle name="Note 6 24 3 2 5 2" xfId="30381" xr:uid="{00000000-0005-0000-0000-000068B20000}"/>
    <cellStyle name="Note 6 24 3 2 5 3" xfId="44834" xr:uid="{00000000-0005-0000-0000-000069B20000}"/>
    <cellStyle name="Note 6 24 3 2 6" xfId="19953" xr:uid="{00000000-0005-0000-0000-00006AB20000}"/>
    <cellStyle name="Note 6 24 3 3" xfId="3113" xr:uid="{00000000-0005-0000-0000-00006BB20000}"/>
    <cellStyle name="Note 6 24 3 3 2" xfId="5624" xr:uid="{00000000-0005-0000-0000-00006CB20000}"/>
    <cellStyle name="Note 6 24 3 3 2 2" xfId="14844" xr:uid="{00000000-0005-0000-0000-00006DB20000}"/>
    <cellStyle name="Note 6 24 3 3 2 2 2" xfId="32279" xr:uid="{00000000-0005-0000-0000-00006EB20000}"/>
    <cellStyle name="Note 6 24 3 3 2 2 3" xfId="46732" xr:uid="{00000000-0005-0000-0000-00006FB20000}"/>
    <cellStyle name="Note 6 24 3 3 2 3" xfId="17305" xr:uid="{00000000-0005-0000-0000-000070B20000}"/>
    <cellStyle name="Note 6 24 3 3 2 3 2" xfId="34740" xr:uid="{00000000-0005-0000-0000-000071B20000}"/>
    <cellStyle name="Note 6 24 3 3 2 3 3" xfId="49193" xr:uid="{00000000-0005-0000-0000-000072B20000}"/>
    <cellStyle name="Note 6 24 3 3 2 4" xfId="23060" xr:uid="{00000000-0005-0000-0000-000073B20000}"/>
    <cellStyle name="Note 6 24 3 3 2 5" xfId="37513" xr:uid="{00000000-0005-0000-0000-000074B20000}"/>
    <cellStyle name="Note 6 24 3 3 3" xfId="8086" xr:uid="{00000000-0005-0000-0000-000075B20000}"/>
    <cellStyle name="Note 6 24 3 3 3 2" xfId="25521" xr:uid="{00000000-0005-0000-0000-000076B20000}"/>
    <cellStyle name="Note 6 24 3 3 3 3" xfId="39974" xr:uid="{00000000-0005-0000-0000-000077B20000}"/>
    <cellStyle name="Note 6 24 3 3 4" xfId="10527" xr:uid="{00000000-0005-0000-0000-000078B20000}"/>
    <cellStyle name="Note 6 24 3 3 4 2" xfId="27962" xr:uid="{00000000-0005-0000-0000-000079B20000}"/>
    <cellStyle name="Note 6 24 3 3 4 3" xfId="42415" xr:uid="{00000000-0005-0000-0000-00007AB20000}"/>
    <cellStyle name="Note 6 24 3 3 5" xfId="12947" xr:uid="{00000000-0005-0000-0000-00007BB20000}"/>
    <cellStyle name="Note 6 24 3 3 5 2" xfId="30382" xr:uid="{00000000-0005-0000-0000-00007CB20000}"/>
    <cellStyle name="Note 6 24 3 3 5 3" xfId="44835" xr:uid="{00000000-0005-0000-0000-00007DB20000}"/>
    <cellStyle name="Note 6 24 3 3 6" xfId="19954" xr:uid="{00000000-0005-0000-0000-00007EB20000}"/>
    <cellStyle name="Note 6 24 3 4" xfId="3114" xr:uid="{00000000-0005-0000-0000-00007FB20000}"/>
    <cellStyle name="Note 6 24 3 4 2" xfId="5625" xr:uid="{00000000-0005-0000-0000-000080B20000}"/>
    <cellStyle name="Note 6 24 3 4 2 2" xfId="23061" xr:uid="{00000000-0005-0000-0000-000081B20000}"/>
    <cellStyle name="Note 6 24 3 4 2 3" xfId="37514" xr:uid="{00000000-0005-0000-0000-000082B20000}"/>
    <cellStyle name="Note 6 24 3 4 3" xfId="8087" xr:uid="{00000000-0005-0000-0000-000083B20000}"/>
    <cellStyle name="Note 6 24 3 4 3 2" xfId="25522" xr:uid="{00000000-0005-0000-0000-000084B20000}"/>
    <cellStyle name="Note 6 24 3 4 3 3" xfId="39975" xr:uid="{00000000-0005-0000-0000-000085B20000}"/>
    <cellStyle name="Note 6 24 3 4 4" xfId="10528" xr:uid="{00000000-0005-0000-0000-000086B20000}"/>
    <cellStyle name="Note 6 24 3 4 4 2" xfId="27963" xr:uid="{00000000-0005-0000-0000-000087B20000}"/>
    <cellStyle name="Note 6 24 3 4 4 3" xfId="42416" xr:uid="{00000000-0005-0000-0000-000088B20000}"/>
    <cellStyle name="Note 6 24 3 4 5" xfId="12948" xr:uid="{00000000-0005-0000-0000-000089B20000}"/>
    <cellStyle name="Note 6 24 3 4 5 2" xfId="30383" xr:uid="{00000000-0005-0000-0000-00008AB20000}"/>
    <cellStyle name="Note 6 24 3 4 5 3" xfId="44836" xr:uid="{00000000-0005-0000-0000-00008BB20000}"/>
    <cellStyle name="Note 6 24 3 4 6" xfId="15548" xr:uid="{00000000-0005-0000-0000-00008CB20000}"/>
    <cellStyle name="Note 6 24 3 4 6 2" xfId="32983" xr:uid="{00000000-0005-0000-0000-00008DB20000}"/>
    <cellStyle name="Note 6 24 3 4 6 3" xfId="47436" xr:uid="{00000000-0005-0000-0000-00008EB20000}"/>
    <cellStyle name="Note 6 24 3 4 7" xfId="19955" xr:uid="{00000000-0005-0000-0000-00008FB20000}"/>
    <cellStyle name="Note 6 24 3 4 8" xfId="20710" xr:uid="{00000000-0005-0000-0000-000090B20000}"/>
    <cellStyle name="Note 6 24 3 5" xfId="5622" xr:uid="{00000000-0005-0000-0000-000091B20000}"/>
    <cellStyle name="Note 6 24 3 5 2" xfId="14842" xr:uid="{00000000-0005-0000-0000-000092B20000}"/>
    <cellStyle name="Note 6 24 3 5 2 2" xfId="32277" xr:uid="{00000000-0005-0000-0000-000093B20000}"/>
    <cellStyle name="Note 6 24 3 5 2 3" xfId="46730" xr:uid="{00000000-0005-0000-0000-000094B20000}"/>
    <cellStyle name="Note 6 24 3 5 3" xfId="17303" xr:uid="{00000000-0005-0000-0000-000095B20000}"/>
    <cellStyle name="Note 6 24 3 5 3 2" xfId="34738" xr:uid="{00000000-0005-0000-0000-000096B20000}"/>
    <cellStyle name="Note 6 24 3 5 3 3" xfId="49191" xr:uid="{00000000-0005-0000-0000-000097B20000}"/>
    <cellStyle name="Note 6 24 3 5 4" xfId="23058" xr:uid="{00000000-0005-0000-0000-000098B20000}"/>
    <cellStyle name="Note 6 24 3 5 5" xfId="37511" xr:uid="{00000000-0005-0000-0000-000099B20000}"/>
    <cellStyle name="Note 6 24 3 6" xfId="8084" xr:uid="{00000000-0005-0000-0000-00009AB20000}"/>
    <cellStyle name="Note 6 24 3 6 2" xfId="25519" xr:uid="{00000000-0005-0000-0000-00009BB20000}"/>
    <cellStyle name="Note 6 24 3 6 3" xfId="39972" xr:uid="{00000000-0005-0000-0000-00009CB20000}"/>
    <cellStyle name="Note 6 24 3 7" xfId="10525" xr:uid="{00000000-0005-0000-0000-00009DB20000}"/>
    <cellStyle name="Note 6 24 3 7 2" xfId="27960" xr:uid="{00000000-0005-0000-0000-00009EB20000}"/>
    <cellStyle name="Note 6 24 3 7 3" xfId="42413" xr:uid="{00000000-0005-0000-0000-00009FB20000}"/>
    <cellStyle name="Note 6 24 3 8" xfId="12945" xr:uid="{00000000-0005-0000-0000-0000A0B20000}"/>
    <cellStyle name="Note 6 24 3 8 2" xfId="30380" xr:uid="{00000000-0005-0000-0000-0000A1B20000}"/>
    <cellStyle name="Note 6 24 3 8 3" xfId="44833" xr:uid="{00000000-0005-0000-0000-0000A2B20000}"/>
    <cellStyle name="Note 6 24 3 9" xfId="19952" xr:uid="{00000000-0005-0000-0000-0000A3B20000}"/>
    <cellStyle name="Note 6 24 4" xfId="3115" xr:uid="{00000000-0005-0000-0000-0000A4B20000}"/>
    <cellStyle name="Note 6 24 4 2" xfId="3116" xr:uid="{00000000-0005-0000-0000-0000A5B20000}"/>
    <cellStyle name="Note 6 24 4 2 2" xfId="5627" xr:uid="{00000000-0005-0000-0000-0000A6B20000}"/>
    <cellStyle name="Note 6 24 4 2 2 2" xfId="14846" xr:uid="{00000000-0005-0000-0000-0000A7B20000}"/>
    <cellStyle name="Note 6 24 4 2 2 2 2" xfId="32281" xr:uid="{00000000-0005-0000-0000-0000A8B20000}"/>
    <cellStyle name="Note 6 24 4 2 2 2 3" xfId="46734" xr:uid="{00000000-0005-0000-0000-0000A9B20000}"/>
    <cellStyle name="Note 6 24 4 2 2 3" xfId="17307" xr:uid="{00000000-0005-0000-0000-0000AAB20000}"/>
    <cellStyle name="Note 6 24 4 2 2 3 2" xfId="34742" xr:uid="{00000000-0005-0000-0000-0000ABB20000}"/>
    <cellStyle name="Note 6 24 4 2 2 3 3" xfId="49195" xr:uid="{00000000-0005-0000-0000-0000ACB20000}"/>
    <cellStyle name="Note 6 24 4 2 2 4" xfId="23063" xr:uid="{00000000-0005-0000-0000-0000ADB20000}"/>
    <cellStyle name="Note 6 24 4 2 2 5" xfId="37516" xr:uid="{00000000-0005-0000-0000-0000AEB20000}"/>
    <cellStyle name="Note 6 24 4 2 3" xfId="8089" xr:uid="{00000000-0005-0000-0000-0000AFB20000}"/>
    <cellStyle name="Note 6 24 4 2 3 2" xfId="25524" xr:uid="{00000000-0005-0000-0000-0000B0B20000}"/>
    <cellStyle name="Note 6 24 4 2 3 3" xfId="39977" xr:uid="{00000000-0005-0000-0000-0000B1B20000}"/>
    <cellStyle name="Note 6 24 4 2 4" xfId="10530" xr:uid="{00000000-0005-0000-0000-0000B2B20000}"/>
    <cellStyle name="Note 6 24 4 2 4 2" xfId="27965" xr:uid="{00000000-0005-0000-0000-0000B3B20000}"/>
    <cellStyle name="Note 6 24 4 2 4 3" xfId="42418" xr:uid="{00000000-0005-0000-0000-0000B4B20000}"/>
    <cellStyle name="Note 6 24 4 2 5" xfId="12950" xr:uid="{00000000-0005-0000-0000-0000B5B20000}"/>
    <cellStyle name="Note 6 24 4 2 5 2" xfId="30385" xr:uid="{00000000-0005-0000-0000-0000B6B20000}"/>
    <cellStyle name="Note 6 24 4 2 5 3" xfId="44838" xr:uid="{00000000-0005-0000-0000-0000B7B20000}"/>
    <cellStyle name="Note 6 24 4 2 6" xfId="19957" xr:uid="{00000000-0005-0000-0000-0000B8B20000}"/>
    <cellStyle name="Note 6 24 4 3" xfId="3117" xr:uid="{00000000-0005-0000-0000-0000B9B20000}"/>
    <cellStyle name="Note 6 24 4 3 2" xfId="5628" xr:uid="{00000000-0005-0000-0000-0000BAB20000}"/>
    <cellStyle name="Note 6 24 4 3 2 2" xfId="14847" xr:uid="{00000000-0005-0000-0000-0000BBB20000}"/>
    <cellStyle name="Note 6 24 4 3 2 2 2" xfId="32282" xr:uid="{00000000-0005-0000-0000-0000BCB20000}"/>
    <cellStyle name="Note 6 24 4 3 2 2 3" xfId="46735" xr:uid="{00000000-0005-0000-0000-0000BDB20000}"/>
    <cellStyle name="Note 6 24 4 3 2 3" xfId="17308" xr:uid="{00000000-0005-0000-0000-0000BEB20000}"/>
    <cellStyle name="Note 6 24 4 3 2 3 2" xfId="34743" xr:uid="{00000000-0005-0000-0000-0000BFB20000}"/>
    <cellStyle name="Note 6 24 4 3 2 3 3" xfId="49196" xr:uid="{00000000-0005-0000-0000-0000C0B20000}"/>
    <cellStyle name="Note 6 24 4 3 2 4" xfId="23064" xr:uid="{00000000-0005-0000-0000-0000C1B20000}"/>
    <cellStyle name="Note 6 24 4 3 2 5" xfId="37517" xr:uid="{00000000-0005-0000-0000-0000C2B20000}"/>
    <cellStyle name="Note 6 24 4 3 3" xfId="8090" xr:uid="{00000000-0005-0000-0000-0000C3B20000}"/>
    <cellStyle name="Note 6 24 4 3 3 2" xfId="25525" xr:uid="{00000000-0005-0000-0000-0000C4B20000}"/>
    <cellStyle name="Note 6 24 4 3 3 3" xfId="39978" xr:uid="{00000000-0005-0000-0000-0000C5B20000}"/>
    <cellStyle name="Note 6 24 4 3 4" xfId="10531" xr:uid="{00000000-0005-0000-0000-0000C6B20000}"/>
    <cellStyle name="Note 6 24 4 3 4 2" xfId="27966" xr:uid="{00000000-0005-0000-0000-0000C7B20000}"/>
    <cellStyle name="Note 6 24 4 3 4 3" xfId="42419" xr:uid="{00000000-0005-0000-0000-0000C8B20000}"/>
    <cellStyle name="Note 6 24 4 3 5" xfId="12951" xr:uid="{00000000-0005-0000-0000-0000C9B20000}"/>
    <cellStyle name="Note 6 24 4 3 5 2" xfId="30386" xr:uid="{00000000-0005-0000-0000-0000CAB20000}"/>
    <cellStyle name="Note 6 24 4 3 5 3" xfId="44839" xr:uid="{00000000-0005-0000-0000-0000CBB20000}"/>
    <cellStyle name="Note 6 24 4 3 6" xfId="19958" xr:uid="{00000000-0005-0000-0000-0000CCB20000}"/>
    <cellStyle name="Note 6 24 4 4" xfId="3118" xr:uid="{00000000-0005-0000-0000-0000CDB20000}"/>
    <cellStyle name="Note 6 24 4 4 2" xfId="5629" xr:uid="{00000000-0005-0000-0000-0000CEB20000}"/>
    <cellStyle name="Note 6 24 4 4 2 2" xfId="23065" xr:uid="{00000000-0005-0000-0000-0000CFB20000}"/>
    <cellStyle name="Note 6 24 4 4 2 3" xfId="37518" xr:uid="{00000000-0005-0000-0000-0000D0B20000}"/>
    <cellStyle name="Note 6 24 4 4 3" xfId="8091" xr:uid="{00000000-0005-0000-0000-0000D1B20000}"/>
    <cellStyle name="Note 6 24 4 4 3 2" xfId="25526" xr:uid="{00000000-0005-0000-0000-0000D2B20000}"/>
    <cellStyle name="Note 6 24 4 4 3 3" xfId="39979" xr:uid="{00000000-0005-0000-0000-0000D3B20000}"/>
    <cellStyle name="Note 6 24 4 4 4" xfId="10532" xr:uid="{00000000-0005-0000-0000-0000D4B20000}"/>
    <cellStyle name="Note 6 24 4 4 4 2" xfId="27967" xr:uid="{00000000-0005-0000-0000-0000D5B20000}"/>
    <cellStyle name="Note 6 24 4 4 4 3" xfId="42420" xr:uid="{00000000-0005-0000-0000-0000D6B20000}"/>
    <cellStyle name="Note 6 24 4 4 5" xfId="12952" xr:uid="{00000000-0005-0000-0000-0000D7B20000}"/>
    <cellStyle name="Note 6 24 4 4 5 2" xfId="30387" xr:uid="{00000000-0005-0000-0000-0000D8B20000}"/>
    <cellStyle name="Note 6 24 4 4 5 3" xfId="44840" xr:uid="{00000000-0005-0000-0000-0000D9B20000}"/>
    <cellStyle name="Note 6 24 4 4 6" xfId="15549" xr:uid="{00000000-0005-0000-0000-0000DAB20000}"/>
    <cellStyle name="Note 6 24 4 4 6 2" xfId="32984" xr:uid="{00000000-0005-0000-0000-0000DBB20000}"/>
    <cellStyle name="Note 6 24 4 4 6 3" xfId="47437" xr:uid="{00000000-0005-0000-0000-0000DCB20000}"/>
    <cellStyle name="Note 6 24 4 4 7" xfId="19959" xr:uid="{00000000-0005-0000-0000-0000DDB20000}"/>
    <cellStyle name="Note 6 24 4 4 8" xfId="20711" xr:uid="{00000000-0005-0000-0000-0000DEB20000}"/>
    <cellStyle name="Note 6 24 4 5" xfId="5626" xr:uid="{00000000-0005-0000-0000-0000DFB20000}"/>
    <cellStyle name="Note 6 24 4 5 2" xfId="14845" xr:uid="{00000000-0005-0000-0000-0000E0B20000}"/>
    <cellStyle name="Note 6 24 4 5 2 2" xfId="32280" xr:uid="{00000000-0005-0000-0000-0000E1B20000}"/>
    <cellStyle name="Note 6 24 4 5 2 3" xfId="46733" xr:uid="{00000000-0005-0000-0000-0000E2B20000}"/>
    <cellStyle name="Note 6 24 4 5 3" xfId="17306" xr:uid="{00000000-0005-0000-0000-0000E3B20000}"/>
    <cellStyle name="Note 6 24 4 5 3 2" xfId="34741" xr:uid="{00000000-0005-0000-0000-0000E4B20000}"/>
    <cellStyle name="Note 6 24 4 5 3 3" xfId="49194" xr:uid="{00000000-0005-0000-0000-0000E5B20000}"/>
    <cellStyle name="Note 6 24 4 5 4" xfId="23062" xr:uid="{00000000-0005-0000-0000-0000E6B20000}"/>
    <cellStyle name="Note 6 24 4 5 5" xfId="37515" xr:uid="{00000000-0005-0000-0000-0000E7B20000}"/>
    <cellStyle name="Note 6 24 4 6" xfId="8088" xr:uid="{00000000-0005-0000-0000-0000E8B20000}"/>
    <cellStyle name="Note 6 24 4 6 2" xfId="25523" xr:uid="{00000000-0005-0000-0000-0000E9B20000}"/>
    <cellStyle name="Note 6 24 4 6 3" xfId="39976" xr:uid="{00000000-0005-0000-0000-0000EAB20000}"/>
    <cellStyle name="Note 6 24 4 7" xfId="10529" xr:uid="{00000000-0005-0000-0000-0000EBB20000}"/>
    <cellStyle name="Note 6 24 4 7 2" xfId="27964" xr:uid="{00000000-0005-0000-0000-0000ECB20000}"/>
    <cellStyle name="Note 6 24 4 7 3" xfId="42417" xr:uid="{00000000-0005-0000-0000-0000EDB20000}"/>
    <cellStyle name="Note 6 24 4 8" xfId="12949" xr:uid="{00000000-0005-0000-0000-0000EEB20000}"/>
    <cellStyle name="Note 6 24 4 8 2" xfId="30384" xr:uid="{00000000-0005-0000-0000-0000EFB20000}"/>
    <cellStyle name="Note 6 24 4 8 3" xfId="44837" xr:uid="{00000000-0005-0000-0000-0000F0B20000}"/>
    <cellStyle name="Note 6 24 4 9" xfId="19956" xr:uid="{00000000-0005-0000-0000-0000F1B20000}"/>
    <cellStyle name="Note 6 24 5" xfId="3119" xr:uid="{00000000-0005-0000-0000-0000F2B20000}"/>
    <cellStyle name="Note 6 24 5 2" xfId="5630" xr:uid="{00000000-0005-0000-0000-0000F3B20000}"/>
    <cellStyle name="Note 6 24 5 2 2" xfId="14848" xr:uid="{00000000-0005-0000-0000-0000F4B20000}"/>
    <cellStyle name="Note 6 24 5 2 2 2" xfId="32283" xr:uid="{00000000-0005-0000-0000-0000F5B20000}"/>
    <cellStyle name="Note 6 24 5 2 2 3" xfId="46736" xr:uid="{00000000-0005-0000-0000-0000F6B20000}"/>
    <cellStyle name="Note 6 24 5 2 3" xfId="17309" xr:uid="{00000000-0005-0000-0000-0000F7B20000}"/>
    <cellStyle name="Note 6 24 5 2 3 2" xfId="34744" xr:uid="{00000000-0005-0000-0000-0000F8B20000}"/>
    <cellStyle name="Note 6 24 5 2 3 3" xfId="49197" xr:uid="{00000000-0005-0000-0000-0000F9B20000}"/>
    <cellStyle name="Note 6 24 5 2 4" xfId="23066" xr:uid="{00000000-0005-0000-0000-0000FAB20000}"/>
    <cellStyle name="Note 6 24 5 2 5" xfId="37519" xr:uid="{00000000-0005-0000-0000-0000FBB20000}"/>
    <cellStyle name="Note 6 24 5 3" xfId="8092" xr:uid="{00000000-0005-0000-0000-0000FCB20000}"/>
    <cellStyle name="Note 6 24 5 3 2" xfId="25527" xr:uid="{00000000-0005-0000-0000-0000FDB20000}"/>
    <cellStyle name="Note 6 24 5 3 3" xfId="39980" xr:uid="{00000000-0005-0000-0000-0000FEB20000}"/>
    <cellStyle name="Note 6 24 5 4" xfId="10533" xr:uid="{00000000-0005-0000-0000-0000FFB20000}"/>
    <cellStyle name="Note 6 24 5 4 2" xfId="27968" xr:uid="{00000000-0005-0000-0000-000000B30000}"/>
    <cellStyle name="Note 6 24 5 4 3" xfId="42421" xr:uid="{00000000-0005-0000-0000-000001B30000}"/>
    <cellStyle name="Note 6 24 5 5" xfId="12953" xr:uid="{00000000-0005-0000-0000-000002B30000}"/>
    <cellStyle name="Note 6 24 5 5 2" xfId="30388" xr:uid="{00000000-0005-0000-0000-000003B30000}"/>
    <cellStyle name="Note 6 24 5 5 3" xfId="44841" xr:uid="{00000000-0005-0000-0000-000004B30000}"/>
    <cellStyle name="Note 6 24 5 6" xfId="19960" xr:uid="{00000000-0005-0000-0000-000005B30000}"/>
    <cellStyle name="Note 6 24 6" xfId="3120" xr:uid="{00000000-0005-0000-0000-000006B30000}"/>
    <cellStyle name="Note 6 24 6 2" xfId="5631" xr:uid="{00000000-0005-0000-0000-000007B30000}"/>
    <cellStyle name="Note 6 24 6 2 2" xfId="14849" xr:uid="{00000000-0005-0000-0000-000008B30000}"/>
    <cellStyle name="Note 6 24 6 2 2 2" xfId="32284" xr:uid="{00000000-0005-0000-0000-000009B30000}"/>
    <cellStyle name="Note 6 24 6 2 2 3" xfId="46737" xr:uid="{00000000-0005-0000-0000-00000AB30000}"/>
    <cellStyle name="Note 6 24 6 2 3" xfId="17310" xr:uid="{00000000-0005-0000-0000-00000BB30000}"/>
    <cellStyle name="Note 6 24 6 2 3 2" xfId="34745" xr:uid="{00000000-0005-0000-0000-00000CB30000}"/>
    <cellStyle name="Note 6 24 6 2 3 3" xfId="49198" xr:uid="{00000000-0005-0000-0000-00000DB30000}"/>
    <cellStyle name="Note 6 24 6 2 4" xfId="23067" xr:uid="{00000000-0005-0000-0000-00000EB30000}"/>
    <cellStyle name="Note 6 24 6 2 5" xfId="37520" xr:uid="{00000000-0005-0000-0000-00000FB30000}"/>
    <cellStyle name="Note 6 24 6 3" xfId="8093" xr:uid="{00000000-0005-0000-0000-000010B30000}"/>
    <cellStyle name="Note 6 24 6 3 2" xfId="25528" xr:uid="{00000000-0005-0000-0000-000011B30000}"/>
    <cellStyle name="Note 6 24 6 3 3" xfId="39981" xr:uid="{00000000-0005-0000-0000-000012B30000}"/>
    <cellStyle name="Note 6 24 6 4" xfId="10534" xr:uid="{00000000-0005-0000-0000-000013B30000}"/>
    <cellStyle name="Note 6 24 6 4 2" xfId="27969" xr:uid="{00000000-0005-0000-0000-000014B30000}"/>
    <cellStyle name="Note 6 24 6 4 3" xfId="42422" xr:uid="{00000000-0005-0000-0000-000015B30000}"/>
    <cellStyle name="Note 6 24 6 5" xfId="12954" xr:uid="{00000000-0005-0000-0000-000016B30000}"/>
    <cellStyle name="Note 6 24 6 5 2" xfId="30389" xr:uid="{00000000-0005-0000-0000-000017B30000}"/>
    <cellStyle name="Note 6 24 6 5 3" xfId="44842" xr:uid="{00000000-0005-0000-0000-000018B30000}"/>
    <cellStyle name="Note 6 24 6 6" xfId="19961" xr:uid="{00000000-0005-0000-0000-000019B30000}"/>
    <cellStyle name="Note 6 24 7" xfId="3121" xr:uid="{00000000-0005-0000-0000-00001AB30000}"/>
    <cellStyle name="Note 6 24 7 2" xfId="5632" xr:uid="{00000000-0005-0000-0000-00001BB30000}"/>
    <cellStyle name="Note 6 24 7 2 2" xfId="23068" xr:uid="{00000000-0005-0000-0000-00001CB30000}"/>
    <cellStyle name="Note 6 24 7 2 3" xfId="37521" xr:uid="{00000000-0005-0000-0000-00001DB30000}"/>
    <cellStyle name="Note 6 24 7 3" xfId="8094" xr:uid="{00000000-0005-0000-0000-00001EB30000}"/>
    <cellStyle name="Note 6 24 7 3 2" xfId="25529" xr:uid="{00000000-0005-0000-0000-00001FB30000}"/>
    <cellStyle name="Note 6 24 7 3 3" xfId="39982" xr:uid="{00000000-0005-0000-0000-000020B30000}"/>
    <cellStyle name="Note 6 24 7 4" xfId="10535" xr:uid="{00000000-0005-0000-0000-000021B30000}"/>
    <cellStyle name="Note 6 24 7 4 2" xfId="27970" xr:uid="{00000000-0005-0000-0000-000022B30000}"/>
    <cellStyle name="Note 6 24 7 4 3" xfId="42423" xr:uid="{00000000-0005-0000-0000-000023B30000}"/>
    <cellStyle name="Note 6 24 7 5" xfId="12955" xr:uid="{00000000-0005-0000-0000-000024B30000}"/>
    <cellStyle name="Note 6 24 7 5 2" xfId="30390" xr:uid="{00000000-0005-0000-0000-000025B30000}"/>
    <cellStyle name="Note 6 24 7 5 3" xfId="44843" xr:uid="{00000000-0005-0000-0000-000026B30000}"/>
    <cellStyle name="Note 6 24 7 6" xfId="15550" xr:uid="{00000000-0005-0000-0000-000027B30000}"/>
    <cellStyle name="Note 6 24 7 6 2" xfId="32985" xr:uid="{00000000-0005-0000-0000-000028B30000}"/>
    <cellStyle name="Note 6 24 7 6 3" xfId="47438" xr:uid="{00000000-0005-0000-0000-000029B30000}"/>
    <cellStyle name="Note 6 24 7 7" xfId="19962" xr:uid="{00000000-0005-0000-0000-00002AB30000}"/>
    <cellStyle name="Note 6 24 7 8" xfId="20712" xr:uid="{00000000-0005-0000-0000-00002BB30000}"/>
    <cellStyle name="Note 6 24 8" xfId="5617" xr:uid="{00000000-0005-0000-0000-00002CB30000}"/>
    <cellStyle name="Note 6 24 8 2" xfId="14838" xr:uid="{00000000-0005-0000-0000-00002DB30000}"/>
    <cellStyle name="Note 6 24 8 2 2" xfId="32273" xr:uid="{00000000-0005-0000-0000-00002EB30000}"/>
    <cellStyle name="Note 6 24 8 2 3" xfId="46726" xr:uid="{00000000-0005-0000-0000-00002FB30000}"/>
    <cellStyle name="Note 6 24 8 3" xfId="17299" xr:uid="{00000000-0005-0000-0000-000030B30000}"/>
    <cellStyle name="Note 6 24 8 3 2" xfId="34734" xr:uid="{00000000-0005-0000-0000-000031B30000}"/>
    <cellStyle name="Note 6 24 8 3 3" xfId="49187" xr:uid="{00000000-0005-0000-0000-000032B30000}"/>
    <cellStyle name="Note 6 24 8 4" xfId="23053" xr:uid="{00000000-0005-0000-0000-000033B30000}"/>
    <cellStyle name="Note 6 24 8 5" xfId="37506" xr:uid="{00000000-0005-0000-0000-000034B30000}"/>
    <cellStyle name="Note 6 24 9" xfId="8079" xr:uid="{00000000-0005-0000-0000-000035B30000}"/>
    <cellStyle name="Note 6 24 9 2" xfId="25514" xr:uid="{00000000-0005-0000-0000-000036B30000}"/>
    <cellStyle name="Note 6 24 9 3" xfId="39967" xr:uid="{00000000-0005-0000-0000-000037B30000}"/>
    <cellStyle name="Note 6 25" xfId="3122" xr:uid="{00000000-0005-0000-0000-000038B30000}"/>
    <cellStyle name="Note 6 25 2" xfId="3123" xr:uid="{00000000-0005-0000-0000-000039B30000}"/>
    <cellStyle name="Note 6 25 2 2" xfId="5634" xr:uid="{00000000-0005-0000-0000-00003AB30000}"/>
    <cellStyle name="Note 6 25 2 2 2" xfId="14851" xr:uid="{00000000-0005-0000-0000-00003BB30000}"/>
    <cellStyle name="Note 6 25 2 2 2 2" xfId="32286" xr:uid="{00000000-0005-0000-0000-00003CB30000}"/>
    <cellStyle name="Note 6 25 2 2 2 3" xfId="46739" xr:uid="{00000000-0005-0000-0000-00003DB30000}"/>
    <cellStyle name="Note 6 25 2 2 3" xfId="17312" xr:uid="{00000000-0005-0000-0000-00003EB30000}"/>
    <cellStyle name="Note 6 25 2 2 3 2" xfId="34747" xr:uid="{00000000-0005-0000-0000-00003FB30000}"/>
    <cellStyle name="Note 6 25 2 2 3 3" xfId="49200" xr:uid="{00000000-0005-0000-0000-000040B30000}"/>
    <cellStyle name="Note 6 25 2 2 4" xfId="23070" xr:uid="{00000000-0005-0000-0000-000041B30000}"/>
    <cellStyle name="Note 6 25 2 2 5" xfId="37523" xr:uid="{00000000-0005-0000-0000-000042B30000}"/>
    <cellStyle name="Note 6 25 2 3" xfId="8096" xr:uid="{00000000-0005-0000-0000-000043B30000}"/>
    <cellStyle name="Note 6 25 2 3 2" xfId="25531" xr:uid="{00000000-0005-0000-0000-000044B30000}"/>
    <cellStyle name="Note 6 25 2 3 3" xfId="39984" xr:uid="{00000000-0005-0000-0000-000045B30000}"/>
    <cellStyle name="Note 6 25 2 4" xfId="10537" xr:uid="{00000000-0005-0000-0000-000046B30000}"/>
    <cellStyle name="Note 6 25 2 4 2" xfId="27972" xr:uid="{00000000-0005-0000-0000-000047B30000}"/>
    <cellStyle name="Note 6 25 2 4 3" xfId="42425" xr:uid="{00000000-0005-0000-0000-000048B30000}"/>
    <cellStyle name="Note 6 25 2 5" xfId="12957" xr:uid="{00000000-0005-0000-0000-000049B30000}"/>
    <cellStyle name="Note 6 25 2 5 2" xfId="30392" xr:uid="{00000000-0005-0000-0000-00004AB30000}"/>
    <cellStyle name="Note 6 25 2 5 3" xfId="44845" xr:uid="{00000000-0005-0000-0000-00004BB30000}"/>
    <cellStyle name="Note 6 25 2 6" xfId="19964" xr:uid="{00000000-0005-0000-0000-00004CB30000}"/>
    <cellStyle name="Note 6 25 3" xfId="3124" xr:uid="{00000000-0005-0000-0000-00004DB30000}"/>
    <cellStyle name="Note 6 25 3 2" xfId="5635" xr:uid="{00000000-0005-0000-0000-00004EB30000}"/>
    <cellStyle name="Note 6 25 3 2 2" xfId="14852" xr:uid="{00000000-0005-0000-0000-00004FB30000}"/>
    <cellStyle name="Note 6 25 3 2 2 2" xfId="32287" xr:uid="{00000000-0005-0000-0000-000050B30000}"/>
    <cellStyle name="Note 6 25 3 2 2 3" xfId="46740" xr:uid="{00000000-0005-0000-0000-000051B30000}"/>
    <cellStyle name="Note 6 25 3 2 3" xfId="17313" xr:uid="{00000000-0005-0000-0000-000052B30000}"/>
    <cellStyle name="Note 6 25 3 2 3 2" xfId="34748" xr:uid="{00000000-0005-0000-0000-000053B30000}"/>
    <cellStyle name="Note 6 25 3 2 3 3" xfId="49201" xr:uid="{00000000-0005-0000-0000-000054B30000}"/>
    <cellStyle name="Note 6 25 3 2 4" xfId="23071" xr:uid="{00000000-0005-0000-0000-000055B30000}"/>
    <cellStyle name="Note 6 25 3 2 5" xfId="37524" xr:uid="{00000000-0005-0000-0000-000056B30000}"/>
    <cellStyle name="Note 6 25 3 3" xfId="8097" xr:uid="{00000000-0005-0000-0000-000057B30000}"/>
    <cellStyle name="Note 6 25 3 3 2" xfId="25532" xr:uid="{00000000-0005-0000-0000-000058B30000}"/>
    <cellStyle name="Note 6 25 3 3 3" xfId="39985" xr:uid="{00000000-0005-0000-0000-000059B30000}"/>
    <cellStyle name="Note 6 25 3 4" xfId="10538" xr:uid="{00000000-0005-0000-0000-00005AB30000}"/>
    <cellStyle name="Note 6 25 3 4 2" xfId="27973" xr:uid="{00000000-0005-0000-0000-00005BB30000}"/>
    <cellStyle name="Note 6 25 3 4 3" xfId="42426" xr:uid="{00000000-0005-0000-0000-00005CB30000}"/>
    <cellStyle name="Note 6 25 3 5" xfId="12958" xr:uid="{00000000-0005-0000-0000-00005DB30000}"/>
    <cellStyle name="Note 6 25 3 5 2" xfId="30393" xr:uid="{00000000-0005-0000-0000-00005EB30000}"/>
    <cellStyle name="Note 6 25 3 5 3" xfId="44846" xr:uid="{00000000-0005-0000-0000-00005FB30000}"/>
    <cellStyle name="Note 6 25 3 6" xfId="19965" xr:uid="{00000000-0005-0000-0000-000060B30000}"/>
    <cellStyle name="Note 6 25 4" xfId="3125" xr:uid="{00000000-0005-0000-0000-000061B30000}"/>
    <cellStyle name="Note 6 25 4 2" xfId="5636" xr:uid="{00000000-0005-0000-0000-000062B30000}"/>
    <cellStyle name="Note 6 25 4 2 2" xfId="23072" xr:uid="{00000000-0005-0000-0000-000063B30000}"/>
    <cellStyle name="Note 6 25 4 2 3" xfId="37525" xr:uid="{00000000-0005-0000-0000-000064B30000}"/>
    <cellStyle name="Note 6 25 4 3" xfId="8098" xr:uid="{00000000-0005-0000-0000-000065B30000}"/>
    <cellStyle name="Note 6 25 4 3 2" xfId="25533" xr:uid="{00000000-0005-0000-0000-000066B30000}"/>
    <cellStyle name="Note 6 25 4 3 3" xfId="39986" xr:uid="{00000000-0005-0000-0000-000067B30000}"/>
    <cellStyle name="Note 6 25 4 4" xfId="10539" xr:uid="{00000000-0005-0000-0000-000068B30000}"/>
    <cellStyle name="Note 6 25 4 4 2" xfId="27974" xr:uid="{00000000-0005-0000-0000-000069B30000}"/>
    <cellStyle name="Note 6 25 4 4 3" xfId="42427" xr:uid="{00000000-0005-0000-0000-00006AB30000}"/>
    <cellStyle name="Note 6 25 4 5" xfId="12959" xr:uid="{00000000-0005-0000-0000-00006BB30000}"/>
    <cellStyle name="Note 6 25 4 5 2" xfId="30394" xr:uid="{00000000-0005-0000-0000-00006CB30000}"/>
    <cellStyle name="Note 6 25 4 5 3" xfId="44847" xr:uid="{00000000-0005-0000-0000-00006DB30000}"/>
    <cellStyle name="Note 6 25 4 6" xfId="15551" xr:uid="{00000000-0005-0000-0000-00006EB30000}"/>
    <cellStyle name="Note 6 25 4 6 2" xfId="32986" xr:uid="{00000000-0005-0000-0000-00006FB30000}"/>
    <cellStyle name="Note 6 25 4 6 3" xfId="47439" xr:uid="{00000000-0005-0000-0000-000070B30000}"/>
    <cellStyle name="Note 6 25 4 7" xfId="19966" xr:uid="{00000000-0005-0000-0000-000071B30000}"/>
    <cellStyle name="Note 6 25 4 8" xfId="20713" xr:uid="{00000000-0005-0000-0000-000072B30000}"/>
    <cellStyle name="Note 6 25 5" xfId="5633" xr:uid="{00000000-0005-0000-0000-000073B30000}"/>
    <cellStyle name="Note 6 25 5 2" xfId="14850" xr:uid="{00000000-0005-0000-0000-000074B30000}"/>
    <cellStyle name="Note 6 25 5 2 2" xfId="32285" xr:uid="{00000000-0005-0000-0000-000075B30000}"/>
    <cellStyle name="Note 6 25 5 2 3" xfId="46738" xr:uid="{00000000-0005-0000-0000-000076B30000}"/>
    <cellStyle name="Note 6 25 5 3" xfId="17311" xr:uid="{00000000-0005-0000-0000-000077B30000}"/>
    <cellStyle name="Note 6 25 5 3 2" xfId="34746" xr:uid="{00000000-0005-0000-0000-000078B30000}"/>
    <cellStyle name="Note 6 25 5 3 3" xfId="49199" xr:uid="{00000000-0005-0000-0000-000079B30000}"/>
    <cellStyle name="Note 6 25 5 4" xfId="23069" xr:uid="{00000000-0005-0000-0000-00007AB30000}"/>
    <cellStyle name="Note 6 25 5 5" xfId="37522" xr:uid="{00000000-0005-0000-0000-00007BB30000}"/>
    <cellStyle name="Note 6 25 6" xfId="8095" xr:uid="{00000000-0005-0000-0000-00007CB30000}"/>
    <cellStyle name="Note 6 25 6 2" xfId="25530" xr:uid="{00000000-0005-0000-0000-00007DB30000}"/>
    <cellStyle name="Note 6 25 6 3" xfId="39983" xr:uid="{00000000-0005-0000-0000-00007EB30000}"/>
    <cellStyle name="Note 6 25 7" xfId="10536" xr:uid="{00000000-0005-0000-0000-00007FB30000}"/>
    <cellStyle name="Note 6 25 7 2" xfId="27971" xr:uid="{00000000-0005-0000-0000-000080B30000}"/>
    <cellStyle name="Note 6 25 7 3" xfId="42424" xr:uid="{00000000-0005-0000-0000-000081B30000}"/>
    <cellStyle name="Note 6 25 8" xfId="12956" xr:uid="{00000000-0005-0000-0000-000082B30000}"/>
    <cellStyle name="Note 6 25 8 2" xfId="30391" xr:uid="{00000000-0005-0000-0000-000083B30000}"/>
    <cellStyle name="Note 6 25 8 3" xfId="44844" xr:uid="{00000000-0005-0000-0000-000084B30000}"/>
    <cellStyle name="Note 6 25 9" xfId="19963" xr:uid="{00000000-0005-0000-0000-000085B30000}"/>
    <cellStyle name="Note 6 26" xfId="3126" xr:uid="{00000000-0005-0000-0000-000086B30000}"/>
    <cellStyle name="Note 6 26 2" xfId="3127" xr:uid="{00000000-0005-0000-0000-000087B30000}"/>
    <cellStyle name="Note 6 26 2 2" xfId="5638" xr:uid="{00000000-0005-0000-0000-000088B30000}"/>
    <cellStyle name="Note 6 26 2 2 2" xfId="14854" xr:uid="{00000000-0005-0000-0000-000089B30000}"/>
    <cellStyle name="Note 6 26 2 2 2 2" xfId="32289" xr:uid="{00000000-0005-0000-0000-00008AB30000}"/>
    <cellStyle name="Note 6 26 2 2 2 3" xfId="46742" xr:uid="{00000000-0005-0000-0000-00008BB30000}"/>
    <cellStyle name="Note 6 26 2 2 3" xfId="17315" xr:uid="{00000000-0005-0000-0000-00008CB30000}"/>
    <cellStyle name="Note 6 26 2 2 3 2" xfId="34750" xr:uid="{00000000-0005-0000-0000-00008DB30000}"/>
    <cellStyle name="Note 6 26 2 2 3 3" xfId="49203" xr:uid="{00000000-0005-0000-0000-00008EB30000}"/>
    <cellStyle name="Note 6 26 2 2 4" xfId="23074" xr:uid="{00000000-0005-0000-0000-00008FB30000}"/>
    <cellStyle name="Note 6 26 2 2 5" xfId="37527" xr:uid="{00000000-0005-0000-0000-000090B30000}"/>
    <cellStyle name="Note 6 26 2 3" xfId="8100" xr:uid="{00000000-0005-0000-0000-000091B30000}"/>
    <cellStyle name="Note 6 26 2 3 2" xfId="25535" xr:uid="{00000000-0005-0000-0000-000092B30000}"/>
    <cellStyle name="Note 6 26 2 3 3" xfId="39988" xr:uid="{00000000-0005-0000-0000-000093B30000}"/>
    <cellStyle name="Note 6 26 2 4" xfId="10541" xr:uid="{00000000-0005-0000-0000-000094B30000}"/>
    <cellStyle name="Note 6 26 2 4 2" xfId="27976" xr:uid="{00000000-0005-0000-0000-000095B30000}"/>
    <cellStyle name="Note 6 26 2 4 3" xfId="42429" xr:uid="{00000000-0005-0000-0000-000096B30000}"/>
    <cellStyle name="Note 6 26 2 5" xfId="12961" xr:uid="{00000000-0005-0000-0000-000097B30000}"/>
    <cellStyle name="Note 6 26 2 5 2" xfId="30396" xr:uid="{00000000-0005-0000-0000-000098B30000}"/>
    <cellStyle name="Note 6 26 2 5 3" xfId="44849" xr:uid="{00000000-0005-0000-0000-000099B30000}"/>
    <cellStyle name="Note 6 26 2 6" xfId="19968" xr:uid="{00000000-0005-0000-0000-00009AB30000}"/>
    <cellStyle name="Note 6 26 3" xfId="3128" xr:uid="{00000000-0005-0000-0000-00009BB30000}"/>
    <cellStyle name="Note 6 26 3 2" xfId="5639" xr:uid="{00000000-0005-0000-0000-00009CB30000}"/>
    <cellStyle name="Note 6 26 3 2 2" xfId="14855" xr:uid="{00000000-0005-0000-0000-00009DB30000}"/>
    <cellStyle name="Note 6 26 3 2 2 2" xfId="32290" xr:uid="{00000000-0005-0000-0000-00009EB30000}"/>
    <cellStyle name="Note 6 26 3 2 2 3" xfId="46743" xr:uid="{00000000-0005-0000-0000-00009FB30000}"/>
    <cellStyle name="Note 6 26 3 2 3" xfId="17316" xr:uid="{00000000-0005-0000-0000-0000A0B30000}"/>
    <cellStyle name="Note 6 26 3 2 3 2" xfId="34751" xr:uid="{00000000-0005-0000-0000-0000A1B30000}"/>
    <cellStyle name="Note 6 26 3 2 3 3" xfId="49204" xr:uid="{00000000-0005-0000-0000-0000A2B30000}"/>
    <cellStyle name="Note 6 26 3 2 4" xfId="23075" xr:uid="{00000000-0005-0000-0000-0000A3B30000}"/>
    <cellStyle name="Note 6 26 3 2 5" xfId="37528" xr:uid="{00000000-0005-0000-0000-0000A4B30000}"/>
    <cellStyle name="Note 6 26 3 3" xfId="8101" xr:uid="{00000000-0005-0000-0000-0000A5B30000}"/>
    <cellStyle name="Note 6 26 3 3 2" xfId="25536" xr:uid="{00000000-0005-0000-0000-0000A6B30000}"/>
    <cellStyle name="Note 6 26 3 3 3" xfId="39989" xr:uid="{00000000-0005-0000-0000-0000A7B30000}"/>
    <cellStyle name="Note 6 26 3 4" xfId="10542" xr:uid="{00000000-0005-0000-0000-0000A8B30000}"/>
    <cellStyle name="Note 6 26 3 4 2" xfId="27977" xr:uid="{00000000-0005-0000-0000-0000A9B30000}"/>
    <cellStyle name="Note 6 26 3 4 3" xfId="42430" xr:uid="{00000000-0005-0000-0000-0000AAB30000}"/>
    <cellStyle name="Note 6 26 3 5" xfId="12962" xr:uid="{00000000-0005-0000-0000-0000ABB30000}"/>
    <cellStyle name="Note 6 26 3 5 2" xfId="30397" xr:uid="{00000000-0005-0000-0000-0000ACB30000}"/>
    <cellStyle name="Note 6 26 3 5 3" xfId="44850" xr:uid="{00000000-0005-0000-0000-0000ADB30000}"/>
    <cellStyle name="Note 6 26 3 6" xfId="19969" xr:uid="{00000000-0005-0000-0000-0000AEB30000}"/>
    <cellStyle name="Note 6 26 4" xfId="3129" xr:uid="{00000000-0005-0000-0000-0000AFB30000}"/>
    <cellStyle name="Note 6 26 4 2" xfId="5640" xr:uid="{00000000-0005-0000-0000-0000B0B30000}"/>
    <cellStyle name="Note 6 26 4 2 2" xfId="23076" xr:uid="{00000000-0005-0000-0000-0000B1B30000}"/>
    <cellStyle name="Note 6 26 4 2 3" xfId="37529" xr:uid="{00000000-0005-0000-0000-0000B2B30000}"/>
    <cellStyle name="Note 6 26 4 3" xfId="8102" xr:uid="{00000000-0005-0000-0000-0000B3B30000}"/>
    <cellStyle name="Note 6 26 4 3 2" xfId="25537" xr:uid="{00000000-0005-0000-0000-0000B4B30000}"/>
    <cellStyle name="Note 6 26 4 3 3" xfId="39990" xr:uid="{00000000-0005-0000-0000-0000B5B30000}"/>
    <cellStyle name="Note 6 26 4 4" xfId="10543" xr:uid="{00000000-0005-0000-0000-0000B6B30000}"/>
    <cellStyle name="Note 6 26 4 4 2" xfId="27978" xr:uid="{00000000-0005-0000-0000-0000B7B30000}"/>
    <cellStyle name="Note 6 26 4 4 3" xfId="42431" xr:uid="{00000000-0005-0000-0000-0000B8B30000}"/>
    <cellStyle name="Note 6 26 4 5" xfId="12963" xr:uid="{00000000-0005-0000-0000-0000B9B30000}"/>
    <cellStyle name="Note 6 26 4 5 2" xfId="30398" xr:uid="{00000000-0005-0000-0000-0000BAB30000}"/>
    <cellStyle name="Note 6 26 4 5 3" xfId="44851" xr:uid="{00000000-0005-0000-0000-0000BBB30000}"/>
    <cellStyle name="Note 6 26 4 6" xfId="15552" xr:uid="{00000000-0005-0000-0000-0000BCB30000}"/>
    <cellStyle name="Note 6 26 4 6 2" xfId="32987" xr:uid="{00000000-0005-0000-0000-0000BDB30000}"/>
    <cellStyle name="Note 6 26 4 6 3" xfId="47440" xr:uid="{00000000-0005-0000-0000-0000BEB30000}"/>
    <cellStyle name="Note 6 26 4 7" xfId="19970" xr:uid="{00000000-0005-0000-0000-0000BFB30000}"/>
    <cellStyle name="Note 6 26 4 8" xfId="20714" xr:uid="{00000000-0005-0000-0000-0000C0B30000}"/>
    <cellStyle name="Note 6 26 5" xfId="5637" xr:uid="{00000000-0005-0000-0000-0000C1B30000}"/>
    <cellStyle name="Note 6 26 5 2" xfId="14853" xr:uid="{00000000-0005-0000-0000-0000C2B30000}"/>
    <cellStyle name="Note 6 26 5 2 2" xfId="32288" xr:uid="{00000000-0005-0000-0000-0000C3B30000}"/>
    <cellStyle name="Note 6 26 5 2 3" xfId="46741" xr:uid="{00000000-0005-0000-0000-0000C4B30000}"/>
    <cellStyle name="Note 6 26 5 3" xfId="17314" xr:uid="{00000000-0005-0000-0000-0000C5B30000}"/>
    <cellStyle name="Note 6 26 5 3 2" xfId="34749" xr:uid="{00000000-0005-0000-0000-0000C6B30000}"/>
    <cellStyle name="Note 6 26 5 3 3" xfId="49202" xr:uid="{00000000-0005-0000-0000-0000C7B30000}"/>
    <cellStyle name="Note 6 26 5 4" xfId="23073" xr:uid="{00000000-0005-0000-0000-0000C8B30000}"/>
    <cellStyle name="Note 6 26 5 5" xfId="37526" xr:uid="{00000000-0005-0000-0000-0000C9B30000}"/>
    <cellStyle name="Note 6 26 6" xfId="8099" xr:uid="{00000000-0005-0000-0000-0000CAB30000}"/>
    <cellStyle name="Note 6 26 6 2" xfId="25534" xr:uid="{00000000-0005-0000-0000-0000CBB30000}"/>
    <cellStyle name="Note 6 26 6 3" xfId="39987" xr:uid="{00000000-0005-0000-0000-0000CCB30000}"/>
    <cellStyle name="Note 6 26 7" xfId="10540" xr:uid="{00000000-0005-0000-0000-0000CDB30000}"/>
    <cellStyle name="Note 6 26 7 2" xfId="27975" xr:uid="{00000000-0005-0000-0000-0000CEB30000}"/>
    <cellStyle name="Note 6 26 7 3" xfId="42428" xr:uid="{00000000-0005-0000-0000-0000CFB30000}"/>
    <cellStyle name="Note 6 26 8" xfId="12960" xr:uid="{00000000-0005-0000-0000-0000D0B30000}"/>
    <cellStyle name="Note 6 26 8 2" xfId="30395" xr:uid="{00000000-0005-0000-0000-0000D1B30000}"/>
    <cellStyle name="Note 6 26 8 3" xfId="44848" xr:uid="{00000000-0005-0000-0000-0000D2B30000}"/>
    <cellStyle name="Note 6 26 9" xfId="19967" xr:uid="{00000000-0005-0000-0000-0000D3B30000}"/>
    <cellStyle name="Note 6 27" xfId="3130" xr:uid="{00000000-0005-0000-0000-0000D4B30000}"/>
    <cellStyle name="Note 6 27 2" xfId="3131" xr:uid="{00000000-0005-0000-0000-0000D5B30000}"/>
    <cellStyle name="Note 6 27 2 2" xfId="5642" xr:uid="{00000000-0005-0000-0000-0000D6B30000}"/>
    <cellStyle name="Note 6 27 2 2 2" xfId="14857" xr:uid="{00000000-0005-0000-0000-0000D7B30000}"/>
    <cellStyle name="Note 6 27 2 2 2 2" xfId="32292" xr:uid="{00000000-0005-0000-0000-0000D8B30000}"/>
    <cellStyle name="Note 6 27 2 2 2 3" xfId="46745" xr:uid="{00000000-0005-0000-0000-0000D9B30000}"/>
    <cellStyle name="Note 6 27 2 2 3" xfId="17318" xr:uid="{00000000-0005-0000-0000-0000DAB30000}"/>
    <cellStyle name="Note 6 27 2 2 3 2" xfId="34753" xr:uid="{00000000-0005-0000-0000-0000DBB30000}"/>
    <cellStyle name="Note 6 27 2 2 3 3" xfId="49206" xr:uid="{00000000-0005-0000-0000-0000DCB30000}"/>
    <cellStyle name="Note 6 27 2 2 4" xfId="23078" xr:uid="{00000000-0005-0000-0000-0000DDB30000}"/>
    <cellStyle name="Note 6 27 2 2 5" xfId="37531" xr:uid="{00000000-0005-0000-0000-0000DEB30000}"/>
    <cellStyle name="Note 6 27 2 3" xfId="8104" xr:uid="{00000000-0005-0000-0000-0000DFB30000}"/>
    <cellStyle name="Note 6 27 2 3 2" xfId="25539" xr:uid="{00000000-0005-0000-0000-0000E0B30000}"/>
    <cellStyle name="Note 6 27 2 3 3" xfId="39992" xr:uid="{00000000-0005-0000-0000-0000E1B30000}"/>
    <cellStyle name="Note 6 27 2 4" xfId="10545" xr:uid="{00000000-0005-0000-0000-0000E2B30000}"/>
    <cellStyle name="Note 6 27 2 4 2" xfId="27980" xr:uid="{00000000-0005-0000-0000-0000E3B30000}"/>
    <cellStyle name="Note 6 27 2 4 3" xfId="42433" xr:uid="{00000000-0005-0000-0000-0000E4B30000}"/>
    <cellStyle name="Note 6 27 2 5" xfId="12965" xr:uid="{00000000-0005-0000-0000-0000E5B30000}"/>
    <cellStyle name="Note 6 27 2 5 2" xfId="30400" xr:uid="{00000000-0005-0000-0000-0000E6B30000}"/>
    <cellStyle name="Note 6 27 2 5 3" xfId="44853" xr:uid="{00000000-0005-0000-0000-0000E7B30000}"/>
    <cellStyle name="Note 6 27 2 6" xfId="19972" xr:uid="{00000000-0005-0000-0000-0000E8B30000}"/>
    <cellStyle name="Note 6 27 3" xfId="3132" xr:uid="{00000000-0005-0000-0000-0000E9B30000}"/>
    <cellStyle name="Note 6 27 3 2" xfId="5643" xr:uid="{00000000-0005-0000-0000-0000EAB30000}"/>
    <cellStyle name="Note 6 27 3 2 2" xfId="14858" xr:uid="{00000000-0005-0000-0000-0000EBB30000}"/>
    <cellStyle name="Note 6 27 3 2 2 2" xfId="32293" xr:uid="{00000000-0005-0000-0000-0000ECB30000}"/>
    <cellStyle name="Note 6 27 3 2 2 3" xfId="46746" xr:uid="{00000000-0005-0000-0000-0000EDB30000}"/>
    <cellStyle name="Note 6 27 3 2 3" xfId="17319" xr:uid="{00000000-0005-0000-0000-0000EEB30000}"/>
    <cellStyle name="Note 6 27 3 2 3 2" xfId="34754" xr:uid="{00000000-0005-0000-0000-0000EFB30000}"/>
    <cellStyle name="Note 6 27 3 2 3 3" xfId="49207" xr:uid="{00000000-0005-0000-0000-0000F0B30000}"/>
    <cellStyle name="Note 6 27 3 2 4" xfId="23079" xr:uid="{00000000-0005-0000-0000-0000F1B30000}"/>
    <cellStyle name="Note 6 27 3 2 5" xfId="37532" xr:uid="{00000000-0005-0000-0000-0000F2B30000}"/>
    <cellStyle name="Note 6 27 3 3" xfId="8105" xr:uid="{00000000-0005-0000-0000-0000F3B30000}"/>
    <cellStyle name="Note 6 27 3 3 2" xfId="25540" xr:uid="{00000000-0005-0000-0000-0000F4B30000}"/>
    <cellStyle name="Note 6 27 3 3 3" xfId="39993" xr:uid="{00000000-0005-0000-0000-0000F5B30000}"/>
    <cellStyle name="Note 6 27 3 4" xfId="10546" xr:uid="{00000000-0005-0000-0000-0000F6B30000}"/>
    <cellStyle name="Note 6 27 3 4 2" xfId="27981" xr:uid="{00000000-0005-0000-0000-0000F7B30000}"/>
    <cellStyle name="Note 6 27 3 4 3" xfId="42434" xr:uid="{00000000-0005-0000-0000-0000F8B30000}"/>
    <cellStyle name="Note 6 27 3 5" xfId="12966" xr:uid="{00000000-0005-0000-0000-0000F9B30000}"/>
    <cellStyle name="Note 6 27 3 5 2" xfId="30401" xr:uid="{00000000-0005-0000-0000-0000FAB30000}"/>
    <cellStyle name="Note 6 27 3 5 3" xfId="44854" xr:uid="{00000000-0005-0000-0000-0000FBB30000}"/>
    <cellStyle name="Note 6 27 3 6" xfId="19973" xr:uid="{00000000-0005-0000-0000-0000FCB30000}"/>
    <cellStyle name="Note 6 27 4" xfId="3133" xr:uid="{00000000-0005-0000-0000-0000FDB30000}"/>
    <cellStyle name="Note 6 27 4 2" xfId="5644" xr:uid="{00000000-0005-0000-0000-0000FEB30000}"/>
    <cellStyle name="Note 6 27 4 2 2" xfId="23080" xr:uid="{00000000-0005-0000-0000-0000FFB30000}"/>
    <cellStyle name="Note 6 27 4 2 3" xfId="37533" xr:uid="{00000000-0005-0000-0000-000000B40000}"/>
    <cellStyle name="Note 6 27 4 3" xfId="8106" xr:uid="{00000000-0005-0000-0000-000001B40000}"/>
    <cellStyle name="Note 6 27 4 3 2" xfId="25541" xr:uid="{00000000-0005-0000-0000-000002B40000}"/>
    <cellStyle name="Note 6 27 4 3 3" xfId="39994" xr:uid="{00000000-0005-0000-0000-000003B40000}"/>
    <cellStyle name="Note 6 27 4 4" xfId="10547" xr:uid="{00000000-0005-0000-0000-000004B40000}"/>
    <cellStyle name="Note 6 27 4 4 2" xfId="27982" xr:uid="{00000000-0005-0000-0000-000005B40000}"/>
    <cellStyle name="Note 6 27 4 4 3" xfId="42435" xr:uid="{00000000-0005-0000-0000-000006B40000}"/>
    <cellStyle name="Note 6 27 4 5" xfId="12967" xr:uid="{00000000-0005-0000-0000-000007B40000}"/>
    <cellStyle name="Note 6 27 4 5 2" xfId="30402" xr:uid="{00000000-0005-0000-0000-000008B40000}"/>
    <cellStyle name="Note 6 27 4 5 3" xfId="44855" xr:uid="{00000000-0005-0000-0000-000009B40000}"/>
    <cellStyle name="Note 6 27 4 6" xfId="15553" xr:uid="{00000000-0005-0000-0000-00000AB40000}"/>
    <cellStyle name="Note 6 27 4 6 2" xfId="32988" xr:uid="{00000000-0005-0000-0000-00000BB40000}"/>
    <cellStyle name="Note 6 27 4 6 3" xfId="47441" xr:uid="{00000000-0005-0000-0000-00000CB40000}"/>
    <cellStyle name="Note 6 27 4 7" xfId="19974" xr:uid="{00000000-0005-0000-0000-00000DB40000}"/>
    <cellStyle name="Note 6 27 4 8" xfId="20715" xr:uid="{00000000-0005-0000-0000-00000EB40000}"/>
    <cellStyle name="Note 6 27 5" xfId="5641" xr:uid="{00000000-0005-0000-0000-00000FB40000}"/>
    <cellStyle name="Note 6 27 5 2" xfId="14856" xr:uid="{00000000-0005-0000-0000-000010B40000}"/>
    <cellStyle name="Note 6 27 5 2 2" xfId="32291" xr:uid="{00000000-0005-0000-0000-000011B40000}"/>
    <cellStyle name="Note 6 27 5 2 3" xfId="46744" xr:uid="{00000000-0005-0000-0000-000012B40000}"/>
    <cellStyle name="Note 6 27 5 3" xfId="17317" xr:uid="{00000000-0005-0000-0000-000013B40000}"/>
    <cellStyle name="Note 6 27 5 3 2" xfId="34752" xr:uid="{00000000-0005-0000-0000-000014B40000}"/>
    <cellStyle name="Note 6 27 5 3 3" xfId="49205" xr:uid="{00000000-0005-0000-0000-000015B40000}"/>
    <cellStyle name="Note 6 27 5 4" xfId="23077" xr:uid="{00000000-0005-0000-0000-000016B40000}"/>
    <cellStyle name="Note 6 27 5 5" xfId="37530" xr:uid="{00000000-0005-0000-0000-000017B40000}"/>
    <cellStyle name="Note 6 27 6" xfId="8103" xr:uid="{00000000-0005-0000-0000-000018B40000}"/>
    <cellStyle name="Note 6 27 6 2" xfId="25538" xr:uid="{00000000-0005-0000-0000-000019B40000}"/>
    <cellStyle name="Note 6 27 6 3" xfId="39991" xr:uid="{00000000-0005-0000-0000-00001AB40000}"/>
    <cellStyle name="Note 6 27 7" xfId="10544" xr:uid="{00000000-0005-0000-0000-00001BB40000}"/>
    <cellStyle name="Note 6 27 7 2" xfId="27979" xr:uid="{00000000-0005-0000-0000-00001CB40000}"/>
    <cellStyle name="Note 6 27 7 3" xfId="42432" xr:uid="{00000000-0005-0000-0000-00001DB40000}"/>
    <cellStyle name="Note 6 27 8" xfId="12964" xr:uid="{00000000-0005-0000-0000-00001EB40000}"/>
    <cellStyle name="Note 6 27 8 2" xfId="30399" xr:uid="{00000000-0005-0000-0000-00001FB40000}"/>
    <cellStyle name="Note 6 27 8 3" xfId="44852" xr:uid="{00000000-0005-0000-0000-000020B40000}"/>
    <cellStyle name="Note 6 27 9" xfId="19971" xr:uid="{00000000-0005-0000-0000-000021B40000}"/>
    <cellStyle name="Note 6 28" xfId="3134" xr:uid="{00000000-0005-0000-0000-000022B40000}"/>
    <cellStyle name="Note 6 28 2" xfId="5645" xr:uid="{00000000-0005-0000-0000-000023B40000}"/>
    <cellStyle name="Note 6 28 2 2" xfId="14859" xr:uid="{00000000-0005-0000-0000-000024B40000}"/>
    <cellStyle name="Note 6 28 2 2 2" xfId="32294" xr:uid="{00000000-0005-0000-0000-000025B40000}"/>
    <cellStyle name="Note 6 28 2 2 3" xfId="46747" xr:uid="{00000000-0005-0000-0000-000026B40000}"/>
    <cellStyle name="Note 6 28 2 3" xfId="17320" xr:uid="{00000000-0005-0000-0000-000027B40000}"/>
    <cellStyle name="Note 6 28 2 3 2" xfId="34755" xr:uid="{00000000-0005-0000-0000-000028B40000}"/>
    <cellStyle name="Note 6 28 2 3 3" xfId="49208" xr:uid="{00000000-0005-0000-0000-000029B40000}"/>
    <cellStyle name="Note 6 28 2 4" xfId="23081" xr:uid="{00000000-0005-0000-0000-00002AB40000}"/>
    <cellStyle name="Note 6 28 2 5" xfId="37534" xr:uid="{00000000-0005-0000-0000-00002BB40000}"/>
    <cellStyle name="Note 6 28 3" xfId="8107" xr:uid="{00000000-0005-0000-0000-00002CB40000}"/>
    <cellStyle name="Note 6 28 3 2" xfId="25542" xr:uid="{00000000-0005-0000-0000-00002DB40000}"/>
    <cellStyle name="Note 6 28 3 3" xfId="39995" xr:uid="{00000000-0005-0000-0000-00002EB40000}"/>
    <cellStyle name="Note 6 28 4" xfId="10548" xr:uid="{00000000-0005-0000-0000-00002FB40000}"/>
    <cellStyle name="Note 6 28 4 2" xfId="27983" xr:uid="{00000000-0005-0000-0000-000030B40000}"/>
    <cellStyle name="Note 6 28 4 3" xfId="42436" xr:uid="{00000000-0005-0000-0000-000031B40000}"/>
    <cellStyle name="Note 6 28 5" xfId="12968" xr:uid="{00000000-0005-0000-0000-000032B40000}"/>
    <cellStyle name="Note 6 28 5 2" xfId="30403" xr:uid="{00000000-0005-0000-0000-000033B40000}"/>
    <cellStyle name="Note 6 28 5 3" xfId="44856" xr:uid="{00000000-0005-0000-0000-000034B40000}"/>
    <cellStyle name="Note 6 28 6" xfId="19975" xr:uid="{00000000-0005-0000-0000-000035B40000}"/>
    <cellStyle name="Note 6 29" xfId="3135" xr:uid="{00000000-0005-0000-0000-000036B40000}"/>
    <cellStyle name="Note 6 29 2" xfId="5646" xr:uid="{00000000-0005-0000-0000-000037B40000}"/>
    <cellStyle name="Note 6 29 2 2" xfId="14860" xr:uid="{00000000-0005-0000-0000-000038B40000}"/>
    <cellStyle name="Note 6 29 2 2 2" xfId="32295" xr:uid="{00000000-0005-0000-0000-000039B40000}"/>
    <cellStyle name="Note 6 29 2 2 3" xfId="46748" xr:uid="{00000000-0005-0000-0000-00003AB40000}"/>
    <cellStyle name="Note 6 29 2 3" xfId="17321" xr:uid="{00000000-0005-0000-0000-00003BB40000}"/>
    <cellStyle name="Note 6 29 2 3 2" xfId="34756" xr:uid="{00000000-0005-0000-0000-00003CB40000}"/>
    <cellStyle name="Note 6 29 2 3 3" xfId="49209" xr:uid="{00000000-0005-0000-0000-00003DB40000}"/>
    <cellStyle name="Note 6 29 2 4" xfId="23082" xr:uid="{00000000-0005-0000-0000-00003EB40000}"/>
    <cellStyle name="Note 6 29 2 5" xfId="37535" xr:uid="{00000000-0005-0000-0000-00003FB40000}"/>
    <cellStyle name="Note 6 29 3" xfId="8108" xr:uid="{00000000-0005-0000-0000-000040B40000}"/>
    <cellStyle name="Note 6 29 3 2" xfId="25543" xr:uid="{00000000-0005-0000-0000-000041B40000}"/>
    <cellStyle name="Note 6 29 3 3" xfId="39996" xr:uid="{00000000-0005-0000-0000-000042B40000}"/>
    <cellStyle name="Note 6 29 4" xfId="10549" xr:uid="{00000000-0005-0000-0000-000043B40000}"/>
    <cellStyle name="Note 6 29 4 2" xfId="27984" xr:uid="{00000000-0005-0000-0000-000044B40000}"/>
    <cellStyle name="Note 6 29 4 3" xfId="42437" xr:uid="{00000000-0005-0000-0000-000045B40000}"/>
    <cellStyle name="Note 6 29 5" xfId="12969" xr:uid="{00000000-0005-0000-0000-000046B40000}"/>
    <cellStyle name="Note 6 29 5 2" xfId="30404" xr:uid="{00000000-0005-0000-0000-000047B40000}"/>
    <cellStyle name="Note 6 29 5 3" xfId="44857" xr:uid="{00000000-0005-0000-0000-000048B40000}"/>
    <cellStyle name="Note 6 29 6" xfId="19976" xr:uid="{00000000-0005-0000-0000-000049B40000}"/>
    <cellStyle name="Note 6 3" xfId="3136" xr:uid="{00000000-0005-0000-0000-00004AB40000}"/>
    <cellStyle name="Note 6 3 10" xfId="8109" xr:uid="{00000000-0005-0000-0000-00004BB40000}"/>
    <cellStyle name="Note 6 3 10 2" xfId="25544" xr:uid="{00000000-0005-0000-0000-00004CB40000}"/>
    <cellStyle name="Note 6 3 10 3" xfId="39997" xr:uid="{00000000-0005-0000-0000-00004DB40000}"/>
    <cellStyle name="Note 6 3 11" xfId="10550" xr:uid="{00000000-0005-0000-0000-00004EB40000}"/>
    <cellStyle name="Note 6 3 11 2" xfId="27985" xr:uid="{00000000-0005-0000-0000-00004FB40000}"/>
    <cellStyle name="Note 6 3 11 3" xfId="42438" xr:uid="{00000000-0005-0000-0000-000050B40000}"/>
    <cellStyle name="Note 6 3 12" xfId="12970" xr:uid="{00000000-0005-0000-0000-000051B40000}"/>
    <cellStyle name="Note 6 3 12 2" xfId="30405" xr:uid="{00000000-0005-0000-0000-000052B40000}"/>
    <cellStyle name="Note 6 3 12 3" xfId="44858" xr:uid="{00000000-0005-0000-0000-000053B40000}"/>
    <cellStyle name="Note 6 3 13" xfId="19977" xr:uid="{00000000-0005-0000-0000-000054B40000}"/>
    <cellStyle name="Note 6 3 2" xfId="3137" xr:uid="{00000000-0005-0000-0000-000055B40000}"/>
    <cellStyle name="Note 6 3 2 2" xfId="3138" xr:uid="{00000000-0005-0000-0000-000056B40000}"/>
    <cellStyle name="Note 6 3 2 2 2" xfId="5649" xr:uid="{00000000-0005-0000-0000-000057B40000}"/>
    <cellStyle name="Note 6 3 2 2 2 2" xfId="14863" xr:uid="{00000000-0005-0000-0000-000058B40000}"/>
    <cellStyle name="Note 6 3 2 2 2 2 2" xfId="32298" xr:uid="{00000000-0005-0000-0000-000059B40000}"/>
    <cellStyle name="Note 6 3 2 2 2 2 3" xfId="46751" xr:uid="{00000000-0005-0000-0000-00005AB40000}"/>
    <cellStyle name="Note 6 3 2 2 2 3" xfId="17324" xr:uid="{00000000-0005-0000-0000-00005BB40000}"/>
    <cellStyle name="Note 6 3 2 2 2 3 2" xfId="34759" xr:uid="{00000000-0005-0000-0000-00005CB40000}"/>
    <cellStyle name="Note 6 3 2 2 2 3 3" xfId="49212" xr:uid="{00000000-0005-0000-0000-00005DB40000}"/>
    <cellStyle name="Note 6 3 2 2 2 4" xfId="23085" xr:uid="{00000000-0005-0000-0000-00005EB40000}"/>
    <cellStyle name="Note 6 3 2 2 2 5" xfId="37538" xr:uid="{00000000-0005-0000-0000-00005FB40000}"/>
    <cellStyle name="Note 6 3 2 2 3" xfId="8111" xr:uid="{00000000-0005-0000-0000-000060B40000}"/>
    <cellStyle name="Note 6 3 2 2 3 2" xfId="25546" xr:uid="{00000000-0005-0000-0000-000061B40000}"/>
    <cellStyle name="Note 6 3 2 2 3 3" xfId="39999" xr:uid="{00000000-0005-0000-0000-000062B40000}"/>
    <cellStyle name="Note 6 3 2 2 4" xfId="10552" xr:uid="{00000000-0005-0000-0000-000063B40000}"/>
    <cellStyle name="Note 6 3 2 2 4 2" xfId="27987" xr:uid="{00000000-0005-0000-0000-000064B40000}"/>
    <cellStyle name="Note 6 3 2 2 4 3" xfId="42440" xr:uid="{00000000-0005-0000-0000-000065B40000}"/>
    <cellStyle name="Note 6 3 2 2 5" xfId="12972" xr:uid="{00000000-0005-0000-0000-000066B40000}"/>
    <cellStyle name="Note 6 3 2 2 5 2" xfId="30407" xr:uid="{00000000-0005-0000-0000-000067B40000}"/>
    <cellStyle name="Note 6 3 2 2 5 3" xfId="44860" xr:uid="{00000000-0005-0000-0000-000068B40000}"/>
    <cellStyle name="Note 6 3 2 2 6" xfId="19979" xr:uid="{00000000-0005-0000-0000-000069B40000}"/>
    <cellStyle name="Note 6 3 2 3" xfId="3139" xr:uid="{00000000-0005-0000-0000-00006AB40000}"/>
    <cellStyle name="Note 6 3 2 3 2" xfId="5650" xr:uid="{00000000-0005-0000-0000-00006BB40000}"/>
    <cellStyle name="Note 6 3 2 3 2 2" xfId="14864" xr:uid="{00000000-0005-0000-0000-00006CB40000}"/>
    <cellStyle name="Note 6 3 2 3 2 2 2" xfId="32299" xr:uid="{00000000-0005-0000-0000-00006DB40000}"/>
    <cellStyle name="Note 6 3 2 3 2 2 3" xfId="46752" xr:uid="{00000000-0005-0000-0000-00006EB40000}"/>
    <cellStyle name="Note 6 3 2 3 2 3" xfId="17325" xr:uid="{00000000-0005-0000-0000-00006FB40000}"/>
    <cellStyle name="Note 6 3 2 3 2 3 2" xfId="34760" xr:uid="{00000000-0005-0000-0000-000070B40000}"/>
    <cellStyle name="Note 6 3 2 3 2 3 3" xfId="49213" xr:uid="{00000000-0005-0000-0000-000071B40000}"/>
    <cellStyle name="Note 6 3 2 3 2 4" xfId="23086" xr:uid="{00000000-0005-0000-0000-000072B40000}"/>
    <cellStyle name="Note 6 3 2 3 2 5" xfId="37539" xr:uid="{00000000-0005-0000-0000-000073B40000}"/>
    <cellStyle name="Note 6 3 2 3 3" xfId="8112" xr:uid="{00000000-0005-0000-0000-000074B40000}"/>
    <cellStyle name="Note 6 3 2 3 3 2" xfId="25547" xr:uid="{00000000-0005-0000-0000-000075B40000}"/>
    <cellStyle name="Note 6 3 2 3 3 3" xfId="40000" xr:uid="{00000000-0005-0000-0000-000076B40000}"/>
    <cellStyle name="Note 6 3 2 3 4" xfId="10553" xr:uid="{00000000-0005-0000-0000-000077B40000}"/>
    <cellStyle name="Note 6 3 2 3 4 2" xfId="27988" xr:uid="{00000000-0005-0000-0000-000078B40000}"/>
    <cellStyle name="Note 6 3 2 3 4 3" xfId="42441" xr:uid="{00000000-0005-0000-0000-000079B40000}"/>
    <cellStyle name="Note 6 3 2 3 5" xfId="12973" xr:uid="{00000000-0005-0000-0000-00007AB40000}"/>
    <cellStyle name="Note 6 3 2 3 5 2" xfId="30408" xr:uid="{00000000-0005-0000-0000-00007BB40000}"/>
    <cellStyle name="Note 6 3 2 3 5 3" xfId="44861" xr:uid="{00000000-0005-0000-0000-00007CB40000}"/>
    <cellStyle name="Note 6 3 2 3 6" xfId="19980" xr:uid="{00000000-0005-0000-0000-00007DB40000}"/>
    <cellStyle name="Note 6 3 2 4" xfId="3140" xr:uid="{00000000-0005-0000-0000-00007EB40000}"/>
    <cellStyle name="Note 6 3 2 4 2" xfId="5651" xr:uid="{00000000-0005-0000-0000-00007FB40000}"/>
    <cellStyle name="Note 6 3 2 4 2 2" xfId="23087" xr:uid="{00000000-0005-0000-0000-000080B40000}"/>
    <cellStyle name="Note 6 3 2 4 2 3" xfId="37540" xr:uid="{00000000-0005-0000-0000-000081B40000}"/>
    <cellStyle name="Note 6 3 2 4 3" xfId="8113" xr:uid="{00000000-0005-0000-0000-000082B40000}"/>
    <cellStyle name="Note 6 3 2 4 3 2" xfId="25548" xr:uid="{00000000-0005-0000-0000-000083B40000}"/>
    <cellStyle name="Note 6 3 2 4 3 3" xfId="40001" xr:uid="{00000000-0005-0000-0000-000084B40000}"/>
    <cellStyle name="Note 6 3 2 4 4" xfId="10554" xr:uid="{00000000-0005-0000-0000-000085B40000}"/>
    <cellStyle name="Note 6 3 2 4 4 2" xfId="27989" xr:uid="{00000000-0005-0000-0000-000086B40000}"/>
    <cellStyle name="Note 6 3 2 4 4 3" xfId="42442" xr:uid="{00000000-0005-0000-0000-000087B40000}"/>
    <cellStyle name="Note 6 3 2 4 5" xfId="12974" xr:uid="{00000000-0005-0000-0000-000088B40000}"/>
    <cellStyle name="Note 6 3 2 4 5 2" xfId="30409" xr:uid="{00000000-0005-0000-0000-000089B40000}"/>
    <cellStyle name="Note 6 3 2 4 5 3" xfId="44862" xr:uid="{00000000-0005-0000-0000-00008AB40000}"/>
    <cellStyle name="Note 6 3 2 4 6" xfId="15554" xr:uid="{00000000-0005-0000-0000-00008BB40000}"/>
    <cellStyle name="Note 6 3 2 4 6 2" xfId="32989" xr:uid="{00000000-0005-0000-0000-00008CB40000}"/>
    <cellStyle name="Note 6 3 2 4 6 3" xfId="47442" xr:uid="{00000000-0005-0000-0000-00008DB40000}"/>
    <cellStyle name="Note 6 3 2 4 7" xfId="19981" xr:uid="{00000000-0005-0000-0000-00008EB40000}"/>
    <cellStyle name="Note 6 3 2 4 8" xfId="20716" xr:uid="{00000000-0005-0000-0000-00008FB40000}"/>
    <cellStyle name="Note 6 3 2 5" xfId="5648" xr:uid="{00000000-0005-0000-0000-000090B40000}"/>
    <cellStyle name="Note 6 3 2 5 2" xfId="14862" xr:uid="{00000000-0005-0000-0000-000091B40000}"/>
    <cellStyle name="Note 6 3 2 5 2 2" xfId="32297" xr:uid="{00000000-0005-0000-0000-000092B40000}"/>
    <cellStyle name="Note 6 3 2 5 2 3" xfId="46750" xr:uid="{00000000-0005-0000-0000-000093B40000}"/>
    <cellStyle name="Note 6 3 2 5 3" xfId="17323" xr:uid="{00000000-0005-0000-0000-000094B40000}"/>
    <cellStyle name="Note 6 3 2 5 3 2" xfId="34758" xr:uid="{00000000-0005-0000-0000-000095B40000}"/>
    <cellStyle name="Note 6 3 2 5 3 3" xfId="49211" xr:uid="{00000000-0005-0000-0000-000096B40000}"/>
    <cellStyle name="Note 6 3 2 5 4" xfId="23084" xr:uid="{00000000-0005-0000-0000-000097B40000}"/>
    <cellStyle name="Note 6 3 2 5 5" xfId="37537" xr:uid="{00000000-0005-0000-0000-000098B40000}"/>
    <cellStyle name="Note 6 3 2 6" xfId="8110" xr:uid="{00000000-0005-0000-0000-000099B40000}"/>
    <cellStyle name="Note 6 3 2 6 2" xfId="25545" xr:uid="{00000000-0005-0000-0000-00009AB40000}"/>
    <cellStyle name="Note 6 3 2 6 3" xfId="39998" xr:uid="{00000000-0005-0000-0000-00009BB40000}"/>
    <cellStyle name="Note 6 3 2 7" xfId="10551" xr:uid="{00000000-0005-0000-0000-00009CB40000}"/>
    <cellStyle name="Note 6 3 2 7 2" xfId="27986" xr:uid="{00000000-0005-0000-0000-00009DB40000}"/>
    <cellStyle name="Note 6 3 2 7 3" xfId="42439" xr:uid="{00000000-0005-0000-0000-00009EB40000}"/>
    <cellStyle name="Note 6 3 2 8" xfId="12971" xr:uid="{00000000-0005-0000-0000-00009FB40000}"/>
    <cellStyle name="Note 6 3 2 8 2" xfId="30406" xr:uid="{00000000-0005-0000-0000-0000A0B40000}"/>
    <cellStyle name="Note 6 3 2 8 3" xfId="44859" xr:uid="{00000000-0005-0000-0000-0000A1B40000}"/>
    <cellStyle name="Note 6 3 2 9" xfId="19978" xr:uid="{00000000-0005-0000-0000-0000A2B40000}"/>
    <cellStyle name="Note 6 3 3" xfId="3141" xr:uid="{00000000-0005-0000-0000-0000A3B40000}"/>
    <cellStyle name="Note 6 3 3 2" xfId="3142" xr:uid="{00000000-0005-0000-0000-0000A4B40000}"/>
    <cellStyle name="Note 6 3 3 2 2" xfId="5653" xr:uid="{00000000-0005-0000-0000-0000A5B40000}"/>
    <cellStyle name="Note 6 3 3 2 2 2" xfId="14866" xr:uid="{00000000-0005-0000-0000-0000A6B40000}"/>
    <cellStyle name="Note 6 3 3 2 2 2 2" xfId="32301" xr:uid="{00000000-0005-0000-0000-0000A7B40000}"/>
    <cellStyle name="Note 6 3 3 2 2 2 3" xfId="46754" xr:uid="{00000000-0005-0000-0000-0000A8B40000}"/>
    <cellStyle name="Note 6 3 3 2 2 3" xfId="17327" xr:uid="{00000000-0005-0000-0000-0000A9B40000}"/>
    <cellStyle name="Note 6 3 3 2 2 3 2" xfId="34762" xr:uid="{00000000-0005-0000-0000-0000AAB40000}"/>
    <cellStyle name="Note 6 3 3 2 2 3 3" xfId="49215" xr:uid="{00000000-0005-0000-0000-0000ABB40000}"/>
    <cellStyle name="Note 6 3 3 2 2 4" xfId="23089" xr:uid="{00000000-0005-0000-0000-0000ACB40000}"/>
    <cellStyle name="Note 6 3 3 2 2 5" xfId="37542" xr:uid="{00000000-0005-0000-0000-0000ADB40000}"/>
    <cellStyle name="Note 6 3 3 2 3" xfId="8115" xr:uid="{00000000-0005-0000-0000-0000AEB40000}"/>
    <cellStyle name="Note 6 3 3 2 3 2" xfId="25550" xr:uid="{00000000-0005-0000-0000-0000AFB40000}"/>
    <cellStyle name="Note 6 3 3 2 3 3" xfId="40003" xr:uid="{00000000-0005-0000-0000-0000B0B40000}"/>
    <cellStyle name="Note 6 3 3 2 4" xfId="10556" xr:uid="{00000000-0005-0000-0000-0000B1B40000}"/>
    <cellStyle name="Note 6 3 3 2 4 2" xfId="27991" xr:uid="{00000000-0005-0000-0000-0000B2B40000}"/>
    <cellStyle name="Note 6 3 3 2 4 3" xfId="42444" xr:uid="{00000000-0005-0000-0000-0000B3B40000}"/>
    <cellStyle name="Note 6 3 3 2 5" xfId="12976" xr:uid="{00000000-0005-0000-0000-0000B4B40000}"/>
    <cellStyle name="Note 6 3 3 2 5 2" xfId="30411" xr:uid="{00000000-0005-0000-0000-0000B5B40000}"/>
    <cellStyle name="Note 6 3 3 2 5 3" xfId="44864" xr:uid="{00000000-0005-0000-0000-0000B6B40000}"/>
    <cellStyle name="Note 6 3 3 2 6" xfId="19983" xr:uid="{00000000-0005-0000-0000-0000B7B40000}"/>
    <cellStyle name="Note 6 3 3 3" xfId="3143" xr:uid="{00000000-0005-0000-0000-0000B8B40000}"/>
    <cellStyle name="Note 6 3 3 3 2" xfId="5654" xr:uid="{00000000-0005-0000-0000-0000B9B40000}"/>
    <cellStyle name="Note 6 3 3 3 2 2" xfId="14867" xr:uid="{00000000-0005-0000-0000-0000BAB40000}"/>
    <cellStyle name="Note 6 3 3 3 2 2 2" xfId="32302" xr:uid="{00000000-0005-0000-0000-0000BBB40000}"/>
    <cellStyle name="Note 6 3 3 3 2 2 3" xfId="46755" xr:uid="{00000000-0005-0000-0000-0000BCB40000}"/>
    <cellStyle name="Note 6 3 3 3 2 3" xfId="17328" xr:uid="{00000000-0005-0000-0000-0000BDB40000}"/>
    <cellStyle name="Note 6 3 3 3 2 3 2" xfId="34763" xr:uid="{00000000-0005-0000-0000-0000BEB40000}"/>
    <cellStyle name="Note 6 3 3 3 2 3 3" xfId="49216" xr:uid="{00000000-0005-0000-0000-0000BFB40000}"/>
    <cellStyle name="Note 6 3 3 3 2 4" xfId="23090" xr:uid="{00000000-0005-0000-0000-0000C0B40000}"/>
    <cellStyle name="Note 6 3 3 3 2 5" xfId="37543" xr:uid="{00000000-0005-0000-0000-0000C1B40000}"/>
    <cellStyle name="Note 6 3 3 3 3" xfId="8116" xr:uid="{00000000-0005-0000-0000-0000C2B40000}"/>
    <cellStyle name="Note 6 3 3 3 3 2" xfId="25551" xr:uid="{00000000-0005-0000-0000-0000C3B40000}"/>
    <cellStyle name="Note 6 3 3 3 3 3" xfId="40004" xr:uid="{00000000-0005-0000-0000-0000C4B40000}"/>
    <cellStyle name="Note 6 3 3 3 4" xfId="10557" xr:uid="{00000000-0005-0000-0000-0000C5B40000}"/>
    <cellStyle name="Note 6 3 3 3 4 2" xfId="27992" xr:uid="{00000000-0005-0000-0000-0000C6B40000}"/>
    <cellStyle name="Note 6 3 3 3 4 3" xfId="42445" xr:uid="{00000000-0005-0000-0000-0000C7B40000}"/>
    <cellStyle name="Note 6 3 3 3 5" xfId="12977" xr:uid="{00000000-0005-0000-0000-0000C8B40000}"/>
    <cellStyle name="Note 6 3 3 3 5 2" xfId="30412" xr:uid="{00000000-0005-0000-0000-0000C9B40000}"/>
    <cellStyle name="Note 6 3 3 3 5 3" xfId="44865" xr:uid="{00000000-0005-0000-0000-0000CAB40000}"/>
    <cellStyle name="Note 6 3 3 3 6" xfId="19984" xr:uid="{00000000-0005-0000-0000-0000CBB40000}"/>
    <cellStyle name="Note 6 3 3 4" xfId="3144" xr:uid="{00000000-0005-0000-0000-0000CCB40000}"/>
    <cellStyle name="Note 6 3 3 4 2" xfId="5655" xr:uid="{00000000-0005-0000-0000-0000CDB40000}"/>
    <cellStyle name="Note 6 3 3 4 2 2" xfId="23091" xr:uid="{00000000-0005-0000-0000-0000CEB40000}"/>
    <cellStyle name="Note 6 3 3 4 2 3" xfId="37544" xr:uid="{00000000-0005-0000-0000-0000CFB40000}"/>
    <cellStyle name="Note 6 3 3 4 3" xfId="8117" xr:uid="{00000000-0005-0000-0000-0000D0B40000}"/>
    <cellStyle name="Note 6 3 3 4 3 2" xfId="25552" xr:uid="{00000000-0005-0000-0000-0000D1B40000}"/>
    <cellStyle name="Note 6 3 3 4 3 3" xfId="40005" xr:uid="{00000000-0005-0000-0000-0000D2B40000}"/>
    <cellStyle name="Note 6 3 3 4 4" xfId="10558" xr:uid="{00000000-0005-0000-0000-0000D3B40000}"/>
    <cellStyle name="Note 6 3 3 4 4 2" xfId="27993" xr:uid="{00000000-0005-0000-0000-0000D4B40000}"/>
    <cellStyle name="Note 6 3 3 4 4 3" xfId="42446" xr:uid="{00000000-0005-0000-0000-0000D5B40000}"/>
    <cellStyle name="Note 6 3 3 4 5" xfId="12978" xr:uid="{00000000-0005-0000-0000-0000D6B40000}"/>
    <cellStyle name="Note 6 3 3 4 5 2" xfId="30413" xr:uid="{00000000-0005-0000-0000-0000D7B40000}"/>
    <cellStyle name="Note 6 3 3 4 5 3" xfId="44866" xr:uid="{00000000-0005-0000-0000-0000D8B40000}"/>
    <cellStyle name="Note 6 3 3 4 6" xfId="15555" xr:uid="{00000000-0005-0000-0000-0000D9B40000}"/>
    <cellStyle name="Note 6 3 3 4 6 2" xfId="32990" xr:uid="{00000000-0005-0000-0000-0000DAB40000}"/>
    <cellStyle name="Note 6 3 3 4 6 3" xfId="47443" xr:uid="{00000000-0005-0000-0000-0000DBB40000}"/>
    <cellStyle name="Note 6 3 3 4 7" xfId="19985" xr:uid="{00000000-0005-0000-0000-0000DCB40000}"/>
    <cellStyle name="Note 6 3 3 4 8" xfId="20717" xr:uid="{00000000-0005-0000-0000-0000DDB40000}"/>
    <cellStyle name="Note 6 3 3 5" xfId="5652" xr:uid="{00000000-0005-0000-0000-0000DEB40000}"/>
    <cellStyle name="Note 6 3 3 5 2" xfId="14865" xr:uid="{00000000-0005-0000-0000-0000DFB40000}"/>
    <cellStyle name="Note 6 3 3 5 2 2" xfId="32300" xr:uid="{00000000-0005-0000-0000-0000E0B40000}"/>
    <cellStyle name="Note 6 3 3 5 2 3" xfId="46753" xr:uid="{00000000-0005-0000-0000-0000E1B40000}"/>
    <cellStyle name="Note 6 3 3 5 3" xfId="17326" xr:uid="{00000000-0005-0000-0000-0000E2B40000}"/>
    <cellStyle name="Note 6 3 3 5 3 2" xfId="34761" xr:uid="{00000000-0005-0000-0000-0000E3B40000}"/>
    <cellStyle name="Note 6 3 3 5 3 3" xfId="49214" xr:uid="{00000000-0005-0000-0000-0000E4B40000}"/>
    <cellStyle name="Note 6 3 3 5 4" xfId="23088" xr:uid="{00000000-0005-0000-0000-0000E5B40000}"/>
    <cellStyle name="Note 6 3 3 5 5" xfId="37541" xr:uid="{00000000-0005-0000-0000-0000E6B40000}"/>
    <cellStyle name="Note 6 3 3 6" xfId="8114" xr:uid="{00000000-0005-0000-0000-0000E7B40000}"/>
    <cellStyle name="Note 6 3 3 6 2" xfId="25549" xr:uid="{00000000-0005-0000-0000-0000E8B40000}"/>
    <cellStyle name="Note 6 3 3 6 3" xfId="40002" xr:uid="{00000000-0005-0000-0000-0000E9B40000}"/>
    <cellStyle name="Note 6 3 3 7" xfId="10555" xr:uid="{00000000-0005-0000-0000-0000EAB40000}"/>
    <cellStyle name="Note 6 3 3 7 2" xfId="27990" xr:uid="{00000000-0005-0000-0000-0000EBB40000}"/>
    <cellStyle name="Note 6 3 3 7 3" xfId="42443" xr:uid="{00000000-0005-0000-0000-0000ECB40000}"/>
    <cellStyle name="Note 6 3 3 8" xfId="12975" xr:uid="{00000000-0005-0000-0000-0000EDB40000}"/>
    <cellStyle name="Note 6 3 3 8 2" xfId="30410" xr:uid="{00000000-0005-0000-0000-0000EEB40000}"/>
    <cellStyle name="Note 6 3 3 8 3" xfId="44863" xr:uid="{00000000-0005-0000-0000-0000EFB40000}"/>
    <cellStyle name="Note 6 3 3 9" xfId="19982" xr:uid="{00000000-0005-0000-0000-0000F0B40000}"/>
    <cellStyle name="Note 6 3 4" xfId="3145" xr:uid="{00000000-0005-0000-0000-0000F1B40000}"/>
    <cellStyle name="Note 6 3 4 2" xfId="3146" xr:uid="{00000000-0005-0000-0000-0000F2B40000}"/>
    <cellStyle name="Note 6 3 4 2 2" xfId="5657" xr:uid="{00000000-0005-0000-0000-0000F3B40000}"/>
    <cellStyle name="Note 6 3 4 2 2 2" xfId="14869" xr:uid="{00000000-0005-0000-0000-0000F4B40000}"/>
    <cellStyle name="Note 6 3 4 2 2 2 2" xfId="32304" xr:uid="{00000000-0005-0000-0000-0000F5B40000}"/>
    <cellStyle name="Note 6 3 4 2 2 2 3" xfId="46757" xr:uid="{00000000-0005-0000-0000-0000F6B40000}"/>
    <cellStyle name="Note 6 3 4 2 2 3" xfId="17330" xr:uid="{00000000-0005-0000-0000-0000F7B40000}"/>
    <cellStyle name="Note 6 3 4 2 2 3 2" xfId="34765" xr:uid="{00000000-0005-0000-0000-0000F8B40000}"/>
    <cellStyle name="Note 6 3 4 2 2 3 3" xfId="49218" xr:uid="{00000000-0005-0000-0000-0000F9B40000}"/>
    <cellStyle name="Note 6 3 4 2 2 4" xfId="23093" xr:uid="{00000000-0005-0000-0000-0000FAB40000}"/>
    <cellStyle name="Note 6 3 4 2 2 5" xfId="37546" xr:uid="{00000000-0005-0000-0000-0000FBB40000}"/>
    <cellStyle name="Note 6 3 4 2 3" xfId="8119" xr:uid="{00000000-0005-0000-0000-0000FCB40000}"/>
    <cellStyle name="Note 6 3 4 2 3 2" xfId="25554" xr:uid="{00000000-0005-0000-0000-0000FDB40000}"/>
    <cellStyle name="Note 6 3 4 2 3 3" xfId="40007" xr:uid="{00000000-0005-0000-0000-0000FEB40000}"/>
    <cellStyle name="Note 6 3 4 2 4" xfId="10560" xr:uid="{00000000-0005-0000-0000-0000FFB40000}"/>
    <cellStyle name="Note 6 3 4 2 4 2" xfId="27995" xr:uid="{00000000-0005-0000-0000-000000B50000}"/>
    <cellStyle name="Note 6 3 4 2 4 3" xfId="42448" xr:uid="{00000000-0005-0000-0000-000001B50000}"/>
    <cellStyle name="Note 6 3 4 2 5" xfId="12980" xr:uid="{00000000-0005-0000-0000-000002B50000}"/>
    <cellStyle name="Note 6 3 4 2 5 2" xfId="30415" xr:uid="{00000000-0005-0000-0000-000003B50000}"/>
    <cellStyle name="Note 6 3 4 2 5 3" xfId="44868" xr:uid="{00000000-0005-0000-0000-000004B50000}"/>
    <cellStyle name="Note 6 3 4 2 6" xfId="19987" xr:uid="{00000000-0005-0000-0000-000005B50000}"/>
    <cellStyle name="Note 6 3 4 3" xfId="3147" xr:uid="{00000000-0005-0000-0000-000006B50000}"/>
    <cellStyle name="Note 6 3 4 3 2" xfId="5658" xr:uid="{00000000-0005-0000-0000-000007B50000}"/>
    <cellStyle name="Note 6 3 4 3 2 2" xfId="14870" xr:uid="{00000000-0005-0000-0000-000008B50000}"/>
    <cellStyle name="Note 6 3 4 3 2 2 2" xfId="32305" xr:uid="{00000000-0005-0000-0000-000009B50000}"/>
    <cellStyle name="Note 6 3 4 3 2 2 3" xfId="46758" xr:uid="{00000000-0005-0000-0000-00000AB50000}"/>
    <cellStyle name="Note 6 3 4 3 2 3" xfId="17331" xr:uid="{00000000-0005-0000-0000-00000BB50000}"/>
    <cellStyle name="Note 6 3 4 3 2 3 2" xfId="34766" xr:uid="{00000000-0005-0000-0000-00000CB50000}"/>
    <cellStyle name="Note 6 3 4 3 2 3 3" xfId="49219" xr:uid="{00000000-0005-0000-0000-00000DB50000}"/>
    <cellStyle name="Note 6 3 4 3 2 4" xfId="23094" xr:uid="{00000000-0005-0000-0000-00000EB50000}"/>
    <cellStyle name="Note 6 3 4 3 2 5" xfId="37547" xr:uid="{00000000-0005-0000-0000-00000FB50000}"/>
    <cellStyle name="Note 6 3 4 3 3" xfId="8120" xr:uid="{00000000-0005-0000-0000-000010B50000}"/>
    <cellStyle name="Note 6 3 4 3 3 2" xfId="25555" xr:uid="{00000000-0005-0000-0000-000011B50000}"/>
    <cellStyle name="Note 6 3 4 3 3 3" xfId="40008" xr:uid="{00000000-0005-0000-0000-000012B50000}"/>
    <cellStyle name="Note 6 3 4 3 4" xfId="10561" xr:uid="{00000000-0005-0000-0000-000013B50000}"/>
    <cellStyle name="Note 6 3 4 3 4 2" xfId="27996" xr:uid="{00000000-0005-0000-0000-000014B50000}"/>
    <cellStyle name="Note 6 3 4 3 4 3" xfId="42449" xr:uid="{00000000-0005-0000-0000-000015B50000}"/>
    <cellStyle name="Note 6 3 4 3 5" xfId="12981" xr:uid="{00000000-0005-0000-0000-000016B50000}"/>
    <cellStyle name="Note 6 3 4 3 5 2" xfId="30416" xr:uid="{00000000-0005-0000-0000-000017B50000}"/>
    <cellStyle name="Note 6 3 4 3 5 3" xfId="44869" xr:uid="{00000000-0005-0000-0000-000018B50000}"/>
    <cellStyle name="Note 6 3 4 3 6" xfId="19988" xr:uid="{00000000-0005-0000-0000-000019B50000}"/>
    <cellStyle name="Note 6 3 4 4" xfId="3148" xr:uid="{00000000-0005-0000-0000-00001AB50000}"/>
    <cellStyle name="Note 6 3 4 4 2" xfId="5659" xr:uid="{00000000-0005-0000-0000-00001BB50000}"/>
    <cellStyle name="Note 6 3 4 4 2 2" xfId="23095" xr:uid="{00000000-0005-0000-0000-00001CB50000}"/>
    <cellStyle name="Note 6 3 4 4 2 3" xfId="37548" xr:uid="{00000000-0005-0000-0000-00001DB50000}"/>
    <cellStyle name="Note 6 3 4 4 3" xfId="8121" xr:uid="{00000000-0005-0000-0000-00001EB50000}"/>
    <cellStyle name="Note 6 3 4 4 3 2" xfId="25556" xr:uid="{00000000-0005-0000-0000-00001FB50000}"/>
    <cellStyle name="Note 6 3 4 4 3 3" xfId="40009" xr:uid="{00000000-0005-0000-0000-000020B50000}"/>
    <cellStyle name="Note 6 3 4 4 4" xfId="10562" xr:uid="{00000000-0005-0000-0000-000021B50000}"/>
    <cellStyle name="Note 6 3 4 4 4 2" xfId="27997" xr:uid="{00000000-0005-0000-0000-000022B50000}"/>
    <cellStyle name="Note 6 3 4 4 4 3" xfId="42450" xr:uid="{00000000-0005-0000-0000-000023B50000}"/>
    <cellStyle name="Note 6 3 4 4 5" xfId="12982" xr:uid="{00000000-0005-0000-0000-000024B50000}"/>
    <cellStyle name="Note 6 3 4 4 5 2" xfId="30417" xr:uid="{00000000-0005-0000-0000-000025B50000}"/>
    <cellStyle name="Note 6 3 4 4 5 3" xfId="44870" xr:uid="{00000000-0005-0000-0000-000026B50000}"/>
    <cellStyle name="Note 6 3 4 4 6" xfId="15556" xr:uid="{00000000-0005-0000-0000-000027B50000}"/>
    <cellStyle name="Note 6 3 4 4 6 2" xfId="32991" xr:uid="{00000000-0005-0000-0000-000028B50000}"/>
    <cellStyle name="Note 6 3 4 4 6 3" xfId="47444" xr:uid="{00000000-0005-0000-0000-000029B50000}"/>
    <cellStyle name="Note 6 3 4 4 7" xfId="19989" xr:uid="{00000000-0005-0000-0000-00002AB50000}"/>
    <cellStyle name="Note 6 3 4 4 8" xfId="20718" xr:uid="{00000000-0005-0000-0000-00002BB50000}"/>
    <cellStyle name="Note 6 3 4 5" xfId="5656" xr:uid="{00000000-0005-0000-0000-00002CB50000}"/>
    <cellStyle name="Note 6 3 4 5 2" xfId="14868" xr:uid="{00000000-0005-0000-0000-00002DB50000}"/>
    <cellStyle name="Note 6 3 4 5 2 2" xfId="32303" xr:uid="{00000000-0005-0000-0000-00002EB50000}"/>
    <cellStyle name="Note 6 3 4 5 2 3" xfId="46756" xr:uid="{00000000-0005-0000-0000-00002FB50000}"/>
    <cellStyle name="Note 6 3 4 5 3" xfId="17329" xr:uid="{00000000-0005-0000-0000-000030B50000}"/>
    <cellStyle name="Note 6 3 4 5 3 2" xfId="34764" xr:uid="{00000000-0005-0000-0000-000031B50000}"/>
    <cellStyle name="Note 6 3 4 5 3 3" xfId="49217" xr:uid="{00000000-0005-0000-0000-000032B50000}"/>
    <cellStyle name="Note 6 3 4 5 4" xfId="23092" xr:uid="{00000000-0005-0000-0000-000033B50000}"/>
    <cellStyle name="Note 6 3 4 5 5" xfId="37545" xr:uid="{00000000-0005-0000-0000-000034B50000}"/>
    <cellStyle name="Note 6 3 4 6" xfId="8118" xr:uid="{00000000-0005-0000-0000-000035B50000}"/>
    <cellStyle name="Note 6 3 4 6 2" xfId="25553" xr:uid="{00000000-0005-0000-0000-000036B50000}"/>
    <cellStyle name="Note 6 3 4 6 3" xfId="40006" xr:uid="{00000000-0005-0000-0000-000037B50000}"/>
    <cellStyle name="Note 6 3 4 7" xfId="10559" xr:uid="{00000000-0005-0000-0000-000038B50000}"/>
    <cellStyle name="Note 6 3 4 7 2" xfId="27994" xr:uid="{00000000-0005-0000-0000-000039B50000}"/>
    <cellStyle name="Note 6 3 4 7 3" xfId="42447" xr:uid="{00000000-0005-0000-0000-00003AB50000}"/>
    <cellStyle name="Note 6 3 4 8" xfId="12979" xr:uid="{00000000-0005-0000-0000-00003BB50000}"/>
    <cellStyle name="Note 6 3 4 8 2" xfId="30414" xr:uid="{00000000-0005-0000-0000-00003CB50000}"/>
    <cellStyle name="Note 6 3 4 8 3" xfId="44867" xr:uid="{00000000-0005-0000-0000-00003DB50000}"/>
    <cellStyle name="Note 6 3 4 9" xfId="19986" xr:uid="{00000000-0005-0000-0000-00003EB50000}"/>
    <cellStyle name="Note 6 3 5" xfId="3149" xr:uid="{00000000-0005-0000-0000-00003FB50000}"/>
    <cellStyle name="Note 6 3 5 2" xfId="3150" xr:uid="{00000000-0005-0000-0000-000040B50000}"/>
    <cellStyle name="Note 6 3 5 2 2" xfId="5661" xr:uid="{00000000-0005-0000-0000-000041B50000}"/>
    <cellStyle name="Note 6 3 5 2 2 2" xfId="14872" xr:uid="{00000000-0005-0000-0000-000042B50000}"/>
    <cellStyle name="Note 6 3 5 2 2 2 2" xfId="32307" xr:uid="{00000000-0005-0000-0000-000043B50000}"/>
    <cellStyle name="Note 6 3 5 2 2 2 3" xfId="46760" xr:uid="{00000000-0005-0000-0000-000044B50000}"/>
    <cellStyle name="Note 6 3 5 2 2 3" xfId="17333" xr:uid="{00000000-0005-0000-0000-000045B50000}"/>
    <cellStyle name="Note 6 3 5 2 2 3 2" xfId="34768" xr:uid="{00000000-0005-0000-0000-000046B50000}"/>
    <cellStyle name="Note 6 3 5 2 2 3 3" xfId="49221" xr:uid="{00000000-0005-0000-0000-000047B50000}"/>
    <cellStyle name="Note 6 3 5 2 2 4" xfId="23097" xr:uid="{00000000-0005-0000-0000-000048B50000}"/>
    <cellStyle name="Note 6 3 5 2 2 5" xfId="37550" xr:uid="{00000000-0005-0000-0000-000049B50000}"/>
    <cellStyle name="Note 6 3 5 2 3" xfId="8123" xr:uid="{00000000-0005-0000-0000-00004AB50000}"/>
    <cellStyle name="Note 6 3 5 2 3 2" xfId="25558" xr:uid="{00000000-0005-0000-0000-00004BB50000}"/>
    <cellStyle name="Note 6 3 5 2 3 3" xfId="40011" xr:uid="{00000000-0005-0000-0000-00004CB50000}"/>
    <cellStyle name="Note 6 3 5 2 4" xfId="10564" xr:uid="{00000000-0005-0000-0000-00004DB50000}"/>
    <cellStyle name="Note 6 3 5 2 4 2" xfId="27999" xr:uid="{00000000-0005-0000-0000-00004EB50000}"/>
    <cellStyle name="Note 6 3 5 2 4 3" xfId="42452" xr:uid="{00000000-0005-0000-0000-00004FB50000}"/>
    <cellStyle name="Note 6 3 5 2 5" xfId="12984" xr:uid="{00000000-0005-0000-0000-000050B50000}"/>
    <cellStyle name="Note 6 3 5 2 5 2" xfId="30419" xr:uid="{00000000-0005-0000-0000-000051B50000}"/>
    <cellStyle name="Note 6 3 5 2 5 3" xfId="44872" xr:uid="{00000000-0005-0000-0000-000052B50000}"/>
    <cellStyle name="Note 6 3 5 2 6" xfId="19991" xr:uid="{00000000-0005-0000-0000-000053B50000}"/>
    <cellStyle name="Note 6 3 5 3" xfId="3151" xr:uid="{00000000-0005-0000-0000-000054B50000}"/>
    <cellStyle name="Note 6 3 5 3 2" xfId="5662" xr:uid="{00000000-0005-0000-0000-000055B50000}"/>
    <cellStyle name="Note 6 3 5 3 2 2" xfId="14873" xr:uid="{00000000-0005-0000-0000-000056B50000}"/>
    <cellStyle name="Note 6 3 5 3 2 2 2" xfId="32308" xr:uid="{00000000-0005-0000-0000-000057B50000}"/>
    <cellStyle name="Note 6 3 5 3 2 2 3" xfId="46761" xr:uid="{00000000-0005-0000-0000-000058B50000}"/>
    <cellStyle name="Note 6 3 5 3 2 3" xfId="17334" xr:uid="{00000000-0005-0000-0000-000059B50000}"/>
    <cellStyle name="Note 6 3 5 3 2 3 2" xfId="34769" xr:uid="{00000000-0005-0000-0000-00005AB50000}"/>
    <cellStyle name="Note 6 3 5 3 2 3 3" xfId="49222" xr:uid="{00000000-0005-0000-0000-00005BB50000}"/>
    <cellStyle name="Note 6 3 5 3 2 4" xfId="23098" xr:uid="{00000000-0005-0000-0000-00005CB50000}"/>
    <cellStyle name="Note 6 3 5 3 2 5" xfId="37551" xr:uid="{00000000-0005-0000-0000-00005DB50000}"/>
    <cellStyle name="Note 6 3 5 3 3" xfId="8124" xr:uid="{00000000-0005-0000-0000-00005EB50000}"/>
    <cellStyle name="Note 6 3 5 3 3 2" xfId="25559" xr:uid="{00000000-0005-0000-0000-00005FB50000}"/>
    <cellStyle name="Note 6 3 5 3 3 3" xfId="40012" xr:uid="{00000000-0005-0000-0000-000060B50000}"/>
    <cellStyle name="Note 6 3 5 3 4" xfId="10565" xr:uid="{00000000-0005-0000-0000-000061B50000}"/>
    <cellStyle name="Note 6 3 5 3 4 2" xfId="28000" xr:uid="{00000000-0005-0000-0000-000062B50000}"/>
    <cellStyle name="Note 6 3 5 3 4 3" xfId="42453" xr:uid="{00000000-0005-0000-0000-000063B50000}"/>
    <cellStyle name="Note 6 3 5 3 5" xfId="12985" xr:uid="{00000000-0005-0000-0000-000064B50000}"/>
    <cellStyle name="Note 6 3 5 3 5 2" xfId="30420" xr:uid="{00000000-0005-0000-0000-000065B50000}"/>
    <cellStyle name="Note 6 3 5 3 5 3" xfId="44873" xr:uid="{00000000-0005-0000-0000-000066B50000}"/>
    <cellStyle name="Note 6 3 5 3 6" xfId="19992" xr:uid="{00000000-0005-0000-0000-000067B50000}"/>
    <cellStyle name="Note 6 3 5 4" xfId="3152" xr:uid="{00000000-0005-0000-0000-000068B50000}"/>
    <cellStyle name="Note 6 3 5 4 2" xfId="5663" xr:uid="{00000000-0005-0000-0000-000069B50000}"/>
    <cellStyle name="Note 6 3 5 4 2 2" xfId="23099" xr:uid="{00000000-0005-0000-0000-00006AB50000}"/>
    <cellStyle name="Note 6 3 5 4 2 3" xfId="37552" xr:uid="{00000000-0005-0000-0000-00006BB50000}"/>
    <cellStyle name="Note 6 3 5 4 3" xfId="8125" xr:uid="{00000000-0005-0000-0000-00006CB50000}"/>
    <cellStyle name="Note 6 3 5 4 3 2" xfId="25560" xr:uid="{00000000-0005-0000-0000-00006DB50000}"/>
    <cellStyle name="Note 6 3 5 4 3 3" xfId="40013" xr:uid="{00000000-0005-0000-0000-00006EB50000}"/>
    <cellStyle name="Note 6 3 5 4 4" xfId="10566" xr:uid="{00000000-0005-0000-0000-00006FB50000}"/>
    <cellStyle name="Note 6 3 5 4 4 2" xfId="28001" xr:uid="{00000000-0005-0000-0000-000070B50000}"/>
    <cellStyle name="Note 6 3 5 4 4 3" xfId="42454" xr:uid="{00000000-0005-0000-0000-000071B50000}"/>
    <cellStyle name="Note 6 3 5 4 5" xfId="12986" xr:uid="{00000000-0005-0000-0000-000072B50000}"/>
    <cellStyle name="Note 6 3 5 4 5 2" xfId="30421" xr:uid="{00000000-0005-0000-0000-000073B50000}"/>
    <cellStyle name="Note 6 3 5 4 5 3" xfId="44874" xr:uid="{00000000-0005-0000-0000-000074B50000}"/>
    <cellStyle name="Note 6 3 5 4 6" xfId="15557" xr:uid="{00000000-0005-0000-0000-000075B50000}"/>
    <cellStyle name="Note 6 3 5 4 6 2" xfId="32992" xr:uid="{00000000-0005-0000-0000-000076B50000}"/>
    <cellStyle name="Note 6 3 5 4 6 3" xfId="47445" xr:uid="{00000000-0005-0000-0000-000077B50000}"/>
    <cellStyle name="Note 6 3 5 4 7" xfId="19993" xr:uid="{00000000-0005-0000-0000-000078B50000}"/>
    <cellStyle name="Note 6 3 5 4 8" xfId="20719" xr:uid="{00000000-0005-0000-0000-000079B50000}"/>
    <cellStyle name="Note 6 3 5 5" xfId="5660" xr:uid="{00000000-0005-0000-0000-00007AB50000}"/>
    <cellStyle name="Note 6 3 5 5 2" xfId="14871" xr:uid="{00000000-0005-0000-0000-00007BB50000}"/>
    <cellStyle name="Note 6 3 5 5 2 2" xfId="32306" xr:uid="{00000000-0005-0000-0000-00007CB50000}"/>
    <cellStyle name="Note 6 3 5 5 2 3" xfId="46759" xr:uid="{00000000-0005-0000-0000-00007DB50000}"/>
    <cellStyle name="Note 6 3 5 5 3" xfId="17332" xr:uid="{00000000-0005-0000-0000-00007EB50000}"/>
    <cellStyle name="Note 6 3 5 5 3 2" xfId="34767" xr:uid="{00000000-0005-0000-0000-00007FB50000}"/>
    <cellStyle name="Note 6 3 5 5 3 3" xfId="49220" xr:uid="{00000000-0005-0000-0000-000080B50000}"/>
    <cellStyle name="Note 6 3 5 5 4" xfId="23096" xr:uid="{00000000-0005-0000-0000-000081B50000}"/>
    <cellStyle name="Note 6 3 5 5 5" xfId="37549" xr:uid="{00000000-0005-0000-0000-000082B50000}"/>
    <cellStyle name="Note 6 3 5 6" xfId="8122" xr:uid="{00000000-0005-0000-0000-000083B50000}"/>
    <cellStyle name="Note 6 3 5 6 2" xfId="25557" xr:uid="{00000000-0005-0000-0000-000084B50000}"/>
    <cellStyle name="Note 6 3 5 6 3" xfId="40010" xr:uid="{00000000-0005-0000-0000-000085B50000}"/>
    <cellStyle name="Note 6 3 5 7" xfId="10563" xr:uid="{00000000-0005-0000-0000-000086B50000}"/>
    <cellStyle name="Note 6 3 5 7 2" xfId="27998" xr:uid="{00000000-0005-0000-0000-000087B50000}"/>
    <cellStyle name="Note 6 3 5 7 3" xfId="42451" xr:uid="{00000000-0005-0000-0000-000088B50000}"/>
    <cellStyle name="Note 6 3 5 8" xfId="12983" xr:uid="{00000000-0005-0000-0000-000089B50000}"/>
    <cellStyle name="Note 6 3 5 8 2" xfId="30418" xr:uid="{00000000-0005-0000-0000-00008AB50000}"/>
    <cellStyle name="Note 6 3 5 8 3" xfId="44871" xr:uid="{00000000-0005-0000-0000-00008BB50000}"/>
    <cellStyle name="Note 6 3 5 9" xfId="19990" xr:uid="{00000000-0005-0000-0000-00008CB50000}"/>
    <cellStyle name="Note 6 3 6" xfId="3153" xr:uid="{00000000-0005-0000-0000-00008DB50000}"/>
    <cellStyle name="Note 6 3 6 2" xfId="5664" xr:uid="{00000000-0005-0000-0000-00008EB50000}"/>
    <cellStyle name="Note 6 3 6 2 2" xfId="14874" xr:uid="{00000000-0005-0000-0000-00008FB50000}"/>
    <cellStyle name="Note 6 3 6 2 2 2" xfId="32309" xr:uid="{00000000-0005-0000-0000-000090B50000}"/>
    <cellStyle name="Note 6 3 6 2 2 3" xfId="46762" xr:uid="{00000000-0005-0000-0000-000091B50000}"/>
    <cellStyle name="Note 6 3 6 2 3" xfId="17335" xr:uid="{00000000-0005-0000-0000-000092B50000}"/>
    <cellStyle name="Note 6 3 6 2 3 2" xfId="34770" xr:uid="{00000000-0005-0000-0000-000093B50000}"/>
    <cellStyle name="Note 6 3 6 2 3 3" xfId="49223" xr:uid="{00000000-0005-0000-0000-000094B50000}"/>
    <cellStyle name="Note 6 3 6 2 4" xfId="23100" xr:uid="{00000000-0005-0000-0000-000095B50000}"/>
    <cellStyle name="Note 6 3 6 2 5" xfId="37553" xr:uid="{00000000-0005-0000-0000-000096B50000}"/>
    <cellStyle name="Note 6 3 6 3" xfId="8126" xr:uid="{00000000-0005-0000-0000-000097B50000}"/>
    <cellStyle name="Note 6 3 6 3 2" xfId="25561" xr:uid="{00000000-0005-0000-0000-000098B50000}"/>
    <cellStyle name="Note 6 3 6 3 3" xfId="40014" xr:uid="{00000000-0005-0000-0000-000099B50000}"/>
    <cellStyle name="Note 6 3 6 4" xfId="10567" xr:uid="{00000000-0005-0000-0000-00009AB50000}"/>
    <cellStyle name="Note 6 3 6 4 2" xfId="28002" xr:uid="{00000000-0005-0000-0000-00009BB50000}"/>
    <cellStyle name="Note 6 3 6 4 3" xfId="42455" xr:uid="{00000000-0005-0000-0000-00009CB50000}"/>
    <cellStyle name="Note 6 3 6 5" xfId="12987" xr:uid="{00000000-0005-0000-0000-00009DB50000}"/>
    <cellStyle name="Note 6 3 6 5 2" xfId="30422" xr:uid="{00000000-0005-0000-0000-00009EB50000}"/>
    <cellStyle name="Note 6 3 6 5 3" xfId="44875" xr:uid="{00000000-0005-0000-0000-00009FB50000}"/>
    <cellStyle name="Note 6 3 6 6" xfId="19994" xr:uid="{00000000-0005-0000-0000-0000A0B50000}"/>
    <cellStyle name="Note 6 3 7" xfId="3154" xr:uid="{00000000-0005-0000-0000-0000A1B50000}"/>
    <cellStyle name="Note 6 3 7 2" xfId="5665" xr:uid="{00000000-0005-0000-0000-0000A2B50000}"/>
    <cellStyle name="Note 6 3 7 2 2" xfId="14875" xr:uid="{00000000-0005-0000-0000-0000A3B50000}"/>
    <cellStyle name="Note 6 3 7 2 2 2" xfId="32310" xr:uid="{00000000-0005-0000-0000-0000A4B50000}"/>
    <cellStyle name="Note 6 3 7 2 2 3" xfId="46763" xr:uid="{00000000-0005-0000-0000-0000A5B50000}"/>
    <cellStyle name="Note 6 3 7 2 3" xfId="17336" xr:uid="{00000000-0005-0000-0000-0000A6B50000}"/>
    <cellStyle name="Note 6 3 7 2 3 2" xfId="34771" xr:uid="{00000000-0005-0000-0000-0000A7B50000}"/>
    <cellStyle name="Note 6 3 7 2 3 3" xfId="49224" xr:uid="{00000000-0005-0000-0000-0000A8B50000}"/>
    <cellStyle name="Note 6 3 7 2 4" xfId="23101" xr:uid="{00000000-0005-0000-0000-0000A9B50000}"/>
    <cellStyle name="Note 6 3 7 2 5" xfId="37554" xr:uid="{00000000-0005-0000-0000-0000AAB50000}"/>
    <cellStyle name="Note 6 3 7 3" xfId="8127" xr:uid="{00000000-0005-0000-0000-0000ABB50000}"/>
    <cellStyle name="Note 6 3 7 3 2" xfId="25562" xr:uid="{00000000-0005-0000-0000-0000ACB50000}"/>
    <cellStyle name="Note 6 3 7 3 3" xfId="40015" xr:uid="{00000000-0005-0000-0000-0000ADB50000}"/>
    <cellStyle name="Note 6 3 7 4" xfId="10568" xr:uid="{00000000-0005-0000-0000-0000AEB50000}"/>
    <cellStyle name="Note 6 3 7 4 2" xfId="28003" xr:uid="{00000000-0005-0000-0000-0000AFB50000}"/>
    <cellStyle name="Note 6 3 7 4 3" xfId="42456" xr:uid="{00000000-0005-0000-0000-0000B0B50000}"/>
    <cellStyle name="Note 6 3 7 5" xfId="12988" xr:uid="{00000000-0005-0000-0000-0000B1B50000}"/>
    <cellStyle name="Note 6 3 7 5 2" xfId="30423" xr:uid="{00000000-0005-0000-0000-0000B2B50000}"/>
    <cellStyle name="Note 6 3 7 5 3" xfId="44876" xr:uid="{00000000-0005-0000-0000-0000B3B50000}"/>
    <cellStyle name="Note 6 3 7 6" xfId="19995" xr:uid="{00000000-0005-0000-0000-0000B4B50000}"/>
    <cellStyle name="Note 6 3 8" xfId="3155" xr:uid="{00000000-0005-0000-0000-0000B5B50000}"/>
    <cellStyle name="Note 6 3 8 2" xfId="5666" xr:uid="{00000000-0005-0000-0000-0000B6B50000}"/>
    <cellStyle name="Note 6 3 8 2 2" xfId="23102" xr:uid="{00000000-0005-0000-0000-0000B7B50000}"/>
    <cellStyle name="Note 6 3 8 2 3" xfId="37555" xr:uid="{00000000-0005-0000-0000-0000B8B50000}"/>
    <cellStyle name="Note 6 3 8 3" xfId="8128" xr:uid="{00000000-0005-0000-0000-0000B9B50000}"/>
    <cellStyle name="Note 6 3 8 3 2" xfId="25563" xr:uid="{00000000-0005-0000-0000-0000BAB50000}"/>
    <cellStyle name="Note 6 3 8 3 3" xfId="40016" xr:uid="{00000000-0005-0000-0000-0000BBB50000}"/>
    <cellStyle name="Note 6 3 8 4" xfId="10569" xr:uid="{00000000-0005-0000-0000-0000BCB50000}"/>
    <cellStyle name="Note 6 3 8 4 2" xfId="28004" xr:uid="{00000000-0005-0000-0000-0000BDB50000}"/>
    <cellStyle name="Note 6 3 8 4 3" xfId="42457" xr:uid="{00000000-0005-0000-0000-0000BEB50000}"/>
    <cellStyle name="Note 6 3 8 5" xfId="12989" xr:uid="{00000000-0005-0000-0000-0000BFB50000}"/>
    <cellStyle name="Note 6 3 8 5 2" xfId="30424" xr:uid="{00000000-0005-0000-0000-0000C0B50000}"/>
    <cellStyle name="Note 6 3 8 5 3" xfId="44877" xr:uid="{00000000-0005-0000-0000-0000C1B50000}"/>
    <cellStyle name="Note 6 3 8 6" xfId="15558" xr:uid="{00000000-0005-0000-0000-0000C2B50000}"/>
    <cellStyle name="Note 6 3 8 6 2" xfId="32993" xr:uid="{00000000-0005-0000-0000-0000C3B50000}"/>
    <cellStyle name="Note 6 3 8 6 3" xfId="47446" xr:uid="{00000000-0005-0000-0000-0000C4B50000}"/>
    <cellStyle name="Note 6 3 8 7" xfId="19996" xr:uid="{00000000-0005-0000-0000-0000C5B50000}"/>
    <cellStyle name="Note 6 3 8 8" xfId="20720" xr:uid="{00000000-0005-0000-0000-0000C6B50000}"/>
    <cellStyle name="Note 6 3 9" xfId="5647" xr:uid="{00000000-0005-0000-0000-0000C7B50000}"/>
    <cellStyle name="Note 6 3 9 2" xfId="14861" xr:uid="{00000000-0005-0000-0000-0000C8B50000}"/>
    <cellStyle name="Note 6 3 9 2 2" xfId="32296" xr:uid="{00000000-0005-0000-0000-0000C9B50000}"/>
    <cellStyle name="Note 6 3 9 2 3" xfId="46749" xr:uid="{00000000-0005-0000-0000-0000CAB50000}"/>
    <cellStyle name="Note 6 3 9 3" xfId="17322" xr:uid="{00000000-0005-0000-0000-0000CBB50000}"/>
    <cellStyle name="Note 6 3 9 3 2" xfId="34757" xr:uid="{00000000-0005-0000-0000-0000CCB50000}"/>
    <cellStyle name="Note 6 3 9 3 3" xfId="49210" xr:uid="{00000000-0005-0000-0000-0000CDB50000}"/>
    <cellStyle name="Note 6 3 9 4" xfId="23083" xr:uid="{00000000-0005-0000-0000-0000CEB50000}"/>
    <cellStyle name="Note 6 3 9 5" xfId="37536" xr:uid="{00000000-0005-0000-0000-0000CFB50000}"/>
    <cellStyle name="Note 6 30" xfId="3156" xr:uid="{00000000-0005-0000-0000-0000D0B50000}"/>
    <cellStyle name="Note 6 30 2" xfId="5667" xr:uid="{00000000-0005-0000-0000-0000D1B50000}"/>
    <cellStyle name="Note 6 30 2 2" xfId="23103" xr:uid="{00000000-0005-0000-0000-0000D2B50000}"/>
    <cellStyle name="Note 6 30 2 3" xfId="37556" xr:uid="{00000000-0005-0000-0000-0000D3B50000}"/>
    <cellStyle name="Note 6 30 3" xfId="8129" xr:uid="{00000000-0005-0000-0000-0000D4B50000}"/>
    <cellStyle name="Note 6 30 3 2" xfId="25564" xr:uid="{00000000-0005-0000-0000-0000D5B50000}"/>
    <cellStyle name="Note 6 30 3 3" xfId="40017" xr:uid="{00000000-0005-0000-0000-0000D6B50000}"/>
    <cellStyle name="Note 6 30 4" xfId="10570" xr:uid="{00000000-0005-0000-0000-0000D7B50000}"/>
    <cellStyle name="Note 6 30 4 2" xfId="28005" xr:uid="{00000000-0005-0000-0000-0000D8B50000}"/>
    <cellStyle name="Note 6 30 4 3" xfId="42458" xr:uid="{00000000-0005-0000-0000-0000D9B50000}"/>
    <cellStyle name="Note 6 30 5" xfId="12990" xr:uid="{00000000-0005-0000-0000-0000DAB50000}"/>
    <cellStyle name="Note 6 30 5 2" xfId="30425" xr:uid="{00000000-0005-0000-0000-0000DBB50000}"/>
    <cellStyle name="Note 6 30 5 3" xfId="44878" xr:uid="{00000000-0005-0000-0000-0000DCB50000}"/>
    <cellStyle name="Note 6 30 6" xfId="15559" xr:uid="{00000000-0005-0000-0000-0000DDB50000}"/>
    <cellStyle name="Note 6 30 6 2" xfId="32994" xr:uid="{00000000-0005-0000-0000-0000DEB50000}"/>
    <cellStyle name="Note 6 30 6 3" xfId="47447" xr:uid="{00000000-0005-0000-0000-0000DFB50000}"/>
    <cellStyle name="Note 6 30 7" xfId="19997" xr:uid="{00000000-0005-0000-0000-0000E0B50000}"/>
    <cellStyle name="Note 6 30 8" xfId="20721" xr:uid="{00000000-0005-0000-0000-0000E1B50000}"/>
    <cellStyle name="Note 6 31" xfId="5328" xr:uid="{00000000-0005-0000-0000-0000E2B50000}"/>
    <cellStyle name="Note 6 31 2" xfId="14621" xr:uid="{00000000-0005-0000-0000-0000E3B50000}"/>
    <cellStyle name="Note 6 31 2 2" xfId="32056" xr:uid="{00000000-0005-0000-0000-0000E4B50000}"/>
    <cellStyle name="Note 6 31 2 3" xfId="46509" xr:uid="{00000000-0005-0000-0000-0000E5B50000}"/>
    <cellStyle name="Note 6 31 3" xfId="17082" xr:uid="{00000000-0005-0000-0000-0000E6B50000}"/>
    <cellStyle name="Note 6 31 3 2" xfId="34517" xr:uid="{00000000-0005-0000-0000-0000E7B50000}"/>
    <cellStyle name="Note 6 31 3 3" xfId="48970" xr:uid="{00000000-0005-0000-0000-0000E8B50000}"/>
    <cellStyle name="Note 6 31 4" xfId="22764" xr:uid="{00000000-0005-0000-0000-0000E9B50000}"/>
    <cellStyle name="Note 6 31 5" xfId="37217" xr:uid="{00000000-0005-0000-0000-0000EAB50000}"/>
    <cellStyle name="Note 6 32" xfId="7790" xr:uid="{00000000-0005-0000-0000-0000EBB50000}"/>
    <cellStyle name="Note 6 32 2" xfId="25225" xr:uid="{00000000-0005-0000-0000-0000ECB50000}"/>
    <cellStyle name="Note 6 32 3" xfId="39678" xr:uid="{00000000-0005-0000-0000-0000EDB50000}"/>
    <cellStyle name="Note 6 33" xfId="10231" xr:uid="{00000000-0005-0000-0000-0000EEB50000}"/>
    <cellStyle name="Note 6 33 2" xfId="27666" xr:uid="{00000000-0005-0000-0000-0000EFB50000}"/>
    <cellStyle name="Note 6 33 3" xfId="42119" xr:uid="{00000000-0005-0000-0000-0000F0B50000}"/>
    <cellStyle name="Note 6 34" xfId="12651" xr:uid="{00000000-0005-0000-0000-0000F1B50000}"/>
    <cellStyle name="Note 6 34 2" xfId="30086" xr:uid="{00000000-0005-0000-0000-0000F2B50000}"/>
    <cellStyle name="Note 6 34 3" xfId="44539" xr:uid="{00000000-0005-0000-0000-0000F3B50000}"/>
    <cellStyle name="Note 6 35" xfId="19658" xr:uid="{00000000-0005-0000-0000-0000F4B50000}"/>
    <cellStyle name="Note 6 4" xfId="3157" xr:uid="{00000000-0005-0000-0000-0000F5B50000}"/>
    <cellStyle name="Note 6 4 10" xfId="8130" xr:uid="{00000000-0005-0000-0000-0000F6B50000}"/>
    <cellStyle name="Note 6 4 10 2" xfId="25565" xr:uid="{00000000-0005-0000-0000-0000F7B50000}"/>
    <cellStyle name="Note 6 4 10 3" xfId="40018" xr:uid="{00000000-0005-0000-0000-0000F8B50000}"/>
    <cellStyle name="Note 6 4 11" xfId="10571" xr:uid="{00000000-0005-0000-0000-0000F9B50000}"/>
    <cellStyle name="Note 6 4 11 2" xfId="28006" xr:uid="{00000000-0005-0000-0000-0000FAB50000}"/>
    <cellStyle name="Note 6 4 11 3" xfId="42459" xr:uid="{00000000-0005-0000-0000-0000FBB50000}"/>
    <cellStyle name="Note 6 4 12" xfId="12991" xr:uid="{00000000-0005-0000-0000-0000FCB50000}"/>
    <cellStyle name="Note 6 4 12 2" xfId="30426" xr:uid="{00000000-0005-0000-0000-0000FDB50000}"/>
    <cellStyle name="Note 6 4 12 3" xfId="44879" xr:uid="{00000000-0005-0000-0000-0000FEB50000}"/>
    <cellStyle name="Note 6 4 13" xfId="19998" xr:uid="{00000000-0005-0000-0000-0000FFB50000}"/>
    <cellStyle name="Note 6 4 2" xfId="3158" xr:uid="{00000000-0005-0000-0000-000000B60000}"/>
    <cellStyle name="Note 6 4 2 2" xfId="3159" xr:uid="{00000000-0005-0000-0000-000001B60000}"/>
    <cellStyle name="Note 6 4 2 2 2" xfId="5670" xr:uid="{00000000-0005-0000-0000-000002B60000}"/>
    <cellStyle name="Note 6 4 2 2 2 2" xfId="14878" xr:uid="{00000000-0005-0000-0000-000003B60000}"/>
    <cellStyle name="Note 6 4 2 2 2 2 2" xfId="32313" xr:uid="{00000000-0005-0000-0000-000004B60000}"/>
    <cellStyle name="Note 6 4 2 2 2 2 3" xfId="46766" xr:uid="{00000000-0005-0000-0000-000005B60000}"/>
    <cellStyle name="Note 6 4 2 2 2 3" xfId="17339" xr:uid="{00000000-0005-0000-0000-000006B60000}"/>
    <cellStyle name="Note 6 4 2 2 2 3 2" xfId="34774" xr:uid="{00000000-0005-0000-0000-000007B60000}"/>
    <cellStyle name="Note 6 4 2 2 2 3 3" xfId="49227" xr:uid="{00000000-0005-0000-0000-000008B60000}"/>
    <cellStyle name="Note 6 4 2 2 2 4" xfId="23106" xr:uid="{00000000-0005-0000-0000-000009B60000}"/>
    <cellStyle name="Note 6 4 2 2 2 5" xfId="37559" xr:uid="{00000000-0005-0000-0000-00000AB60000}"/>
    <cellStyle name="Note 6 4 2 2 3" xfId="8132" xr:uid="{00000000-0005-0000-0000-00000BB60000}"/>
    <cellStyle name="Note 6 4 2 2 3 2" xfId="25567" xr:uid="{00000000-0005-0000-0000-00000CB60000}"/>
    <cellStyle name="Note 6 4 2 2 3 3" xfId="40020" xr:uid="{00000000-0005-0000-0000-00000DB60000}"/>
    <cellStyle name="Note 6 4 2 2 4" xfId="10573" xr:uid="{00000000-0005-0000-0000-00000EB60000}"/>
    <cellStyle name="Note 6 4 2 2 4 2" xfId="28008" xr:uid="{00000000-0005-0000-0000-00000FB60000}"/>
    <cellStyle name="Note 6 4 2 2 4 3" xfId="42461" xr:uid="{00000000-0005-0000-0000-000010B60000}"/>
    <cellStyle name="Note 6 4 2 2 5" xfId="12993" xr:uid="{00000000-0005-0000-0000-000011B60000}"/>
    <cellStyle name="Note 6 4 2 2 5 2" xfId="30428" xr:uid="{00000000-0005-0000-0000-000012B60000}"/>
    <cellStyle name="Note 6 4 2 2 5 3" xfId="44881" xr:uid="{00000000-0005-0000-0000-000013B60000}"/>
    <cellStyle name="Note 6 4 2 2 6" xfId="20000" xr:uid="{00000000-0005-0000-0000-000014B60000}"/>
    <cellStyle name="Note 6 4 2 3" xfId="3160" xr:uid="{00000000-0005-0000-0000-000015B60000}"/>
    <cellStyle name="Note 6 4 2 3 2" xfId="5671" xr:uid="{00000000-0005-0000-0000-000016B60000}"/>
    <cellStyle name="Note 6 4 2 3 2 2" xfId="14879" xr:uid="{00000000-0005-0000-0000-000017B60000}"/>
    <cellStyle name="Note 6 4 2 3 2 2 2" xfId="32314" xr:uid="{00000000-0005-0000-0000-000018B60000}"/>
    <cellStyle name="Note 6 4 2 3 2 2 3" xfId="46767" xr:uid="{00000000-0005-0000-0000-000019B60000}"/>
    <cellStyle name="Note 6 4 2 3 2 3" xfId="17340" xr:uid="{00000000-0005-0000-0000-00001AB60000}"/>
    <cellStyle name="Note 6 4 2 3 2 3 2" xfId="34775" xr:uid="{00000000-0005-0000-0000-00001BB60000}"/>
    <cellStyle name="Note 6 4 2 3 2 3 3" xfId="49228" xr:uid="{00000000-0005-0000-0000-00001CB60000}"/>
    <cellStyle name="Note 6 4 2 3 2 4" xfId="23107" xr:uid="{00000000-0005-0000-0000-00001DB60000}"/>
    <cellStyle name="Note 6 4 2 3 2 5" xfId="37560" xr:uid="{00000000-0005-0000-0000-00001EB60000}"/>
    <cellStyle name="Note 6 4 2 3 3" xfId="8133" xr:uid="{00000000-0005-0000-0000-00001FB60000}"/>
    <cellStyle name="Note 6 4 2 3 3 2" xfId="25568" xr:uid="{00000000-0005-0000-0000-000020B60000}"/>
    <cellStyle name="Note 6 4 2 3 3 3" xfId="40021" xr:uid="{00000000-0005-0000-0000-000021B60000}"/>
    <cellStyle name="Note 6 4 2 3 4" xfId="10574" xr:uid="{00000000-0005-0000-0000-000022B60000}"/>
    <cellStyle name="Note 6 4 2 3 4 2" xfId="28009" xr:uid="{00000000-0005-0000-0000-000023B60000}"/>
    <cellStyle name="Note 6 4 2 3 4 3" xfId="42462" xr:uid="{00000000-0005-0000-0000-000024B60000}"/>
    <cellStyle name="Note 6 4 2 3 5" xfId="12994" xr:uid="{00000000-0005-0000-0000-000025B60000}"/>
    <cellStyle name="Note 6 4 2 3 5 2" xfId="30429" xr:uid="{00000000-0005-0000-0000-000026B60000}"/>
    <cellStyle name="Note 6 4 2 3 5 3" xfId="44882" xr:uid="{00000000-0005-0000-0000-000027B60000}"/>
    <cellStyle name="Note 6 4 2 3 6" xfId="20001" xr:uid="{00000000-0005-0000-0000-000028B60000}"/>
    <cellStyle name="Note 6 4 2 4" xfId="3161" xr:uid="{00000000-0005-0000-0000-000029B60000}"/>
    <cellStyle name="Note 6 4 2 4 2" xfId="5672" xr:uid="{00000000-0005-0000-0000-00002AB60000}"/>
    <cellStyle name="Note 6 4 2 4 2 2" xfId="23108" xr:uid="{00000000-0005-0000-0000-00002BB60000}"/>
    <cellStyle name="Note 6 4 2 4 2 3" xfId="37561" xr:uid="{00000000-0005-0000-0000-00002CB60000}"/>
    <cellStyle name="Note 6 4 2 4 3" xfId="8134" xr:uid="{00000000-0005-0000-0000-00002DB60000}"/>
    <cellStyle name="Note 6 4 2 4 3 2" xfId="25569" xr:uid="{00000000-0005-0000-0000-00002EB60000}"/>
    <cellStyle name="Note 6 4 2 4 3 3" xfId="40022" xr:uid="{00000000-0005-0000-0000-00002FB60000}"/>
    <cellStyle name="Note 6 4 2 4 4" xfId="10575" xr:uid="{00000000-0005-0000-0000-000030B60000}"/>
    <cellStyle name="Note 6 4 2 4 4 2" xfId="28010" xr:uid="{00000000-0005-0000-0000-000031B60000}"/>
    <cellStyle name="Note 6 4 2 4 4 3" xfId="42463" xr:uid="{00000000-0005-0000-0000-000032B60000}"/>
    <cellStyle name="Note 6 4 2 4 5" xfId="12995" xr:uid="{00000000-0005-0000-0000-000033B60000}"/>
    <cellStyle name="Note 6 4 2 4 5 2" xfId="30430" xr:uid="{00000000-0005-0000-0000-000034B60000}"/>
    <cellStyle name="Note 6 4 2 4 5 3" xfId="44883" xr:uid="{00000000-0005-0000-0000-000035B60000}"/>
    <cellStyle name="Note 6 4 2 4 6" xfId="15560" xr:uid="{00000000-0005-0000-0000-000036B60000}"/>
    <cellStyle name="Note 6 4 2 4 6 2" xfId="32995" xr:uid="{00000000-0005-0000-0000-000037B60000}"/>
    <cellStyle name="Note 6 4 2 4 6 3" xfId="47448" xr:uid="{00000000-0005-0000-0000-000038B60000}"/>
    <cellStyle name="Note 6 4 2 4 7" xfId="20002" xr:uid="{00000000-0005-0000-0000-000039B60000}"/>
    <cellStyle name="Note 6 4 2 4 8" xfId="20722" xr:uid="{00000000-0005-0000-0000-00003AB60000}"/>
    <cellStyle name="Note 6 4 2 5" xfId="5669" xr:uid="{00000000-0005-0000-0000-00003BB60000}"/>
    <cellStyle name="Note 6 4 2 5 2" xfId="14877" xr:uid="{00000000-0005-0000-0000-00003CB60000}"/>
    <cellStyle name="Note 6 4 2 5 2 2" xfId="32312" xr:uid="{00000000-0005-0000-0000-00003DB60000}"/>
    <cellStyle name="Note 6 4 2 5 2 3" xfId="46765" xr:uid="{00000000-0005-0000-0000-00003EB60000}"/>
    <cellStyle name="Note 6 4 2 5 3" xfId="17338" xr:uid="{00000000-0005-0000-0000-00003FB60000}"/>
    <cellStyle name="Note 6 4 2 5 3 2" xfId="34773" xr:uid="{00000000-0005-0000-0000-000040B60000}"/>
    <cellStyle name="Note 6 4 2 5 3 3" xfId="49226" xr:uid="{00000000-0005-0000-0000-000041B60000}"/>
    <cellStyle name="Note 6 4 2 5 4" xfId="23105" xr:uid="{00000000-0005-0000-0000-000042B60000}"/>
    <cellStyle name="Note 6 4 2 5 5" xfId="37558" xr:uid="{00000000-0005-0000-0000-000043B60000}"/>
    <cellStyle name="Note 6 4 2 6" xfId="8131" xr:uid="{00000000-0005-0000-0000-000044B60000}"/>
    <cellStyle name="Note 6 4 2 6 2" xfId="25566" xr:uid="{00000000-0005-0000-0000-000045B60000}"/>
    <cellStyle name="Note 6 4 2 6 3" xfId="40019" xr:uid="{00000000-0005-0000-0000-000046B60000}"/>
    <cellStyle name="Note 6 4 2 7" xfId="10572" xr:uid="{00000000-0005-0000-0000-000047B60000}"/>
    <cellStyle name="Note 6 4 2 7 2" xfId="28007" xr:uid="{00000000-0005-0000-0000-000048B60000}"/>
    <cellStyle name="Note 6 4 2 7 3" xfId="42460" xr:uid="{00000000-0005-0000-0000-000049B60000}"/>
    <cellStyle name="Note 6 4 2 8" xfId="12992" xr:uid="{00000000-0005-0000-0000-00004AB60000}"/>
    <cellStyle name="Note 6 4 2 8 2" xfId="30427" xr:uid="{00000000-0005-0000-0000-00004BB60000}"/>
    <cellStyle name="Note 6 4 2 8 3" xfId="44880" xr:uid="{00000000-0005-0000-0000-00004CB60000}"/>
    <cellStyle name="Note 6 4 2 9" xfId="19999" xr:uid="{00000000-0005-0000-0000-00004DB60000}"/>
    <cellStyle name="Note 6 4 3" xfId="3162" xr:uid="{00000000-0005-0000-0000-00004EB60000}"/>
    <cellStyle name="Note 6 4 3 2" xfId="3163" xr:uid="{00000000-0005-0000-0000-00004FB60000}"/>
    <cellStyle name="Note 6 4 3 2 2" xfId="5674" xr:uid="{00000000-0005-0000-0000-000050B60000}"/>
    <cellStyle name="Note 6 4 3 2 2 2" xfId="14881" xr:uid="{00000000-0005-0000-0000-000051B60000}"/>
    <cellStyle name="Note 6 4 3 2 2 2 2" xfId="32316" xr:uid="{00000000-0005-0000-0000-000052B60000}"/>
    <cellStyle name="Note 6 4 3 2 2 2 3" xfId="46769" xr:uid="{00000000-0005-0000-0000-000053B60000}"/>
    <cellStyle name="Note 6 4 3 2 2 3" xfId="17342" xr:uid="{00000000-0005-0000-0000-000054B60000}"/>
    <cellStyle name="Note 6 4 3 2 2 3 2" xfId="34777" xr:uid="{00000000-0005-0000-0000-000055B60000}"/>
    <cellStyle name="Note 6 4 3 2 2 3 3" xfId="49230" xr:uid="{00000000-0005-0000-0000-000056B60000}"/>
    <cellStyle name="Note 6 4 3 2 2 4" xfId="23110" xr:uid="{00000000-0005-0000-0000-000057B60000}"/>
    <cellStyle name="Note 6 4 3 2 2 5" xfId="37563" xr:uid="{00000000-0005-0000-0000-000058B60000}"/>
    <cellStyle name="Note 6 4 3 2 3" xfId="8136" xr:uid="{00000000-0005-0000-0000-000059B60000}"/>
    <cellStyle name="Note 6 4 3 2 3 2" xfId="25571" xr:uid="{00000000-0005-0000-0000-00005AB60000}"/>
    <cellStyle name="Note 6 4 3 2 3 3" xfId="40024" xr:uid="{00000000-0005-0000-0000-00005BB60000}"/>
    <cellStyle name="Note 6 4 3 2 4" xfId="10577" xr:uid="{00000000-0005-0000-0000-00005CB60000}"/>
    <cellStyle name="Note 6 4 3 2 4 2" xfId="28012" xr:uid="{00000000-0005-0000-0000-00005DB60000}"/>
    <cellStyle name="Note 6 4 3 2 4 3" xfId="42465" xr:uid="{00000000-0005-0000-0000-00005EB60000}"/>
    <cellStyle name="Note 6 4 3 2 5" xfId="12997" xr:uid="{00000000-0005-0000-0000-00005FB60000}"/>
    <cellStyle name="Note 6 4 3 2 5 2" xfId="30432" xr:uid="{00000000-0005-0000-0000-000060B60000}"/>
    <cellStyle name="Note 6 4 3 2 5 3" xfId="44885" xr:uid="{00000000-0005-0000-0000-000061B60000}"/>
    <cellStyle name="Note 6 4 3 2 6" xfId="20004" xr:uid="{00000000-0005-0000-0000-000062B60000}"/>
    <cellStyle name="Note 6 4 3 3" xfId="3164" xr:uid="{00000000-0005-0000-0000-000063B60000}"/>
    <cellStyle name="Note 6 4 3 3 2" xfId="5675" xr:uid="{00000000-0005-0000-0000-000064B60000}"/>
    <cellStyle name="Note 6 4 3 3 2 2" xfId="14882" xr:uid="{00000000-0005-0000-0000-000065B60000}"/>
    <cellStyle name="Note 6 4 3 3 2 2 2" xfId="32317" xr:uid="{00000000-0005-0000-0000-000066B60000}"/>
    <cellStyle name="Note 6 4 3 3 2 2 3" xfId="46770" xr:uid="{00000000-0005-0000-0000-000067B60000}"/>
    <cellStyle name="Note 6 4 3 3 2 3" xfId="17343" xr:uid="{00000000-0005-0000-0000-000068B60000}"/>
    <cellStyle name="Note 6 4 3 3 2 3 2" xfId="34778" xr:uid="{00000000-0005-0000-0000-000069B60000}"/>
    <cellStyle name="Note 6 4 3 3 2 3 3" xfId="49231" xr:uid="{00000000-0005-0000-0000-00006AB60000}"/>
    <cellStyle name="Note 6 4 3 3 2 4" xfId="23111" xr:uid="{00000000-0005-0000-0000-00006BB60000}"/>
    <cellStyle name="Note 6 4 3 3 2 5" xfId="37564" xr:uid="{00000000-0005-0000-0000-00006CB60000}"/>
    <cellStyle name="Note 6 4 3 3 3" xfId="8137" xr:uid="{00000000-0005-0000-0000-00006DB60000}"/>
    <cellStyle name="Note 6 4 3 3 3 2" xfId="25572" xr:uid="{00000000-0005-0000-0000-00006EB60000}"/>
    <cellStyle name="Note 6 4 3 3 3 3" xfId="40025" xr:uid="{00000000-0005-0000-0000-00006FB60000}"/>
    <cellStyle name="Note 6 4 3 3 4" xfId="10578" xr:uid="{00000000-0005-0000-0000-000070B60000}"/>
    <cellStyle name="Note 6 4 3 3 4 2" xfId="28013" xr:uid="{00000000-0005-0000-0000-000071B60000}"/>
    <cellStyle name="Note 6 4 3 3 4 3" xfId="42466" xr:uid="{00000000-0005-0000-0000-000072B60000}"/>
    <cellStyle name="Note 6 4 3 3 5" xfId="12998" xr:uid="{00000000-0005-0000-0000-000073B60000}"/>
    <cellStyle name="Note 6 4 3 3 5 2" xfId="30433" xr:uid="{00000000-0005-0000-0000-000074B60000}"/>
    <cellStyle name="Note 6 4 3 3 5 3" xfId="44886" xr:uid="{00000000-0005-0000-0000-000075B60000}"/>
    <cellStyle name="Note 6 4 3 3 6" xfId="20005" xr:uid="{00000000-0005-0000-0000-000076B60000}"/>
    <cellStyle name="Note 6 4 3 4" xfId="3165" xr:uid="{00000000-0005-0000-0000-000077B60000}"/>
    <cellStyle name="Note 6 4 3 4 2" xfId="5676" xr:uid="{00000000-0005-0000-0000-000078B60000}"/>
    <cellStyle name="Note 6 4 3 4 2 2" xfId="23112" xr:uid="{00000000-0005-0000-0000-000079B60000}"/>
    <cellStyle name="Note 6 4 3 4 2 3" xfId="37565" xr:uid="{00000000-0005-0000-0000-00007AB60000}"/>
    <cellStyle name="Note 6 4 3 4 3" xfId="8138" xr:uid="{00000000-0005-0000-0000-00007BB60000}"/>
    <cellStyle name="Note 6 4 3 4 3 2" xfId="25573" xr:uid="{00000000-0005-0000-0000-00007CB60000}"/>
    <cellStyle name="Note 6 4 3 4 3 3" xfId="40026" xr:uid="{00000000-0005-0000-0000-00007DB60000}"/>
    <cellStyle name="Note 6 4 3 4 4" xfId="10579" xr:uid="{00000000-0005-0000-0000-00007EB60000}"/>
    <cellStyle name="Note 6 4 3 4 4 2" xfId="28014" xr:uid="{00000000-0005-0000-0000-00007FB60000}"/>
    <cellStyle name="Note 6 4 3 4 4 3" xfId="42467" xr:uid="{00000000-0005-0000-0000-000080B60000}"/>
    <cellStyle name="Note 6 4 3 4 5" xfId="12999" xr:uid="{00000000-0005-0000-0000-000081B60000}"/>
    <cellStyle name="Note 6 4 3 4 5 2" xfId="30434" xr:uid="{00000000-0005-0000-0000-000082B60000}"/>
    <cellStyle name="Note 6 4 3 4 5 3" xfId="44887" xr:uid="{00000000-0005-0000-0000-000083B60000}"/>
    <cellStyle name="Note 6 4 3 4 6" xfId="15561" xr:uid="{00000000-0005-0000-0000-000084B60000}"/>
    <cellStyle name="Note 6 4 3 4 6 2" xfId="32996" xr:uid="{00000000-0005-0000-0000-000085B60000}"/>
    <cellStyle name="Note 6 4 3 4 6 3" xfId="47449" xr:uid="{00000000-0005-0000-0000-000086B60000}"/>
    <cellStyle name="Note 6 4 3 4 7" xfId="20006" xr:uid="{00000000-0005-0000-0000-000087B60000}"/>
    <cellStyle name="Note 6 4 3 4 8" xfId="20723" xr:uid="{00000000-0005-0000-0000-000088B60000}"/>
    <cellStyle name="Note 6 4 3 5" xfId="5673" xr:uid="{00000000-0005-0000-0000-000089B60000}"/>
    <cellStyle name="Note 6 4 3 5 2" xfId="14880" xr:uid="{00000000-0005-0000-0000-00008AB60000}"/>
    <cellStyle name="Note 6 4 3 5 2 2" xfId="32315" xr:uid="{00000000-0005-0000-0000-00008BB60000}"/>
    <cellStyle name="Note 6 4 3 5 2 3" xfId="46768" xr:uid="{00000000-0005-0000-0000-00008CB60000}"/>
    <cellStyle name="Note 6 4 3 5 3" xfId="17341" xr:uid="{00000000-0005-0000-0000-00008DB60000}"/>
    <cellStyle name="Note 6 4 3 5 3 2" xfId="34776" xr:uid="{00000000-0005-0000-0000-00008EB60000}"/>
    <cellStyle name="Note 6 4 3 5 3 3" xfId="49229" xr:uid="{00000000-0005-0000-0000-00008FB60000}"/>
    <cellStyle name="Note 6 4 3 5 4" xfId="23109" xr:uid="{00000000-0005-0000-0000-000090B60000}"/>
    <cellStyle name="Note 6 4 3 5 5" xfId="37562" xr:uid="{00000000-0005-0000-0000-000091B60000}"/>
    <cellStyle name="Note 6 4 3 6" xfId="8135" xr:uid="{00000000-0005-0000-0000-000092B60000}"/>
    <cellStyle name="Note 6 4 3 6 2" xfId="25570" xr:uid="{00000000-0005-0000-0000-000093B60000}"/>
    <cellStyle name="Note 6 4 3 6 3" xfId="40023" xr:uid="{00000000-0005-0000-0000-000094B60000}"/>
    <cellStyle name="Note 6 4 3 7" xfId="10576" xr:uid="{00000000-0005-0000-0000-000095B60000}"/>
    <cellStyle name="Note 6 4 3 7 2" xfId="28011" xr:uid="{00000000-0005-0000-0000-000096B60000}"/>
    <cellStyle name="Note 6 4 3 7 3" xfId="42464" xr:uid="{00000000-0005-0000-0000-000097B60000}"/>
    <cellStyle name="Note 6 4 3 8" xfId="12996" xr:uid="{00000000-0005-0000-0000-000098B60000}"/>
    <cellStyle name="Note 6 4 3 8 2" xfId="30431" xr:uid="{00000000-0005-0000-0000-000099B60000}"/>
    <cellStyle name="Note 6 4 3 8 3" xfId="44884" xr:uid="{00000000-0005-0000-0000-00009AB60000}"/>
    <cellStyle name="Note 6 4 3 9" xfId="20003" xr:uid="{00000000-0005-0000-0000-00009BB60000}"/>
    <cellStyle name="Note 6 4 4" xfId="3166" xr:uid="{00000000-0005-0000-0000-00009CB60000}"/>
    <cellStyle name="Note 6 4 4 2" xfId="3167" xr:uid="{00000000-0005-0000-0000-00009DB60000}"/>
    <cellStyle name="Note 6 4 4 2 2" xfId="5678" xr:uid="{00000000-0005-0000-0000-00009EB60000}"/>
    <cellStyle name="Note 6 4 4 2 2 2" xfId="14884" xr:uid="{00000000-0005-0000-0000-00009FB60000}"/>
    <cellStyle name="Note 6 4 4 2 2 2 2" xfId="32319" xr:uid="{00000000-0005-0000-0000-0000A0B60000}"/>
    <cellStyle name="Note 6 4 4 2 2 2 3" xfId="46772" xr:uid="{00000000-0005-0000-0000-0000A1B60000}"/>
    <cellStyle name="Note 6 4 4 2 2 3" xfId="17345" xr:uid="{00000000-0005-0000-0000-0000A2B60000}"/>
    <cellStyle name="Note 6 4 4 2 2 3 2" xfId="34780" xr:uid="{00000000-0005-0000-0000-0000A3B60000}"/>
    <cellStyle name="Note 6 4 4 2 2 3 3" xfId="49233" xr:uid="{00000000-0005-0000-0000-0000A4B60000}"/>
    <cellStyle name="Note 6 4 4 2 2 4" xfId="23114" xr:uid="{00000000-0005-0000-0000-0000A5B60000}"/>
    <cellStyle name="Note 6 4 4 2 2 5" xfId="37567" xr:uid="{00000000-0005-0000-0000-0000A6B60000}"/>
    <cellStyle name="Note 6 4 4 2 3" xfId="8140" xr:uid="{00000000-0005-0000-0000-0000A7B60000}"/>
    <cellStyle name="Note 6 4 4 2 3 2" xfId="25575" xr:uid="{00000000-0005-0000-0000-0000A8B60000}"/>
    <cellStyle name="Note 6 4 4 2 3 3" xfId="40028" xr:uid="{00000000-0005-0000-0000-0000A9B60000}"/>
    <cellStyle name="Note 6 4 4 2 4" xfId="10581" xr:uid="{00000000-0005-0000-0000-0000AAB60000}"/>
    <cellStyle name="Note 6 4 4 2 4 2" xfId="28016" xr:uid="{00000000-0005-0000-0000-0000ABB60000}"/>
    <cellStyle name="Note 6 4 4 2 4 3" xfId="42469" xr:uid="{00000000-0005-0000-0000-0000ACB60000}"/>
    <cellStyle name="Note 6 4 4 2 5" xfId="13001" xr:uid="{00000000-0005-0000-0000-0000ADB60000}"/>
    <cellStyle name="Note 6 4 4 2 5 2" xfId="30436" xr:uid="{00000000-0005-0000-0000-0000AEB60000}"/>
    <cellStyle name="Note 6 4 4 2 5 3" xfId="44889" xr:uid="{00000000-0005-0000-0000-0000AFB60000}"/>
    <cellStyle name="Note 6 4 4 2 6" xfId="20008" xr:uid="{00000000-0005-0000-0000-0000B0B60000}"/>
    <cellStyle name="Note 6 4 4 3" xfId="3168" xr:uid="{00000000-0005-0000-0000-0000B1B60000}"/>
    <cellStyle name="Note 6 4 4 3 2" xfId="5679" xr:uid="{00000000-0005-0000-0000-0000B2B60000}"/>
    <cellStyle name="Note 6 4 4 3 2 2" xfId="14885" xr:uid="{00000000-0005-0000-0000-0000B3B60000}"/>
    <cellStyle name="Note 6 4 4 3 2 2 2" xfId="32320" xr:uid="{00000000-0005-0000-0000-0000B4B60000}"/>
    <cellStyle name="Note 6 4 4 3 2 2 3" xfId="46773" xr:uid="{00000000-0005-0000-0000-0000B5B60000}"/>
    <cellStyle name="Note 6 4 4 3 2 3" xfId="17346" xr:uid="{00000000-0005-0000-0000-0000B6B60000}"/>
    <cellStyle name="Note 6 4 4 3 2 3 2" xfId="34781" xr:uid="{00000000-0005-0000-0000-0000B7B60000}"/>
    <cellStyle name="Note 6 4 4 3 2 3 3" xfId="49234" xr:uid="{00000000-0005-0000-0000-0000B8B60000}"/>
    <cellStyle name="Note 6 4 4 3 2 4" xfId="23115" xr:uid="{00000000-0005-0000-0000-0000B9B60000}"/>
    <cellStyle name="Note 6 4 4 3 2 5" xfId="37568" xr:uid="{00000000-0005-0000-0000-0000BAB60000}"/>
    <cellStyle name="Note 6 4 4 3 3" xfId="8141" xr:uid="{00000000-0005-0000-0000-0000BBB60000}"/>
    <cellStyle name="Note 6 4 4 3 3 2" xfId="25576" xr:uid="{00000000-0005-0000-0000-0000BCB60000}"/>
    <cellStyle name="Note 6 4 4 3 3 3" xfId="40029" xr:uid="{00000000-0005-0000-0000-0000BDB60000}"/>
    <cellStyle name="Note 6 4 4 3 4" xfId="10582" xr:uid="{00000000-0005-0000-0000-0000BEB60000}"/>
    <cellStyle name="Note 6 4 4 3 4 2" xfId="28017" xr:uid="{00000000-0005-0000-0000-0000BFB60000}"/>
    <cellStyle name="Note 6 4 4 3 4 3" xfId="42470" xr:uid="{00000000-0005-0000-0000-0000C0B60000}"/>
    <cellStyle name="Note 6 4 4 3 5" xfId="13002" xr:uid="{00000000-0005-0000-0000-0000C1B60000}"/>
    <cellStyle name="Note 6 4 4 3 5 2" xfId="30437" xr:uid="{00000000-0005-0000-0000-0000C2B60000}"/>
    <cellStyle name="Note 6 4 4 3 5 3" xfId="44890" xr:uid="{00000000-0005-0000-0000-0000C3B60000}"/>
    <cellStyle name="Note 6 4 4 3 6" xfId="20009" xr:uid="{00000000-0005-0000-0000-0000C4B60000}"/>
    <cellStyle name="Note 6 4 4 4" xfId="3169" xr:uid="{00000000-0005-0000-0000-0000C5B60000}"/>
    <cellStyle name="Note 6 4 4 4 2" xfId="5680" xr:uid="{00000000-0005-0000-0000-0000C6B60000}"/>
    <cellStyle name="Note 6 4 4 4 2 2" xfId="23116" xr:uid="{00000000-0005-0000-0000-0000C7B60000}"/>
    <cellStyle name="Note 6 4 4 4 2 3" xfId="37569" xr:uid="{00000000-0005-0000-0000-0000C8B60000}"/>
    <cellStyle name="Note 6 4 4 4 3" xfId="8142" xr:uid="{00000000-0005-0000-0000-0000C9B60000}"/>
    <cellStyle name="Note 6 4 4 4 3 2" xfId="25577" xr:uid="{00000000-0005-0000-0000-0000CAB60000}"/>
    <cellStyle name="Note 6 4 4 4 3 3" xfId="40030" xr:uid="{00000000-0005-0000-0000-0000CBB60000}"/>
    <cellStyle name="Note 6 4 4 4 4" xfId="10583" xr:uid="{00000000-0005-0000-0000-0000CCB60000}"/>
    <cellStyle name="Note 6 4 4 4 4 2" xfId="28018" xr:uid="{00000000-0005-0000-0000-0000CDB60000}"/>
    <cellStyle name="Note 6 4 4 4 4 3" xfId="42471" xr:uid="{00000000-0005-0000-0000-0000CEB60000}"/>
    <cellStyle name="Note 6 4 4 4 5" xfId="13003" xr:uid="{00000000-0005-0000-0000-0000CFB60000}"/>
    <cellStyle name="Note 6 4 4 4 5 2" xfId="30438" xr:uid="{00000000-0005-0000-0000-0000D0B60000}"/>
    <cellStyle name="Note 6 4 4 4 5 3" xfId="44891" xr:uid="{00000000-0005-0000-0000-0000D1B60000}"/>
    <cellStyle name="Note 6 4 4 4 6" xfId="15562" xr:uid="{00000000-0005-0000-0000-0000D2B60000}"/>
    <cellStyle name="Note 6 4 4 4 6 2" xfId="32997" xr:uid="{00000000-0005-0000-0000-0000D3B60000}"/>
    <cellStyle name="Note 6 4 4 4 6 3" xfId="47450" xr:uid="{00000000-0005-0000-0000-0000D4B60000}"/>
    <cellStyle name="Note 6 4 4 4 7" xfId="20010" xr:uid="{00000000-0005-0000-0000-0000D5B60000}"/>
    <cellStyle name="Note 6 4 4 4 8" xfId="20724" xr:uid="{00000000-0005-0000-0000-0000D6B60000}"/>
    <cellStyle name="Note 6 4 4 5" xfId="5677" xr:uid="{00000000-0005-0000-0000-0000D7B60000}"/>
    <cellStyle name="Note 6 4 4 5 2" xfId="14883" xr:uid="{00000000-0005-0000-0000-0000D8B60000}"/>
    <cellStyle name="Note 6 4 4 5 2 2" xfId="32318" xr:uid="{00000000-0005-0000-0000-0000D9B60000}"/>
    <cellStyle name="Note 6 4 4 5 2 3" xfId="46771" xr:uid="{00000000-0005-0000-0000-0000DAB60000}"/>
    <cellStyle name="Note 6 4 4 5 3" xfId="17344" xr:uid="{00000000-0005-0000-0000-0000DBB60000}"/>
    <cellStyle name="Note 6 4 4 5 3 2" xfId="34779" xr:uid="{00000000-0005-0000-0000-0000DCB60000}"/>
    <cellStyle name="Note 6 4 4 5 3 3" xfId="49232" xr:uid="{00000000-0005-0000-0000-0000DDB60000}"/>
    <cellStyle name="Note 6 4 4 5 4" xfId="23113" xr:uid="{00000000-0005-0000-0000-0000DEB60000}"/>
    <cellStyle name="Note 6 4 4 5 5" xfId="37566" xr:uid="{00000000-0005-0000-0000-0000DFB60000}"/>
    <cellStyle name="Note 6 4 4 6" xfId="8139" xr:uid="{00000000-0005-0000-0000-0000E0B60000}"/>
    <cellStyle name="Note 6 4 4 6 2" xfId="25574" xr:uid="{00000000-0005-0000-0000-0000E1B60000}"/>
    <cellStyle name="Note 6 4 4 6 3" xfId="40027" xr:uid="{00000000-0005-0000-0000-0000E2B60000}"/>
    <cellStyle name="Note 6 4 4 7" xfId="10580" xr:uid="{00000000-0005-0000-0000-0000E3B60000}"/>
    <cellStyle name="Note 6 4 4 7 2" xfId="28015" xr:uid="{00000000-0005-0000-0000-0000E4B60000}"/>
    <cellStyle name="Note 6 4 4 7 3" xfId="42468" xr:uid="{00000000-0005-0000-0000-0000E5B60000}"/>
    <cellStyle name="Note 6 4 4 8" xfId="13000" xr:uid="{00000000-0005-0000-0000-0000E6B60000}"/>
    <cellStyle name="Note 6 4 4 8 2" xfId="30435" xr:uid="{00000000-0005-0000-0000-0000E7B60000}"/>
    <cellStyle name="Note 6 4 4 8 3" xfId="44888" xr:uid="{00000000-0005-0000-0000-0000E8B60000}"/>
    <cellStyle name="Note 6 4 4 9" xfId="20007" xr:uid="{00000000-0005-0000-0000-0000E9B60000}"/>
    <cellStyle name="Note 6 4 5" xfId="3170" xr:uid="{00000000-0005-0000-0000-0000EAB60000}"/>
    <cellStyle name="Note 6 4 5 2" xfId="3171" xr:uid="{00000000-0005-0000-0000-0000EBB60000}"/>
    <cellStyle name="Note 6 4 5 2 2" xfId="5682" xr:uid="{00000000-0005-0000-0000-0000ECB60000}"/>
    <cellStyle name="Note 6 4 5 2 2 2" xfId="14887" xr:uid="{00000000-0005-0000-0000-0000EDB60000}"/>
    <cellStyle name="Note 6 4 5 2 2 2 2" xfId="32322" xr:uid="{00000000-0005-0000-0000-0000EEB60000}"/>
    <cellStyle name="Note 6 4 5 2 2 2 3" xfId="46775" xr:uid="{00000000-0005-0000-0000-0000EFB60000}"/>
    <cellStyle name="Note 6 4 5 2 2 3" xfId="17348" xr:uid="{00000000-0005-0000-0000-0000F0B60000}"/>
    <cellStyle name="Note 6 4 5 2 2 3 2" xfId="34783" xr:uid="{00000000-0005-0000-0000-0000F1B60000}"/>
    <cellStyle name="Note 6 4 5 2 2 3 3" xfId="49236" xr:uid="{00000000-0005-0000-0000-0000F2B60000}"/>
    <cellStyle name="Note 6 4 5 2 2 4" xfId="23118" xr:uid="{00000000-0005-0000-0000-0000F3B60000}"/>
    <cellStyle name="Note 6 4 5 2 2 5" xfId="37571" xr:uid="{00000000-0005-0000-0000-0000F4B60000}"/>
    <cellStyle name="Note 6 4 5 2 3" xfId="8144" xr:uid="{00000000-0005-0000-0000-0000F5B60000}"/>
    <cellStyle name="Note 6 4 5 2 3 2" xfId="25579" xr:uid="{00000000-0005-0000-0000-0000F6B60000}"/>
    <cellStyle name="Note 6 4 5 2 3 3" xfId="40032" xr:uid="{00000000-0005-0000-0000-0000F7B60000}"/>
    <cellStyle name="Note 6 4 5 2 4" xfId="10585" xr:uid="{00000000-0005-0000-0000-0000F8B60000}"/>
    <cellStyle name="Note 6 4 5 2 4 2" xfId="28020" xr:uid="{00000000-0005-0000-0000-0000F9B60000}"/>
    <cellStyle name="Note 6 4 5 2 4 3" xfId="42473" xr:uid="{00000000-0005-0000-0000-0000FAB60000}"/>
    <cellStyle name="Note 6 4 5 2 5" xfId="13005" xr:uid="{00000000-0005-0000-0000-0000FBB60000}"/>
    <cellStyle name="Note 6 4 5 2 5 2" xfId="30440" xr:uid="{00000000-0005-0000-0000-0000FCB60000}"/>
    <cellStyle name="Note 6 4 5 2 5 3" xfId="44893" xr:uid="{00000000-0005-0000-0000-0000FDB60000}"/>
    <cellStyle name="Note 6 4 5 2 6" xfId="20012" xr:uid="{00000000-0005-0000-0000-0000FEB60000}"/>
    <cellStyle name="Note 6 4 5 3" xfId="3172" xr:uid="{00000000-0005-0000-0000-0000FFB60000}"/>
    <cellStyle name="Note 6 4 5 3 2" xfId="5683" xr:uid="{00000000-0005-0000-0000-000000B70000}"/>
    <cellStyle name="Note 6 4 5 3 2 2" xfId="14888" xr:uid="{00000000-0005-0000-0000-000001B70000}"/>
    <cellStyle name="Note 6 4 5 3 2 2 2" xfId="32323" xr:uid="{00000000-0005-0000-0000-000002B70000}"/>
    <cellStyle name="Note 6 4 5 3 2 2 3" xfId="46776" xr:uid="{00000000-0005-0000-0000-000003B70000}"/>
    <cellStyle name="Note 6 4 5 3 2 3" xfId="17349" xr:uid="{00000000-0005-0000-0000-000004B70000}"/>
    <cellStyle name="Note 6 4 5 3 2 3 2" xfId="34784" xr:uid="{00000000-0005-0000-0000-000005B70000}"/>
    <cellStyle name="Note 6 4 5 3 2 3 3" xfId="49237" xr:uid="{00000000-0005-0000-0000-000006B70000}"/>
    <cellStyle name="Note 6 4 5 3 2 4" xfId="23119" xr:uid="{00000000-0005-0000-0000-000007B70000}"/>
    <cellStyle name="Note 6 4 5 3 2 5" xfId="37572" xr:uid="{00000000-0005-0000-0000-000008B70000}"/>
    <cellStyle name="Note 6 4 5 3 3" xfId="8145" xr:uid="{00000000-0005-0000-0000-000009B70000}"/>
    <cellStyle name="Note 6 4 5 3 3 2" xfId="25580" xr:uid="{00000000-0005-0000-0000-00000AB70000}"/>
    <cellStyle name="Note 6 4 5 3 3 3" xfId="40033" xr:uid="{00000000-0005-0000-0000-00000BB70000}"/>
    <cellStyle name="Note 6 4 5 3 4" xfId="10586" xr:uid="{00000000-0005-0000-0000-00000CB70000}"/>
    <cellStyle name="Note 6 4 5 3 4 2" xfId="28021" xr:uid="{00000000-0005-0000-0000-00000DB70000}"/>
    <cellStyle name="Note 6 4 5 3 4 3" xfId="42474" xr:uid="{00000000-0005-0000-0000-00000EB70000}"/>
    <cellStyle name="Note 6 4 5 3 5" xfId="13006" xr:uid="{00000000-0005-0000-0000-00000FB70000}"/>
    <cellStyle name="Note 6 4 5 3 5 2" xfId="30441" xr:uid="{00000000-0005-0000-0000-000010B70000}"/>
    <cellStyle name="Note 6 4 5 3 5 3" xfId="44894" xr:uid="{00000000-0005-0000-0000-000011B70000}"/>
    <cellStyle name="Note 6 4 5 3 6" xfId="20013" xr:uid="{00000000-0005-0000-0000-000012B70000}"/>
    <cellStyle name="Note 6 4 5 4" xfId="3173" xr:uid="{00000000-0005-0000-0000-000013B70000}"/>
    <cellStyle name="Note 6 4 5 4 2" xfId="5684" xr:uid="{00000000-0005-0000-0000-000014B70000}"/>
    <cellStyle name="Note 6 4 5 4 2 2" xfId="23120" xr:uid="{00000000-0005-0000-0000-000015B70000}"/>
    <cellStyle name="Note 6 4 5 4 2 3" xfId="37573" xr:uid="{00000000-0005-0000-0000-000016B70000}"/>
    <cellStyle name="Note 6 4 5 4 3" xfId="8146" xr:uid="{00000000-0005-0000-0000-000017B70000}"/>
    <cellStyle name="Note 6 4 5 4 3 2" xfId="25581" xr:uid="{00000000-0005-0000-0000-000018B70000}"/>
    <cellStyle name="Note 6 4 5 4 3 3" xfId="40034" xr:uid="{00000000-0005-0000-0000-000019B70000}"/>
    <cellStyle name="Note 6 4 5 4 4" xfId="10587" xr:uid="{00000000-0005-0000-0000-00001AB70000}"/>
    <cellStyle name="Note 6 4 5 4 4 2" xfId="28022" xr:uid="{00000000-0005-0000-0000-00001BB70000}"/>
    <cellStyle name="Note 6 4 5 4 4 3" xfId="42475" xr:uid="{00000000-0005-0000-0000-00001CB70000}"/>
    <cellStyle name="Note 6 4 5 4 5" xfId="13007" xr:uid="{00000000-0005-0000-0000-00001DB70000}"/>
    <cellStyle name="Note 6 4 5 4 5 2" xfId="30442" xr:uid="{00000000-0005-0000-0000-00001EB70000}"/>
    <cellStyle name="Note 6 4 5 4 5 3" xfId="44895" xr:uid="{00000000-0005-0000-0000-00001FB70000}"/>
    <cellStyle name="Note 6 4 5 4 6" xfId="15563" xr:uid="{00000000-0005-0000-0000-000020B70000}"/>
    <cellStyle name="Note 6 4 5 4 6 2" xfId="32998" xr:uid="{00000000-0005-0000-0000-000021B70000}"/>
    <cellStyle name="Note 6 4 5 4 6 3" xfId="47451" xr:uid="{00000000-0005-0000-0000-000022B70000}"/>
    <cellStyle name="Note 6 4 5 4 7" xfId="20014" xr:uid="{00000000-0005-0000-0000-000023B70000}"/>
    <cellStyle name="Note 6 4 5 4 8" xfId="20725" xr:uid="{00000000-0005-0000-0000-000024B70000}"/>
    <cellStyle name="Note 6 4 5 5" xfId="5681" xr:uid="{00000000-0005-0000-0000-000025B70000}"/>
    <cellStyle name="Note 6 4 5 5 2" xfId="14886" xr:uid="{00000000-0005-0000-0000-000026B70000}"/>
    <cellStyle name="Note 6 4 5 5 2 2" xfId="32321" xr:uid="{00000000-0005-0000-0000-000027B70000}"/>
    <cellStyle name="Note 6 4 5 5 2 3" xfId="46774" xr:uid="{00000000-0005-0000-0000-000028B70000}"/>
    <cellStyle name="Note 6 4 5 5 3" xfId="17347" xr:uid="{00000000-0005-0000-0000-000029B70000}"/>
    <cellStyle name="Note 6 4 5 5 3 2" xfId="34782" xr:uid="{00000000-0005-0000-0000-00002AB70000}"/>
    <cellStyle name="Note 6 4 5 5 3 3" xfId="49235" xr:uid="{00000000-0005-0000-0000-00002BB70000}"/>
    <cellStyle name="Note 6 4 5 5 4" xfId="23117" xr:uid="{00000000-0005-0000-0000-00002CB70000}"/>
    <cellStyle name="Note 6 4 5 5 5" xfId="37570" xr:uid="{00000000-0005-0000-0000-00002DB70000}"/>
    <cellStyle name="Note 6 4 5 6" xfId="8143" xr:uid="{00000000-0005-0000-0000-00002EB70000}"/>
    <cellStyle name="Note 6 4 5 6 2" xfId="25578" xr:uid="{00000000-0005-0000-0000-00002FB70000}"/>
    <cellStyle name="Note 6 4 5 6 3" xfId="40031" xr:uid="{00000000-0005-0000-0000-000030B70000}"/>
    <cellStyle name="Note 6 4 5 7" xfId="10584" xr:uid="{00000000-0005-0000-0000-000031B70000}"/>
    <cellStyle name="Note 6 4 5 7 2" xfId="28019" xr:uid="{00000000-0005-0000-0000-000032B70000}"/>
    <cellStyle name="Note 6 4 5 7 3" xfId="42472" xr:uid="{00000000-0005-0000-0000-000033B70000}"/>
    <cellStyle name="Note 6 4 5 8" xfId="13004" xr:uid="{00000000-0005-0000-0000-000034B70000}"/>
    <cellStyle name="Note 6 4 5 8 2" xfId="30439" xr:uid="{00000000-0005-0000-0000-000035B70000}"/>
    <cellStyle name="Note 6 4 5 8 3" xfId="44892" xr:uid="{00000000-0005-0000-0000-000036B70000}"/>
    <cellStyle name="Note 6 4 5 9" xfId="20011" xr:uid="{00000000-0005-0000-0000-000037B70000}"/>
    <cellStyle name="Note 6 4 6" xfId="3174" xr:uid="{00000000-0005-0000-0000-000038B70000}"/>
    <cellStyle name="Note 6 4 6 2" xfId="5685" xr:uid="{00000000-0005-0000-0000-000039B70000}"/>
    <cellStyle name="Note 6 4 6 2 2" xfId="14889" xr:uid="{00000000-0005-0000-0000-00003AB70000}"/>
    <cellStyle name="Note 6 4 6 2 2 2" xfId="32324" xr:uid="{00000000-0005-0000-0000-00003BB70000}"/>
    <cellStyle name="Note 6 4 6 2 2 3" xfId="46777" xr:uid="{00000000-0005-0000-0000-00003CB70000}"/>
    <cellStyle name="Note 6 4 6 2 3" xfId="17350" xr:uid="{00000000-0005-0000-0000-00003DB70000}"/>
    <cellStyle name="Note 6 4 6 2 3 2" xfId="34785" xr:uid="{00000000-0005-0000-0000-00003EB70000}"/>
    <cellStyle name="Note 6 4 6 2 3 3" xfId="49238" xr:uid="{00000000-0005-0000-0000-00003FB70000}"/>
    <cellStyle name="Note 6 4 6 2 4" xfId="23121" xr:uid="{00000000-0005-0000-0000-000040B70000}"/>
    <cellStyle name="Note 6 4 6 2 5" xfId="37574" xr:uid="{00000000-0005-0000-0000-000041B70000}"/>
    <cellStyle name="Note 6 4 6 3" xfId="8147" xr:uid="{00000000-0005-0000-0000-000042B70000}"/>
    <cellStyle name="Note 6 4 6 3 2" xfId="25582" xr:uid="{00000000-0005-0000-0000-000043B70000}"/>
    <cellStyle name="Note 6 4 6 3 3" xfId="40035" xr:uid="{00000000-0005-0000-0000-000044B70000}"/>
    <cellStyle name="Note 6 4 6 4" xfId="10588" xr:uid="{00000000-0005-0000-0000-000045B70000}"/>
    <cellStyle name="Note 6 4 6 4 2" xfId="28023" xr:uid="{00000000-0005-0000-0000-000046B70000}"/>
    <cellStyle name="Note 6 4 6 4 3" xfId="42476" xr:uid="{00000000-0005-0000-0000-000047B70000}"/>
    <cellStyle name="Note 6 4 6 5" xfId="13008" xr:uid="{00000000-0005-0000-0000-000048B70000}"/>
    <cellStyle name="Note 6 4 6 5 2" xfId="30443" xr:uid="{00000000-0005-0000-0000-000049B70000}"/>
    <cellStyle name="Note 6 4 6 5 3" xfId="44896" xr:uid="{00000000-0005-0000-0000-00004AB70000}"/>
    <cellStyle name="Note 6 4 6 6" xfId="20015" xr:uid="{00000000-0005-0000-0000-00004BB70000}"/>
    <cellStyle name="Note 6 4 7" xfId="3175" xr:uid="{00000000-0005-0000-0000-00004CB70000}"/>
    <cellStyle name="Note 6 4 7 2" xfId="5686" xr:uid="{00000000-0005-0000-0000-00004DB70000}"/>
    <cellStyle name="Note 6 4 7 2 2" xfId="14890" xr:uid="{00000000-0005-0000-0000-00004EB70000}"/>
    <cellStyle name="Note 6 4 7 2 2 2" xfId="32325" xr:uid="{00000000-0005-0000-0000-00004FB70000}"/>
    <cellStyle name="Note 6 4 7 2 2 3" xfId="46778" xr:uid="{00000000-0005-0000-0000-000050B70000}"/>
    <cellStyle name="Note 6 4 7 2 3" xfId="17351" xr:uid="{00000000-0005-0000-0000-000051B70000}"/>
    <cellStyle name="Note 6 4 7 2 3 2" xfId="34786" xr:uid="{00000000-0005-0000-0000-000052B70000}"/>
    <cellStyle name="Note 6 4 7 2 3 3" xfId="49239" xr:uid="{00000000-0005-0000-0000-000053B70000}"/>
    <cellStyle name="Note 6 4 7 2 4" xfId="23122" xr:uid="{00000000-0005-0000-0000-000054B70000}"/>
    <cellStyle name="Note 6 4 7 2 5" xfId="37575" xr:uid="{00000000-0005-0000-0000-000055B70000}"/>
    <cellStyle name="Note 6 4 7 3" xfId="8148" xr:uid="{00000000-0005-0000-0000-000056B70000}"/>
    <cellStyle name="Note 6 4 7 3 2" xfId="25583" xr:uid="{00000000-0005-0000-0000-000057B70000}"/>
    <cellStyle name="Note 6 4 7 3 3" xfId="40036" xr:uid="{00000000-0005-0000-0000-000058B70000}"/>
    <cellStyle name="Note 6 4 7 4" xfId="10589" xr:uid="{00000000-0005-0000-0000-000059B70000}"/>
    <cellStyle name="Note 6 4 7 4 2" xfId="28024" xr:uid="{00000000-0005-0000-0000-00005AB70000}"/>
    <cellStyle name="Note 6 4 7 4 3" xfId="42477" xr:uid="{00000000-0005-0000-0000-00005BB70000}"/>
    <cellStyle name="Note 6 4 7 5" xfId="13009" xr:uid="{00000000-0005-0000-0000-00005CB70000}"/>
    <cellStyle name="Note 6 4 7 5 2" xfId="30444" xr:uid="{00000000-0005-0000-0000-00005DB70000}"/>
    <cellStyle name="Note 6 4 7 5 3" xfId="44897" xr:uid="{00000000-0005-0000-0000-00005EB70000}"/>
    <cellStyle name="Note 6 4 7 6" xfId="20016" xr:uid="{00000000-0005-0000-0000-00005FB70000}"/>
    <cellStyle name="Note 6 4 8" xfId="3176" xr:uid="{00000000-0005-0000-0000-000060B70000}"/>
    <cellStyle name="Note 6 4 8 2" xfId="5687" xr:uid="{00000000-0005-0000-0000-000061B70000}"/>
    <cellStyle name="Note 6 4 8 2 2" xfId="23123" xr:uid="{00000000-0005-0000-0000-000062B70000}"/>
    <cellStyle name="Note 6 4 8 2 3" xfId="37576" xr:uid="{00000000-0005-0000-0000-000063B70000}"/>
    <cellStyle name="Note 6 4 8 3" xfId="8149" xr:uid="{00000000-0005-0000-0000-000064B70000}"/>
    <cellStyle name="Note 6 4 8 3 2" xfId="25584" xr:uid="{00000000-0005-0000-0000-000065B70000}"/>
    <cellStyle name="Note 6 4 8 3 3" xfId="40037" xr:uid="{00000000-0005-0000-0000-000066B70000}"/>
    <cellStyle name="Note 6 4 8 4" xfId="10590" xr:uid="{00000000-0005-0000-0000-000067B70000}"/>
    <cellStyle name="Note 6 4 8 4 2" xfId="28025" xr:uid="{00000000-0005-0000-0000-000068B70000}"/>
    <cellStyle name="Note 6 4 8 4 3" xfId="42478" xr:uid="{00000000-0005-0000-0000-000069B70000}"/>
    <cellStyle name="Note 6 4 8 5" xfId="13010" xr:uid="{00000000-0005-0000-0000-00006AB70000}"/>
    <cellStyle name="Note 6 4 8 5 2" xfId="30445" xr:uid="{00000000-0005-0000-0000-00006BB70000}"/>
    <cellStyle name="Note 6 4 8 5 3" xfId="44898" xr:uid="{00000000-0005-0000-0000-00006CB70000}"/>
    <cellStyle name="Note 6 4 8 6" xfId="15564" xr:uid="{00000000-0005-0000-0000-00006DB70000}"/>
    <cellStyle name="Note 6 4 8 6 2" xfId="32999" xr:uid="{00000000-0005-0000-0000-00006EB70000}"/>
    <cellStyle name="Note 6 4 8 6 3" xfId="47452" xr:uid="{00000000-0005-0000-0000-00006FB70000}"/>
    <cellStyle name="Note 6 4 8 7" xfId="20017" xr:uid="{00000000-0005-0000-0000-000070B70000}"/>
    <cellStyle name="Note 6 4 8 8" xfId="20726" xr:uid="{00000000-0005-0000-0000-000071B70000}"/>
    <cellStyle name="Note 6 4 9" xfId="5668" xr:uid="{00000000-0005-0000-0000-000072B70000}"/>
    <cellStyle name="Note 6 4 9 2" xfId="14876" xr:uid="{00000000-0005-0000-0000-000073B70000}"/>
    <cellStyle name="Note 6 4 9 2 2" xfId="32311" xr:uid="{00000000-0005-0000-0000-000074B70000}"/>
    <cellStyle name="Note 6 4 9 2 3" xfId="46764" xr:uid="{00000000-0005-0000-0000-000075B70000}"/>
    <cellStyle name="Note 6 4 9 3" xfId="17337" xr:uid="{00000000-0005-0000-0000-000076B70000}"/>
    <cellStyle name="Note 6 4 9 3 2" xfId="34772" xr:uid="{00000000-0005-0000-0000-000077B70000}"/>
    <cellStyle name="Note 6 4 9 3 3" xfId="49225" xr:uid="{00000000-0005-0000-0000-000078B70000}"/>
    <cellStyle name="Note 6 4 9 4" xfId="23104" xr:uid="{00000000-0005-0000-0000-000079B70000}"/>
    <cellStyle name="Note 6 4 9 5" xfId="37557" xr:uid="{00000000-0005-0000-0000-00007AB70000}"/>
    <cellStyle name="Note 6 5" xfId="3177" xr:uid="{00000000-0005-0000-0000-00007BB70000}"/>
    <cellStyle name="Note 6 5 10" xfId="8150" xr:uid="{00000000-0005-0000-0000-00007CB70000}"/>
    <cellStyle name="Note 6 5 10 2" xfId="25585" xr:uid="{00000000-0005-0000-0000-00007DB70000}"/>
    <cellStyle name="Note 6 5 10 3" xfId="40038" xr:uid="{00000000-0005-0000-0000-00007EB70000}"/>
    <cellStyle name="Note 6 5 11" xfId="10591" xr:uid="{00000000-0005-0000-0000-00007FB70000}"/>
    <cellStyle name="Note 6 5 11 2" xfId="28026" xr:uid="{00000000-0005-0000-0000-000080B70000}"/>
    <cellStyle name="Note 6 5 11 3" xfId="42479" xr:uid="{00000000-0005-0000-0000-000081B70000}"/>
    <cellStyle name="Note 6 5 12" xfId="13011" xr:uid="{00000000-0005-0000-0000-000082B70000}"/>
    <cellStyle name="Note 6 5 12 2" xfId="30446" xr:uid="{00000000-0005-0000-0000-000083B70000}"/>
    <cellStyle name="Note 6 5 12 3" xfId="44899" xr:uid="{00000000-0005-0000-0000-000084B70000}"/>
    <cellStyle name="Note 6 5 13" xfId="20018" xr:uid="{00000000-0005-0000-0000-000085B70000}"/>
    <cellStyle name="Note 6 5 2" xfId="3178" xr:uid="{00000000-0005-0000-0000-000086B70000}"/>
    <cellStyle name="Note 6 5 2 2" xfId="3179" xr:uid="{00000000-0005-0000-0000-000087B70000}"/>
    <cellStyle name="Note 6 5 2 2 2" xfId="5690" xr:uid="{00000000-0005-0000-0000-000088B70000}"/>
    <cellStyle name="Note 6 5 2 2 2 2" xfId="14893" xr:uid="{00000000-0005-0000-0000-000089B70000}"/>
    <cellStyle name="Note 6 5 2 2 2 2 2" xfId="32328" xr:uid="{00000000-0005-0000-0000-00008AB70000}"/>
    <cellStyle name="Note 6 5 2 2 2 2 3" xfId="46781" xr:uid="{00000000-0005-0000-0000-00008BB70000}"/>
    <cellStyle name="Note 6 5 2 2 2 3" xfId="17354" xr:uid="{00000000-0005-0000-0000-00008CB70000}"/>
    <cellStyle name="Note 6 5 2 2 2 3 2" xfId="34789" xr:uid="{00000000-0005-0000-0000-00008DB70000}"/>
    <cellStyle name="Note 6 5 2 2 2 3 3" xfId="49242" xr:uid="{00000000-0005-0000-0000-00008EB70000}"/>
    <cellStyle name="Note 6 5 2 2 2 4" xfId="23126" xr:uid="{00000000-0005-0000-0000-00008FB70000}"/>
    <cellStyle name="Note 6 5 2 2 2 5" xfId="37579" xr:uid="{00000000-0005-0000-0000-000090B70000}"/>
    <cellStyle name="Note 6 5 2 2 3" xfId="8152" xr:uid="{00000000-0005-0000-0000-000091B70000}"/>
    <cellStyle name="Note 6 5 2 2 3 2" xfId="25587" xr:uid="{00000000-0005-0000-0000-000092B70000}"/>
    <cellStyle name="Note 6 5 2 2 3 3" xfId="40040" xr:uid="{00000000-0005-0000-0000-000093B70000}"/>
    <cellStyle name="Note 6 5 2 2 4" xfId="10593" xr:uid="{00000000-0005-0000-0000-000094B70000}"/>
    <cellStyle name="Note 6 5 2 2 4 2" xfId="28028" xr:uid="{00000000-0005-0000-0000-000095B70000}"/>
    <cellStyle name="Note 6 5 2 2 4 3" xfId="42481" xr:uid="{00000000-0005-0000-0000-000096B70000}"/>
    <cellStyle name="Note 6 5 2 2 5" xfId="13013" xr:uid="{00000000-0005-0000-0000-000097B70000}"/>
    <cellStyle name="Note 6 5 2 2 5 2" xfId="30448" xr:uid="{00000000-0005-0000-0000-000098B70000}"/>
    <cellStyle name="Note 6 5 2 2 5 3" xfId="44901" xr:uid="{00000000-0005-0000-0000-000099B70000}"/>
    <cellStyle name="Note 6 5 2 2 6" xfId="20020" xr:uid="{00000000-0005-0000-0000-00009AB70000}"/>
    <cellStyle name="Note 6 5 2 3" xfId="3180" xr:uid="{00000000-0005-0000-0000-00009BB70000}"/>
    <cellStyle name="Note 6 5 2 3 2" xfId="5691" xr:uid="{00000000-0005-0000-0000-00009CB70000}"/>
    <cellStyle name="Note 6 5 2 3 2 2" xfId="14894" xr:uid="{00000000-0005-0000-0000-00009DB70000}"/>
    <cellStyle name="Note 6 5 2 3 2 2 2" xfId="32329" xr:uid="{00000000-0005-0000-0000-00009EB70000}"/>
    <cellStyle name="Note 6 5 2 3 2 2 3" xfId="46782" xr:uid="{00000000-0005-0000-0000-00009FB70000}"/>
    <cellStyle name="Note 6 5 2 3 2 3" xfId="17355" xr:uid="{00000000-0005-0000-0000-0000A0B70000}"/>
    <cellStyle name="Note 6 5 2 3 2 3 2" xfId="34790" xr:uid="{00000000-0005-0000-0000-0000A1B70000}"/>
    <cellStyle name="Note 6 5 2 3 2 3 3" xfId="49243" xr:uid="{00000000-0005-0000-0000-0000A2B70000}"/>
    <cellStyle name="Note 6 5 2 3 2 4" xfId="23127" xr:uid="{00000000-0005-0000-0000-0000A3B70000}"/>
    <cellStyle name="Note 6 5 2 3 2 5" xfId="37580" xr:uid="{00000000-0005-0000-0000-0000A4B70000}"/>
    <cellStyle name="Note 6 5 2 3 3" xfId="8153" xr:uid="{00000000-0005-0000-0000-0000A5B70000}"/>
    <cellStyle name="Note 6 5 2 3 3 2" xfId="25588" xr:uid="{00000000-0005-0000-0000-0000A6B70000}"/>
    <cellStyle name="Note 6 5 2 3 3 3" xfId="40041" xr:uid="{00000000-0005-0000-0000-0000A7B70000}"/>
    <cellStyle name="Note 6 5 2 3 4" xfId="10594" xr:uid="{00000000-0005-0000-0000-0000A8B70000}"/>
    <cellStyle name="Note 6 5 2 3 4 2" xfId="28029" xr:uid="{00000000-0005-0000-0000-0000A9B70000}"/>
    <cellStyle name="Note 6 5 2 3 4 3" xfId="42482" xr:uid="{00000000-0005-0000-0000-0000AAB70000}"/>
    <cellStyle name="Note 6 5 2 3 5" xfId="13014" xr:uid="{00000000-0005-0000-0000-0000ABB70000}"/>
    <cellStyle name="Note 6 5 2 3 5 2" xfId="30449" xr:uid="{00000000-0005-0000-0000-0000ACB70000}"/>
    <cellStyle name="Note 6 5 2 3 5 3" xfId="44902" xr:uid="{00000000-0005-0000-0000-0000ADB70000}"/>
    <cellStyle name="Note 6 5 2 3 6" xfId="20021" xr:uid="{00000000-0005-0000-0000-0000AEB70000}"/>
    <cellStyle name="Note 6 5 2 4" xfId="3181" xr:uid="{00000000-0005-0000-0000-0000AFB70000}"/>
    <cellStyle name="Note 6 5 2 4 2" xfId="5692" xr:uid="{00000000-0005-0000-0000-0000B0B70000}"/>
    <cellStyle name="Note 6 5 2 4 2 2" xfId="23128" xr:uid="{00000000-0005-0000-0000-0000B1B70000}"/>
    <cellStyle name="Note 6 5 2 4 2 3" xfId="37581" xr:uid="{00000000-0005-0000-0000-0000B2B70000}"/>
    <cellStyle name="Note 6 5 2 4 3" xfId="8154" xr:uid="{00000000-0005-0000-0000-0000B3B70000}"/>
    <cellStyle name="Note 6 5 2 4 3 2" xfId="25589" xr:uid="{00000000-0005-0000-0000-0000B4B70000}"/>
    <cellStyle name="Note 6 5 2 4 3 3" xfId="40042" xr:uid="{00000000-0005-0000-0000-0000B5B70000}"/>
    <cellStyle name="Note 6 5 2 4 4" xfId="10595" xr:uid="{00000000-0005-0000-0000-0000B6B70000}"/>
    <cellStyle name="Note 6 5 2 4 4 2" xfId="28030" xr:uid="{00000000-0005-0000-0000-0000B7B70000}"/>
    <cellStyle name="Note 6 5 2 4 4 3" xfId="42483" xr:uid="{00000000-0005-0000-0000-0000B8B70000}"/>
    <cellStyle name="Note 6 5 2 4 5" xfId="13015" xr:uid="{00000000-0005-0000-0000-0000B9B70000}"/>
    <cellStyle name="Note 6 5 2 4 5 2" xfId="30450" xr:uid="{00000000-0005-0000-0000-0000BAB70000}"/>
    <cellStyle name="Note 6 5 2 4 5 3" xfId="44903" xr:uid="{00000000-0005-0000-0000-0000BBB70000}"/>
    <cellStyle name="Note 6 5 2 4 6" xfId="15565" xr:uid="{00000000-0005-0000-0000-0000BCB70000}"/>
    <cellStyle name="Note 6 5 2 4 6 2" xfId="33000" xr:uid="{00000000-0005-0000-0000-0000BDB70000}"/>
    <cellStyle name="Note 6 5 2 4 6 3" xfId="47453" xr:uid="{00000000-0005-0000-0000-0000BEB70000}"/>
    <cellStyle name="Note 6 5 2 4 7" xfId="20022" xr:uid="{00000000-0005-0000-0000-0000BFB70000}"/>
    <cellStyle name="Note 6 5 2 4 8" xfId="20727" xr:uid="{00000000-0005-0000-0000-0000C0B70000}"/>
    <cellStyle name="Note 6 5 2 5" xfId="5689" xr:uid="{00000000-0005-0000-0000-0000C1B70000}"/>
    <cellStyle name="Note 6 5 2 5 2" xfId="14892" xr:uid="{00000000-0005-0000-0000-0000C2B70000}"/>
    <cellStyle name="Note 6 5 2 5 2 2" xfId="32327" xr:uid="{00000000-0005-0000-0000-0000C3B70000}"/>
    <cellStyle name="Note 6 5 2 5 2 3" xfId="46780" xr:uid="{00000000-0005-0000-0000-0000C4B70000}"/>
    <cellStyle name="Note 6 5 2 5 3" xfId="17353" xr:uid="{00000000-0005-0000-0000-0000C5B70000}"/>
    <cellStyle name="Note 6 5 2 5 3 2" xfId="34788" xr:uid="{00000000-0005-0000-0000-0000C6B70000}"/>
    <cellStyle name="Note 6 5 2 5 3 3" xfId="49241" xr:uid="{00000000-0005-0000-0000-0000C7B70000}"/>
    <cellStyle name="Note 6 5 2 5 4" xfId="23125" xr:uid="{00000000-0005-0000-0000-0000C8B70000}"/>
    <cellStyle name="Note 6 5 2 5 5" xfId="37578" xr:uid="{00000000-0005-0000-0000-0000C9B70000}"/>
    <cellStyle name="Note 6 5 2 6" xfId="8151" xr:uid="{00000000-0005-0000-0000-0000CAB70000}"/>
    <cellStyle name="Note 6 5 2 6 2" xfId="25586" xr:uid="{00000000-0005-0000-0000-0000CBB70000}"/>
    <cellStyle name="Note 6 5 2 6 3" xfId="40039" xr:uid="{00000000-0005-0000-0000-0000CCB70000}"/>
    <cellStyle name="Note 6 5 2 7" xfId="10592" xr:uid="{00000000-0005-0000-0000-0000CDB70000}"/>
    <cellStyle name="Note 6 5 2 7 2" xfId="28027" xr:uid="{00000000-0005-0000-0000-0000CEB70000}"/>
    <cellStyle name="Note 6 5 2 7 3" xfId="42480" xr:uid="{00000000-0005-0000-0000-0000CFB70000}"/>
    <cellStyle name="Note 6 5 2 8" xfId="13012" xr:uid="{00000000-0005-0000-0000-0000D0B70000}"/>
    <cellStyle name="Note 6 5 2 8 2" xfId="30447" xr:uid="{00000000-0005-0000-0000-0000D1B70000}"/>
    <cellStyle name="Note 6 5 2 8 3" xfId="44900" xr:uid="{00000000-0005-0000-0000-0000D2B70000}"/>
    <cellStyle name="Note 6 5 2 9" xfId="20019" xr:uid="{00000000-0005-0000-0000-0000D3B70000}"/>
    <cellStyle name="Note 6 5 3" xfId="3182" xr:uid="{00000000-0005-0000-0000-0000D4B70000}"/>
    <cellStyle name="Note 6 5 3 2" xfId="3183" xr:uid="{00000000-0005-0000-0000-0000D5B70000}"/>
    <cellStyle name="Note 6 5 3 2 2" xfId="5694" xr:uid="{00000000-0005-0000-0000-0000D6B70000}"/>
    <cellStyle name="Note 6 5 3 2 2 2" xfId="14896" xr:uid="{00000000-0005-0000-0000-0000D7B70000}"/>
    <cellStyle name="Note 6 5 3 2 2 2 2" xfId="32331" xr:uid="{00000000-0005-0000-0000-0000D8B70000}"/>
    <cellStyle name="Note 6 5 3 2 2 2 3" xfId="46784" xr:uid="{00000000-0005-0000-0000-0000D9B70000}"/>
    <cellStyle name="Note 6 5 3 2 2 3" xfId="17357" xr:uid="{00000000-0005-0000-0000-0000DAB70000}"/>
    <cellStyle name="Note 6 5 3 2 2 3 2" xfId="34792" xr:uid="{00000000-0005-0000-0000-0000DBB70000}"/>
    <cellStyle name="Note 6 5 3 2 2 3 3" xfId="49245" xr:uid="{00000000-0005-0000-0000-0000DCB70000}"/>
    <cellStyle name="Note 6 5 3 2 2 4" xfId="23130" xr:uid="{00000000-0005-0000-0000-0000DDB70000}"/>
    <cellStyle name="Note 6 5 3 2 2 5" xfId="37583" xr:uid="{00000000-0005-0000-0000-0000DEB70000}"/>
    <cellStyle name="Note 6 5 3 2 3" xfId="8156" xr:uid="{00000000-0005-0000-0000-0000DFB70000}"/>
    <cellStyle name="Note 6 5 3 2 3 2" xfId="25591" xr:uid="{00000000-0005-0000-0000-0000E0B70000}"/>
    <cellStyle name="Note 6 5 3 2 3 3" xfId="40044" xr:uid="{00000000-0005-0000-0000-0000E1B70000}"/>
    <cellStyle name="Note 6 5 3 2 4" xfId="10597" xr:uid="{00000000-0005-0000-0000-0000E2B70000}"/>
    <cellStyle name="Note 6 5 3 2 4 2" xfId="28032" xr:uid="{00000000-0005-0000-0000-0000E3B70000}"/>
    <cellStyle name="Note 6 5 3 2 4 3" xfId="42485" xr:uid="{00000000-0005-0000-0000-0000E4B70000}"/>
    <cellStyle name="Note 6 5 3 2 5" xfId="13017" xr:uid="{00000000-0005-0000-0000-0000E5B70000}"/>
    <cellStyle name="Note 6 5 3 2 5 2" xfId="30452" xr:uid="{00000000-0005-0000-0000-0000E6B70000}"/>
    <cellStyle name="Note 6 5 3 2 5 3" xfId="44905" xr:uid="{00000000-0005-0000-0000-0000E7B70000}"/>
    <cellStyle name="Note 6 5 3 2 6" xfId="20024" xr:uid="{00000000-0005-0000-0000-0000E8B70000}"/>
    <cellStyle name="Note 6 5 3 3" xfId="3184" xr:uid="{00000000-0005-0000-0000-0000E9B70000}"/>
    <cellStyle name="Note 6 5 3 3 2" xfId="5695" xr:uid="{00000000-0005-0000-0000-0000EAB70000}"/>
    <cellStyle name="Note 6 5 3 3 2 2" xfId="14897" xr:uid="{00000000-0005-0000-0000-0000EBB70000}"/>
    <cellStyle name="Note 6 5 3 3 2 2 2" xfId="32332" xr:uid="{00000000-0005-0000-0000-0000ECB70000}"/>
    <cellStyle name="Note 6 5 3 3 2 2 3" xfId="46785" xr:uid="{00000000-0005-0000-0000-0000EDB70000}"/>
    <cellStyle name="Note 6 5 3 3 2 3" xfId="17358" xr:uid="{00000000-0005-0000-0000-0000EEB70000}"/>
    <cellStyle name="Note 6 5 3 3 2 3 2" xfId="34793" xr:uid="{00000000-0005-0000-0000-0000EFB70000}"/>
    <cellStyle name="Note 6 5 3 3 2 3 3" xfId="49246" xr:uid="{00000000-0005-0000-0000-0000F0B70000}"/>
    <cellStyle name="Note 6 5 3 3 2 4" xfId="23131" xr:uid="{00000000-0005-0000-0000-0000F1B70000}"/>
    <cellStyle name="Note 6 5 3 3 2 5" xfId="37584" xr:uid="{00000000-0005-0000-0000-0000F2B70000}"/>
    <cellStyle name="Note 6 5 3 3 3" xfId="8157" xr:uid="{00000000-0005-0000-0000-0000F3B70000}"/>
    <cellStyle name="Note 6 5 3 3 3 2" xfId="25592" xr:uid="{00000000-0005-0000-0000-0000F4B70000}"/>
    <cellStyle name="Note 6 5 3 3 3 3" xfId="40045" xr:uid="{00000000-0005-0000-0000-0000F5B70000}"/>
    <cellStyle name="Note 6 5 3 3 4" xfId="10598" xr:uid="{00000000-0005-0000-0000-0000F6B70000}"/>
    <cellStyle name="Note 6 5 3 3 4 2" xfId="28033" xr:uid="{00000000-0005-0000-0000-0000F7B70000}"/>
    <cellStyle name="Note 6 5 3 3 4 3" xfId="42486" xr:uid="{00000000-0005-0000-0000-0000F8B70000}"/>
    <cellStyle name="Note 6 5 3 3 5" xfId="13018" xr:uid="{00000000-0005-0000-0000-0000F9B70000}"/>
    <cellStyle name="Note 6 5 3 3 5 2" xfId="30453" xr:uid="{00000000-0005-0000-0000-0000FAB70000}"/>
    <cellStyle name="Note 6 5 3 3 5 3" xfId="44906" xr:uid="{00000000-0005-0000-0000-0000FBB70000}"/>
    <cellStyle name="Note 6 5 3 3 6" xfId="20025" xr:uid="{00000000-0005-0000-0000-0000FCB70000}"/>
    <cellStyle name="Note 6 5 3 4" xfId="3185" xr:uid="{00000000-0005-0000-0000-0000FDB70000}"/>
    <cellStyle name="Note 6 5 3 4 2" xfId="5696" xr:uid="{00000000-0005-0000-0000-0000FEB70000}"/>
    <cellStyle name="Note 6 5 3 4 2 2" xfId="23132" xr:uid="{00000000-0005-0000-0000-0000FFB70000}"/>
    <cellStyle name="Note 6 5 3 4 2 3" xfId="37585" xr:uid="{00000000-0005-0000-0000-000000B80000}"/>
    <cellStyle name="Note 6 5 3 4 3" xfId="8158" xr:uid="{00000000-0005-0000-0000-000001B80000}"/>
    <cellStyle name="Note 6 5 3 4 3 2" xfId="25593" xr:uid="{00000000-0005-0000-0000-000002B80000}"/>
    <cellStyle name="Note 6 5 3 4 3 3" xfId="40046" xr:uid="{00000000-0005-0000-0000-000003B80000}"/>
    <cellStyle name="Note 6 5 3 4 4" xfId="10599" xr:uid="{00000000-0005-0000-0000-000004B80000}"/>
    <cellStyle name="Note 6 5 3 4 4 2" xfId="28034" xr:uid="{00000000-0005-0000-0000-000005B80000}"/>
    <cellStyle name="Note 6 5 3 4 4 3" xfId="42487" xr:uid="{00000000-0005-0000-0000-000006B80000}"/>
    <cellStyle name="Note 6 5 3 4 5" xfId="13019" xr:uid="{00000000-0005-0000-0000-000007B80000}"/>
    <cellStyle name="Note 6 5 3 4 5 2" xfId="30454" xr:uid="{00000000-0005-0000-0000-000008B80000}"/>
    <cellStyle name="Note 6 5 3 4 5 3" xfId="44907" xr:uid="{00000000-0005-0000-0000-000009B80000}"/>
    <cellStyle name="Note 6 5 3 4 6" xfId="15566" xr:uid="{00000000-0005-0000-0000-00000AB80000}"/>
    <cellStyle name="Note 6 5 3 4 6 2" xfId="33001" xr:uid="{00000000-0005-0000-0000-00000BB80000}"/>
    <cellStyle name="Note 6 5 3 4 6 3" xfId="47454" xr:uid="{00000000-0005-0000-0000-00000CB80000}"/>
    <cellStyle name="Note 6 5 3 4 7" xfId="20026" xr:uid="{00000000-0005-0000-0000-00000DB80000}"/>
    <cellStyle name="Note 6 5 3 4 8" xfId="20728" xr:uid="{00000000-0005-0000-0000-00000EB80000}"/>
    <cellStyle name="Note 6 5 3 5" xfId="5693" xr:uid="{00000000-0005-0000-0000-00000FB80000}"/>
    <cellStyle name="Note 6 5 3 5 2" xfId="14895" xr:uid="{00000000-0005-0000-0000-000010B80000}"/>
    <cellStyle name="Note 6 5 3 5 2 2" xfId="32330" xr:uid="{00000000-0005-0000-0000-000011B80000}"/>
    <cellStyle name="Note 6 5 3 5 2 3" xfId="46783" xr:uid="{00000000-0005-0000-0000-000012B80000}"/>
    <cellStyle name="Note 6 5 3 5 3" xfId="17356" xr:uid="{00000000-0005-0000-0000-000013B80000}"/>
    <cellStyle name="Note 6 5 3 5 3 2" xfId="34791" xr:uid="{00000000-0005-0000-0000-000014B80000}"/>
    <cellStyle name="Note 6 5 3 5 3 3" xfId="49244" xr:uid="{00000000-0005-0000-0000-000015B80000}"/>
    <cellStyle name="Note 6 5 3 5 4" xfId="23129" xr:uid="{00000000-0005-0000-0000-000016B80000}"/>
    <cellStyle name="Note 6 5 3 5 5" xfId="37582" xr:uid="{00000000-0005-0000-0000-000017B80000}"/>
    <cellStyle name="Note 6 5 3 6" xfId="8155" xr:uid="{00000000-0005-0000-0000-000018B80000}"/>
    <cellStyle name="Note 6 5 3 6 2" xfId="25590" xr:uid="{00000000-0005-0000-0000-000019B80000}"/>
    <cellStyle name="Note 6 5 3 6 3" xfId="40043" xr:uid="{00000000-0005-0000-0000-00001AB80000}"/>
    <cellStyle name="Note 6 5 3 7" xfId="10596" xr:uid="{00000000-0005-0000-0000-00001BB80000}"/>
    <cellStyle name="Note 6 5 3 7 2" xfId="28031" xr:uid="{00000000-0005-0000-0000-00001CB80000}"/>
    <cellStyle name="Note 6 5 3 7 3" xfId="42484" xr:uid="{00000000-0005-0000-0000-00001DB80000}"/>
    <cellStyle name="Note 6 5 3 8" xfId="13016" xr:uid="{00000000-0005-0000-0000-00001EB80000}"/>
    <cellStyle name="Note 6 5 3 8 2" xfId="30451" xr:uid="{00000000-0005-0000-0000-00001FB80000}"/>
    <cellStyle name="Note 6 5 3 8 3" xfId="44904" xr:uid="{00000000-0005-0000-0000-000020B80000}"/>
    <cellStyle name="Note 6 5 3 9" xfId="20023" xr:uid="{00000000-0005-0000-0000-000021B80000}"/>
    <cellStyle name="Note 6 5 4" xfId="3186" xr:uid="{00000000-0005-0000-0000-000022B80000}"/>
    <cellStyle name="Note 6 5 4 2" xfId="3187" xr:uid="{00000000-0005-0000-0000-000023B80000}"/>
    <cellStyle name="Note 6 5 4 2 2" xfId="5698" xr:uid="{00000000-0005-0000-0000-000024B80000}"/>
    <cellStyle name="Note 6 5 4 2 2 2" xfId="14899" xr:uid="{00000000-0005-0000-0000-000025B80000}"/>
    <cellStyle name="Note 6 5 4 2 2 2 2" xfId="32334" xr:uid="{00000000-0005-0000-0000-000026B80000}"/>
    <cellStyle name="Note 6 5 4 2 2 2 3" xfId="46787" xr:uid="{00000000-0005-0000-0000-000027B80000}"/>
    <cellStyle name="Note 6 5 4 2 2 3" xfId="17360" xr:uid="{00000000-0005-0000-0000-000028B80000}"/>
    <cellStyle name="Note 6 5 4 2 2 3 2" xfId="34795" xr:uid="{00000000-0005-0000-0000-000029B80000}"/>
    <cellStyle name="Note 6 5 4 2 2 3 3" xfId="49248" xr:uid="{00000000-0005-0000-0000-00002AB80000}"/>
    <cellStyle name="Note 6 5 4 2 2 4" xfId="23134" xr:uid="{00000000-0005-0000-0000-00002BB80000}"/>
    <cellStyle name="Note 6 5 4 2 2 5" xfId="37587" xr:uid="{00000000-0005-0000-0000-00002CB80000}"/>
    <cellStyle name="Note 6 5 4 2 3" xfId="8160" xr:uid="{00000000-0005-0000-0000-00002DB80000}"/>
    <cellStyle name="Note 6 5 4 2 3 2" xfId="25595" xr:uid="{00000000-0005-0000-0000-00002EB80000}"/>
    <cellStyle name="Note 6 5 4 2 3 3" xfId="40048" xr:uid="{00000000-0005-0000-0000-00002FB80000}"/>
    <cellStyle name="Note 6 5 4 2 4" xfId="10601" xr:uid="{00000000-0005-0000-0000-000030B80000}"/>
    <cellStyle name="Note 6 5 4 2 4 2" xfId="28036" xr:uid="{00000000-0005-0000-0000-000031B80000}"/>
    <cellStyle name="Note 6 5 4 2 4 3" xfId="42489" xr:uid="{00000000-0005-0000-0000-000032B80000}"/>
    <cellStyle name="Note 6 5 4 2 5" xfId="13021" xr:uid="{00000000-0005-0000-0000-000033B80000}"/>
    <cellStyle name="Note 6 5 4 2 5 2" xfId="30456" xr:uid="{00000000-0005-0000-0000-000034B80000}"/>
    <cellStyle name="Note 6 5 4 2 5 3" xfId="44909" xr:uid="{00000000-0005-0000-0000-000035B80000}"/>
    <cellStyle name="Note 6 5 4 2 6" xfId="20028" xr:uid="{00000000-0005-0000-0000-000036B80000}"/>
    <cellStyle name="Note 6 5 4 3" xfId="3188" xr:uid="{00000000-0005-0000-0000-000037B80000}"/>
    <cellStyle name="Note 6 5 4 3 2" xfId="5699" xr:uid="{00000000-0005-0000-0000-000038B80000}"/>
    <cellStyle name="Note 6 5 4 3 2 2" xfId="14900" xr:uid="{00000000-0005-0000-0000-000039B80000}"/>
    <cellStyle name="Note 6 5 4 3 2 2 2" xfId="32335" xr:uid="{00000000-0005-0000-0000-00003AB80000}"/>
    <cellStyle name="Note 6 5 4 3 2 2 3" xfId="46788" xr:uid="{00000000-0005-0000-0000-00003BB80000}"/>
    <cellStyle name="Note 6 5 4 3 2 3" xfId="17361" xr:uid="{00000000-0005-0000-0000-00003CB80000}"/>
    <cellStyle name="Note 6 5 4 3 2 3 2" xfId="34796" xr:uid="{00000000-0005-0000-0000-00003DB80000}"/>
    <cellStyle name="Note 6 5 4 3 2 3 3" xfId="49249" xr:uid="{00000000-0005-0000-0000-00003EB80000}"/>
    <cellStyle name="Note 6 5 4 3 2 4" xfId="23135" xr:uid="{00000000-0005-0000-0000-00003FB80000}"/>
    <cellStyle name="Note 6 5 4 3 2 5" xfId="37588" xr:uid="{00000000-0005-0000-0000-000040B80000}"/>
    <cellStyle name="Note 6 5 4 3 3" xfId="8161" xr:uid="{00000000-0005-0000-0000-000041B80000}"/>
    <cellStyle name="Note 6 5 4 3 3 2" xfId="25596" xr:uid="{00000000-0005-0000-0000-000042B80000}"/>
    <cellStyle name="Note 6 5 4 3 3 3" xfId="40049" xr:uid="{00000000-0005-0000-0000-000043B80000}"/>
    <cellStyle name="Note 6 5 4 3 4" xfId="10602" xr:uid="{00000000-0005-0000-0000-000044B80000}"/>
    <cellStyle name="Note 6 5 4 3 4 2" xfId="28037" xr:uid="{00000000-0005-0000-0000-000045B80000}"/>
    <cellStyle name="Note 6 5 4 3 4 3" xfId="42490" xr:uid="{00000000-0005-0000-0000-000046B80000}"/>
    <cellStyle name="Note 6 5 4 3 5" xfId="13022" xr:uid="{00000000-0005-0000-0000-000047B80000}"/>
    <cellStyle name="Note 6 5 4 3 5 2" xfId="30457" xr:uid="{00000000-0005-0000-0000-000048B80000}"/>
    <cellStyle name="Note 6 5 4 3 5 3" xfId="44910" xr:uid="{00000000-0005-0000-0000-000049B80000}"/>
    <cellStyle name="Note 6 5 4 3 6" xfId="20029" xr:uid="{00000000-0005-0000-0000-00004AB80000}"/>
    <cellStyle name="Note 6 5 4 4" xfId="3189" xr:uid="{00000000-0005-0000-0000-00004BB80000}"/>
    <cellStyle name="Note 6 5 4 4 2" xfId="5700" xr:uid="{00000000-0005-0000-0000-00004CB80000}"/>
    <cellStyle name="Note 6 5 4 4 2 2" xfId="23136" xr:uid="{00000000-0005-0000-0000-00004DB80000}"/>
    <cellStyle name="Note 6 5 4 4 2 3" xfId="37589" xr:uid="{00000000-0005-0000-0000-00004EB80000}"/>
    <cellStyle name="Note 6 5 4 4 3" xfId="8162" xr:uid="{00000000-0005-0000-0000-00004FB80000}"/>
    <cellStyle name="Note 6 5 4 4 3 2" xfId="25597" xr:uid="{00000000-0005-0000-0000-000050B80000}"/>
    <cellStyle name="Note 6 5 4 4 3 3" xfId="40050" xr:uid="{00000000-0005-0000-0000-000051B80000}"/>
    <cellStyle name="Note 6 5 4 4 4" xfId="10603" xr:uid="{00000000-0005-0000-0000-000052B80000}"/>
    <cellStyle name="Note 6 5 4 4 4 2" xfId="28038" xr:uid="{00000000-0005-0000-0000-000053B80000}"/>
    <cellStyle name="Note 6 5 4 4 4 3" xfId="42491" xr:uid="{00000000-0005-0000-0000-000054B80000}"/>
    <cellStyle name="Note 6 5 4 4 5" xfId="13023" xr:uid="{00000000-0005-0000-0000-000055B80000}"/>
    <cellStyle name="Note 6 5 4 4 5 2" xfId="30458" xr:uid="{00000000-0005-0000-0000-000056B80000}"/>
    <cellStyle name="Note 6 5 4 4 5 3" xfId="44911" xr:uid="{00000000-0005-0000-0000-000057B80000}"/>
    <cellStyle name="Note 6 5 4 4 6" xfId="15567" xr:uid="{00000000-0005-0000-0000-000058B80000}"/>
    <cellStyle name="Note 6 5 4 4 6 2" xfId="33002" xr:uid="{00000000-0005-0000-0000-000059B80000}"/>
    <cellStyle name="Note 6 5 4 4 6 3" xfId="47455" xr:uid="{00000000-0005-0000-0000-00005AB80000}"/>
    <cellStyle name="Note 6 5 4 4 7" xfId="20030" xr:uid="{00000000-0005-0000-0000-00005BB80000}"/>
    <cellStyle name="Note 6 5 4 4 8" xfId="20729" xr:uid="{00000000-0005-0000-0000-00005CB80000}"/>
    <cellStyle name="Note 6 5 4 5" xfId="5697" xr:uid="{00000000-0005-0000-0000-00005DB80000}"/>
    <cellStyle name="Note 6 5 4 5 2" xfId="14898" xr:uid="{00000000-0005-0000-0000-00005EB80000}"/>
    <cellStyle name="Note 6 5 4 5 2 2" xfId="32333" xr:uid="{00000000-0005-0000-0000-00005FB80000}"/>
    <cellStyle name="Note 6 5 4 5 2 3" xfId="46786" xr:uid="{00000000-0005-0000-0000-000060B80000}"/>
    <cellStyle name="Note 6 5 4 5 3" xfId="17359" xr:uid="{00000000-0005-0000-0000-000061B80000}"/>
    <cellStyle name="Note 6 5 4 5 3 2" xfId="34794" xr:uid="{00000000-0005-0000-0000-000062B80000}"/>
    <cellStyle name="Note 6 5 4 5 3 3" xfId="49247" xr:uid="{00000000-0005-0000-0000-000063B80000}"/>
    <cellStyle name="Note 6 5 4 5 4" xfId="23133" xr:uid="{00000000-0005-0000-0000-000064B80000}"/>
    <cellStyle name="Note 6 5 4 5 5" xfId="37586" xr:uid="{00000000-0005-0000-0000-000065B80000}"/>
    <cellStyle name="Note 6 5 4 6" xfId="8159" xr:uid="{00000000-0005-0000-0000-000066B80000}"/>
    <cellStyle name="Note 6 5 4 6 2" xfId="25594" xr:uid="{00000000-0005-0000-0000-000067B80000}"/>
    <cellStyle name="Note 6 5 4 6 3" xfId="40047" xr:uid="{00000000-0005-0000-0000-000068B80000}"/>
    <cellStyle name="Note 6 5 4 7" xfId="10600" xr:uid="{00000000-0005-0000-0000-000069B80000}"/>
    <cellStyle name="Note 6 5 4 7 2" xfId="28035" xr:uid="{00000000-0005-0000-0000-00006AB80000}"/>
    <cellStyle name="Note 6 5 4 7 3" xfId="42488" xr:uid="{00000000-0005-0000-0000-00006BB80000}"/>
    <cellStyle name="Note 6 5 4 8" xfId="13020" xr:uid="{00000000-0005-0000-0000-00006CB80000}"/>
    <cellStyle name="Note 6 5 4 8 2" xfId="30455" xr:uid="{00000000-0005-0000-0000-00006DB80000}"/>
    <cellStyle name="Note 6 5 4 8 3" xfId="44908" xr:uid="{00000000-0005-0000-0000-00006EB80000}"/>
    <cellStyle name="Note 6 5 4 9" xfId="20027" xr:uid="{00000000-0005-0000-0000-00006FB80000}"/>
    <cellStyle name="Note 6 5 5" xfId="3190" xr:uid="{00000000-0005-0000-0000-000070B80000}"/>
    <cellStyle name="Note 6 5 5 2" xfId="3191" xr:uid="{00000000-0005-0000-0000-000071B80000}"/>
    <cellStyle name="Note 6 5 5 2 2" xfId="5702" xr:uid="{00000000-0005-0000-0000-000072B80000}"/>
    <cellStyle name="Note 6 5 5 2 2 2" xfId="14902" xr:uid="{00000000-0005-0000-0000-000073B80000}"/>
    <cellStyle name="Note 6 5 5 2 2 2 2" xfId="32337" xr:uid="{00000000-0005-0000-0000-000074B80000}"/>
    <cellStyle name="Note 6 5 5 2 2 2 3" xfId="46790" xr:uid="{00000000-0005-0000-0000-000075B80000}"/>
    <cellStyle name="Note 6 5 5 2 2 3" xfId="17363" xr:uid="{00000000-0005-0000-0000-000076B80000}"/>
    <cellStyle name="Note 6 5 5 2 2 3 2" xfId="34798" xr:uid="{00000000-0005-0000-0000-000077B80000}"/>
    <cellStyle name="Note 6 5 5 2 2 3 3" xfId="49251" xr:uid="{00000000-0005-0000-0000-000078B80000}"/>
    <cellStyle name="Note 6 5 5 2 2 4" xfId="23138" xr:uid="{00000000-0005-0000-0000-000079B80000}"/>
    <cellStyle name="Note 6 5 5 2 2 5" xfId="37591" xr:uid="{00000000-0005-0000-0000-00007AB80000}"/>
    <cellStyle name="Note 6 5 5 2 3" xfId="8164" xr:uid="{00000000-0005-0000-0000-00007BB80000}"/>
    <cellStyle name="Note 6 5 5 2 3 2" xfId="25599" xr:uid="{00000000-0005-0000-0000-00007CB80000}"/>
    <cellStyle name="Note 6 5 5 2 3 3" xfId="40052" xr:uid="{00000000-0005-0000-0000-00007DB80000}"/>
    <cellStyle name="Note 6 5 5 2 4" xfId="10605" xr:uid="{00000000-0005-0000-0000-00007EB80000}"/>
    <cellStyle name="Note 6 5 5 2 4 2" xfId="28040" xr:uid="{00000000-0005-0000-0000-00007FB80000}"/>
    <cellStyle name="Note 6 5 5 2 4 3" xfId="42493" xr:uid="{00000000-0005-0000-0000-000080B80000}"/>
    <cellStyle name="Note 6 5 5 2 5" xfId="13025" xr:uid="{00000000-0005-0000-0000-000081B80000}"/>
    <cellStyle name="Note 6 5 5 2 5 2" xfId="30460" xr:uid="{00000000-0005-0000-0000-000082B80000}"/>
    <cellStyle name="Note 6 5 5 2 5 3" xfId="44913" xr:uid="{00000000-0005-0000-0000-000083B80000}"/>
    <cellStyle name="Note 6 5 5 2 6" xfId="20032" xr:uid="{00000000-0005-0000-0000-000084B80000}"/>
    <cellStyle name="Note 6 5 5 3" xfId="3192" xr:uid="{00000000-0005-0000-0000-000085B80000}"/>
    <cellStyle name="Note 6 5 5 3 2" xfId="5703" xr:uid="{00000000-0005-0000-0000-000086B80000}"/>
    <cellStyle name="Note 6 5 5 3 2 2" xfId="14903" xr:uid="{00000000-0005-0000-0000-000087B80000}"/>
    <cellStyle name="Note 6 5 5 3 2 2 2" xfId="32338" xr:uid="{00000000-0005-0000-0000-000088B80000}"/>
    <cellStyle name="Note 6 5 5 3 2 2 3" xfId="46791" xr:uid="{00000000-0005-0000-0000-000089B80000}"/>
    <cellStyle name="Note 6 5 5 3 2 3" xfId="17364" xr:uid="{00000000-0005-0000-0000-00008AB80000}"/>
    <cellStyle name="Note 6 5 5 3 2 3 2" xfId="34799" xr:uid="{00000000-0005-0000-0000-00008BB80000}"/>
    <cellStyle name="Note 6 5 5 3 2 3 3" xfId="49252" xr:uid="{00000000-0005-0000-0000-00008CB80000}"/>
    <cellStyle name="Note 6 5 5 3 2 4" xfId="23139" xr:uid="{00000000-0005-0000-0000-00008DB80000}"/>
    <cellStyle name="Note 6 5 5 3 2 5" xfId="37592" xr:uid="{00000000-0005-0000-0000-00008EB80000}"/>
    <cellStyle name="Note 6 5 5 3 3" xfId="8165" xr:uid="{00000000-0005-0000-0000-00008FB80000}"/>
    <cellStyle name="Note 6 5 5 3 3 2" xfId="25600" xr:uid="{00000000-0005-0000-0000-000090B80000}"/>
    <cellStyle name="Note 6 5 5 3 3 3" xfId="40053" xr:uid="{00000000-0005-0000-0000-000091B80000}"/>
    <cellStyle name="Note 6 5 5 3 4" xfId="10606" xr:uid="{00000000-0005-0000-0000-000092B80000}"/>
    <cellStyle name="Note 6 5 5 3 4 2" xfId="28041" xr:uid="{00000000-0005-0000-0000-000093B80000}"/>
    <cellStyle name="Note 6 5 5 3 4 3" xfId="42494" xr:uid="{00000000-0005-0000-0000-000094B80000}"/>
    <cellStyle name="Note 6 5 5 3 5" xfId="13026" xr:uid="{00000000-0005-0000-0000-000095B80000}"/>
    <cellStyle name="Note 6 5 5 3 5 2" xfId="30461" xr:uid="{00000000-0005-0000-0000-000096B80000}"/>
    <cellStyle name="Note 6 5 5 3 5 3" xfId="44914" xr:uid="{00000000-0005-0000-0000-000097B80000}"/>
    <cellStyle name="Note 6 5 5 3 6" xfId="20033" xr:uid="{00000000-0005-0000-0000-000098B80000}"/>
    <cellStyle name="Note 6 5 5 4" xfId="3193" xr:uid="{00000000-0005-0000-0000-000099B80000}"/>
    <cellStyle name="Note 6 5 5 4 2" xfId="5704" xr:uid="{00000000-0005-0000-0000-00009AB80000}"/>
    <cellStyle name="Note 6 5 5 4 2 2" xfId="23140" xr:uid="{00000000-0005-0000-0000-00009BB80000}"/>
    <cellStyle name="Note 6 5 5 4 2 3" xfId="37593" xr:uid="{00000000-0005-0000-0000-00009CB80000}"/>
    <cellStyle name="Note 6 5 5 4 3" xfId="8166" xr:uid="{00000000-0005-0000-0000-00009DB80000}"/>
    <cellStyle name="Note 6 5 5 4 3 2" xfId="25601" xr:uid="{00000000-0005-0000-0000-00009EB80000}"/>
    <cellStyle name="Note 6 5 5 4 3 3" xfId="40054" xr:uid="{00000000-0005-0000-0000-00009FB80000}"/>
    <cellStyle name="Note 6 5 5 4 4" xfId="10607" xr:uid="{00000000-0005-0000-0000-0000A0B80000}"/>
    <cellStyle name="Note 6 5 5 4 4 2" xfId="28042" xr:uid="{00000000-0005-0000-0000-0000A1B80000}"/>
    <cellStyle name="Note 6 5 5 4 4 3" xfId="42495" xr:uid="{00000000-0005-0000-0000-0000A2B80000}"/>
    <cellStyle name="Note 6 5 5 4 5" xfId="13027" xr:uid="{00000000-0005-0000-0000-0000A3B80000}"/>
    <cellStyle name="Note 6 5 5 4 5 2" xfId="30462" xr:uid="{00000000-0005-0000-0000-0000A4B80000}"/>
    <cellStyle name="Note 6 5 5 4 5 3" xfId="44915" xr:uid="{00000000-0005-0000-0000-0000A5B80000}"/>
    <cellStyle name="Note 6 5 5 4 6" xfId="15568" xr:uid="{00000000-0005-0000-0000-0000A6B80000}"/>
    <cellStyle name="Note 6 5 5 4 6 2" xfId="33003" xr:uid="{00000000-0005-0000-0000-0000A7B80000}"/>
    <cellStyle name="Note 6 5 5 4 6 3" xfId="47456" xr:uid="{00000000-0005-0000-0000-0000A8B80000}"/>
    <cellStyle name="Note 6 5 5 4 7" xfId="20034" xr:uid="{00000000-0005-0000-0000-0000A9B80000}"/>
    <cellStyle name="Note 6 5 5 4 8" xfId="20730" xr:uid="{00000000-0005-0000-0000-0000AAB80000}"/>
    <cellStyle name="Note 6 5 5 5" xfId="5701" xr:uid="{00000000-0005-0000-0000-0000ABB80000}"/>
    <cellStyle name="Note 6 5 5 5 2" xfId="14901" xr:uid="{00000000-0005-0000-0000-0000ACB80000}"/>
    <cellStyle name="Note 6 5 5 5 2 2" xfId="32336" xr:uid="{00000000-0005-0000-0000-0000ADB80000}"/>
    <cellStyle name="Note 6 5 5 5 2 3" xfId="46789" xr:uid="{00000000-0005-0000-0000-0000AEB80000}"/>
    <cellStyle name="Note 6 5 5 5 3" xfId="17362" xr:uid="{00000000-0005-0000-0000-0000AFB80000}"/>
    <cellStyle name="Note 6 5 5 5 3 2" xfId="34797" xr:uid="{00000000-0005-0000-0000-0000B0B80000}"/>
    <cellStyle name="Note 6 5 5 5 3 3" xfId="49250" xr:uid="{00000000-0005-0000-0000-0000B1B80000}"/>
    <cellStyle name="Note 6 5 5 5 4" xfId="23137" xr:uid="{00000000-0005-0000-0000-0000B2B80000}"/>
    <cellStyle name="Note 6 5 5 5 5" xfId="37590" xr:uid="{00000000-0005-0000-0000-0000B3B80000}"/>
    <cellStyle name="Note 6 5 5 6" xfId="8163" xr:uid="{00000000-0005-0000-0000-0000B4B80000}"/>
    <cellStyle name="Note 6 5 5 6 2" xfId="25598" xr:uid="{00000000-0005-0000-0000-0000B5B80000}"/>
    <cellStyle name="Note 6 5 5 6 3" xfId="40051" xr:uid="{00000000-0005-0000-0000-0000B6B80000}"/>
    <cellStyle name="Note 6 5 5 7" xfId="10604" xr:uid="{00000000-0005-0000-0000-0000B7B80000}"/>
    <cellStyle name="Note 6 5 5 7 2" xfId="28039" xr:uid="{00000000-0005-0000-0000-0000B8B80000}"/>
    <cellStyle name="Note 6 5 5 7 3" xfId="42492" xr:uid="{00000000-0005-0000-0000-0000B9B80000}"/>
    <cellStyle name="Note 6 5 5 8" xfId="13024" xr:uid="{00000000-0005-0000-0000-0000BAB80000}"/>
    <cellStyle name="Note 6 5 5 8 2" xfId="30459" xr:uid="{00000000-0005-0000-0000-0000BBB80000}"/>
    <cellStyle name="Note 6 5 5 8 3" xfId="44912" xr:uid="{00000000-0005-0000-0000-0000BCB80000}"/>
    <cellStyle name="Note 6 5 5 9" xfId="20031" xr:uid="{00000000-0005-0000-0000-0000BDB80000}"/>
    <cellStyle name="Note 6 5 6" xfId="3194" xr:uid="{00000000-0005-0000-0000-0000BEB80000}"/>
    <cellStyle name="Note 6 5 6 2" xfId="5705" xr:uid="{00000000-0005-0000-0000-0000BFB80000}"/>
    <cellStyle name="Note 6 5 6 2 2" xfId="14904" xr:uid="{00000000-0005-0000-0000-0000C0B80000}"/>
    <cellStyle name="Note 6 5 6 2 2 2" xfId="32339" xr:uid="{00000000-0005-0000-0000-0000C1B80000}"/>
    <cellStyle name="Note 6 5 6 2 2 3" xfId="46792" xr:uid="{00000000-0005-0000-0000-0000C2B80000}"/>
    <cellStyle name="Note 6 5 6 2 3" xfId="17365" xr:uid="{00000000-0005-0000-0000-0000C3B80000}"/>
    <cellStyle name="Note 6 5 6 2 3 2" xfId="34800" xr:uid="{00000000-0005-0000-0000-0000C4B80000}"/>
    <cellStyle name="Note 6 5 6 2 3 3" xfId="49253" xr:uid="{00000000-0005-0000-0000-0000C5B80000}"/>
    <cellStyle name="Note 6 5 6 2 4" xfId="23141" xr:uid="{00000000-0005-0000-0000-0000C6B80000}"/>
    <cellStyle name="Note 6 5 6 2 5" xfId="37594" xr:uid="{00000000-0005-0000-0000-0000C7B80000}"/>
    <cellStyle name="Note 6 5 6 3" xfId="8167" xr:uid="{00000000-0005-0000-0000-0000C8B80000}"/>
    <cellStyle name="Note 6 5 6 3 2" xfId="25602" xr:uid="{00000000-0005-0000-0000-0000C9B80000}"/>
    <cellStyle name="Note 6 5 6 3 3" xfId="40055" xr:uid="{00000000-0005-0000-0000-0000CAB80000}"/>
    <cellStyle name="Note 6 5 6 4" xfId="10608" xr:uid="{00000000-0005-0000-0000-0000CBB80000}"/>
    <cellStyle name="Note 6 5 6 4 2" xfId="28043" xr:uid="{00000000-0005-0000-0000-0000CCB80000}"/>
    <cellStyle name="Note 6 5 6 4 3" xfId="42496" xr:uid="{00000000-0005-0000-0000-0000CDB80000}"/>
    <cellStyle name="Note 6 5 6 5" xfId="13028" xr:uid="{00000000-0005-0000-0000-0000CEB80000}"/>
    <cellStyle name="Note 6 5 6 5 2" xfId="30463" xr:uid="{00000000-0005-0000-0000-0000CFB80000}"/>
    <cellStyle name="Note 6 5 6 5 3" xfId="44916" xr:uid="{00000000-0005-0000-0000-0000D0B80000}"/>
    <cellStyle name="Note 6 5 6 6" xfId="20035" xr:uid="{00000000-0005-0000-0000-0000D1B80000}"/>
    <cellStyle name="Note 6 5 7" xfId="3195" xr:uid="{00000000-0005-0000-0000-0000D2B80000}"/>
    <cellStyle name="Note 6 5 7 2" xfId="5706" xr:uid="{00000000-0005-0000-0000-0000D3B80000}"/>
    <cellStyle name="Note 6 5 7 2 2" xfId="14905" xr:uid="{00000000-0005-0000-0000-0000D4B80000}"/>
    <cellStyle name="Note 6 5 7 2 2 2" xfId="32340" xr:uid="{00000000-0005-0000-0000-0000D5B80000}"/>
    <cellStyle name="Note 6 5 7 2 2 3" xfId="46793" xr:uid="{00000000-0005-0000-0000-0000D6B80000}"/>
    <cellStyle name="Note 6 5 7 2 3" xfId="17366" xr:uid="{00000000-0005-0000-0000-0000D7B80000}"/>
    <cellStyle name="Note 6 5 7 2 3 2" xfId="34801" xr:uid="{00000000-0005-0000-0000-0000D8B80000}"/>
    <cellStyle name="Note 6 5 7 2 3 3" xfId="49254" xr:uid="{00000000-0005-0000-0000-0000D9B80000}"/>
    <cellStyle name="Note 6 5 7 2 4" xfId="23142" xr:uid="{00000000-0005-0000-0000-0000DAB80000}"/>
    <cellStyle name="Note 6 5 7 2 5" xfId="37595" xr:uid="{00000000-0005-0000-0000-0000DBB80000}"/>
    <cellStyle name="Note 6 5 7 3" xfId="8168" xr:uid="{00000000-0005-0000-0000-0000DCB80000}"/>
    <cellStyle name="Note 6 5 7 3 2" xfId="25603" xr:uid="{00000000-0005-0000-0000-0000DDB80000}"/>
    <cellStyle name="Note 6 5 7 3 3" xfId="40056" xr:uid="{00000000-0005-0000-0000-0000DEB80000}"/>
    <cellStyle name="Note 6 5 7 4" xfId="10609" xr:uid="{00000000-0005-0000-0000-0000DFB80000}"/>
    <cellStyle name="Note 6 5 7 4 2" xfId="28044" xr:uid="{00000000-0005-0000-0000-0000E0B80000}"/>
    <cellStyle name="Note 6 5 7 4 3" xfId="42497" xr:uid="{00000000-0005-0000-0000-0000E1B80000}"/>
    <cellStyle name="Note 6 5 7 5" xfId="13029" xr:uid="{00000000-0005-0000-0000-0000E2B80000}"/>
    <cellStyle name="Note 6 5 7 5 2" xfId="30464" xr:uid="{00000000-0005-0000-0000-0000E3B80000}"/>
    <cellStyle name="Note 6 5 7 5 3" xfId="44917" xr:uid="{00000000-0005-0000-0000-0000E4B80000}"/>
    <cellStyle name="Note 6 5 7 6" xfId="20036" xr:uid="{00000000-0005-0000-0000-0000E5B80000}"/>
    <cellStyle name="Note 6 5 8" xfId="3196" xr:uid="{00000000-0005-0000-0000-0000E6B80000}"/>
    <cellStyle name="Note 6 5 8 2" xfId="5707" xr:uid="{00000000-0005-0000-0000-0000E7B80000}"/>
    <cellStyle name="Note 6 5 8 2 2" xfId="23143" xr:uid="{00000000-0005-0000-0000-0000E8B80000}"/>
    <cellStyle name="Note 6 5 8 2 3" xfId="37596" xr:uid="{00000000-0005-0000-0000-0000E9B80000}"/>
    <cellStyle name="Note 6 5 8 3" xfId="8169" xr:uid="{00000000-0005-0000-0000-0000EAB80000}"/>
    <cellStyle name="Note 6 5 8 3 2" xfId="25604" xr:uid="{00000000-0005-0000-0000-0000EBB80000}"/>
    <cellStyle name="Note 6 5 8 3 3" xfId="40057" xr:uid="{00000000-0005-0000-0000-0000ECB80000}"/>
    <cellStyle name="Note 6 5 8 4" xfId="10610" xr:uid="{00000000-0005-0000-0000-0000EDB80000}"/>
    <cellStyle name="Note 6 5 8 4 2" xfId="28045" xr:uid="{00000000-0005-0000-0000-0000EEB80000}"/>
    <cellStyle name="Note 6 5 8 4 3" xfId="42498" xr:uid="{00000000-0005-0000-0000-0000EFB80000}"/>
    <cellStyle name="Note 6 5 8 5" xfId="13030" xr:uid="{00000000-0005-0000-0000-0000F0B80000}"/>
    <cellStyle name="Note 6 5 8 5 2" xfId="30465" xr:uid="{00000000-0005-0000-0000-0000F1B80000}"/>
    <cellStyle name="Note 6 5 8 5 3" xfId="44918" xr:uid="{00000000-0005-0000-0000-0000F2B80000}"/>
    <cellStyle name="Note 6 5 8 6" xfId="15569" xr:uid="{00000000-0005-0000-0000-0000F3B80000}"/>
    <cellStyle name="Note 6 5 8 6 2" xfId="33004" xr:uid="{00000000-0005-0000-0000-0000F4B80000}"/>
    <cellStyle name="Note 6 5 8 6 3" xfId="47457" xr:uid="{00000000-0005-0000-0000-0000F5B80000}"/>
    <cellStyle name="Note 6 5 8 7" xfId="20037" xr:uid="{00000000-0005-0000-0000-0000F6B80000}"/>
    <cellStyle name="Note 6 5 8 8" xfId="20731" xr:uid="{00000000-0005-0000-0000-0000F7B80000}"/>
    <cellStyle name="Note 6 5 9" xfId="5688" xr:uid="{00000000-0005-0000-0000-0000F8B80000}"/>
    <cellStyle name="Note 6 5 9 2" xfId="14891" xr:uid="{00000000-0005-0000-0000-0000F9B80000}"/>
    <cellStyle name="Note 6 5 9 2 2" xfId="32326" xr:uid="{00000000-0005-0000-0000-0000FAB80000}"/>
    <cellStyle name="Note 6 5 9 2 3" xfId="46779" xr:uid="{00000000-0005-0000-0000-0000FBB80000}"/>
    <cellStyle name="Note 6 5 9 3" xfId="17352" xr:uid="{00000000-0005-0000-0000-0000FCB80000}"/>
    <cellStyle name="Note 6 5 9 3 2" xfId="34787" xr:uid="{00000000-0005-0000-0000-0000FDB80000}"/>
    <cellStyle name="Note 6 5 9 3 3" xfId="49240" xr:uid="{00000000-0005-0000-0000-0000FEB80000}"/>
    <cellStyle name="Note 6 5 9 4" xfId="23124" xr:uid="{00000000-0005-0000-0000-0000FFB80000}"/>
    <cellStyle name="Note 6 5 9 5" xfId="37577" xr:uid="{00000000-0005-0000-0000-000000B90000}"/>
    <cellStyle name="Note 6 6" xfId="3197" xr:uid="{00000000-0005-0000-0000-000001B90000}"/>
    <cellStyle name="Note 6 6 10" xfId="8170" xr:uid="{00000000-0005-0000-0000-000002B90000}"/>
    <cellStyle name="Note 6 6 10 2" xfId="25605" xr:uid="{00000000-0005-0000-0000-000003B90000}"/>
    <cellStyle name="Note 6 6 10 3" xfId="40058" xr:uid="{00000000-0005-0000-0000-000004B90000}"/>
    <cellStyle name="Note 6 6 11" xfId="10611" xr:uid="{00000000-0005-0000-0000-000005B90000}"/>
    <cellStyle name="Note 6 6 11 2" xfId="28046" xr:uid="{00000000-0005-0000-0000-000006B90000}"/>
    <cellStyle name="Note 6 6 11 3" xfId="42499" xr:uid="{00000000-0005-0000-0000-000007B90000}"/>
    <cellStyle name="Note 6 6 12" xfId="13031" xr:uid="{00000000-0005-0000-0000-000008B90000}"/>
    <cellStyle name="Note 6 6 12 2" xfId="30466" xr:uid="{00000000-0005-0000-0000-000009B90000}"/>
    <cellStyle name="Note 6 6 12 3" xfId="44919" xr:uid="{00000000-0005-0000-0000-00000AB90000}"/>
    <cellStyle name="Note 6 6 13" xfId="20038" xr:uid="{00000000-0005-0000-0000-00000BB90000}"/>
    <cellStyle name="Note 6 6 2" xfId="3198" xr:uid="{00000000-0005-0000-0000-00000CB90000}"/>
    <cellStyle name="Note 6 6 2 2" xfId="3199" xr:uid="{00000000-0005-0000-0000-00000DB90000}"/>
    <cellStyle name="Note 6 6 2 2 2" xfId="5710" xr:uid="{00000000-0005-0000-0000-00000EB90000}"/>
    <cellStyle name="Note 6 6 2 2 2 2" xfId="14908" xr:uid="{00000000-0005-0000-0000-00000FB90000}"/>
    <cellStyle name="Note 6 6 2 2 2 2 2" xfId="32343" xr:uid="{00000000-0005-0000-0000-000010B90000}"/>
    <cellStyle name="Note 6 6 2 2 2 2 3" xfId="46796" xr:uid="{00000000-0005-0000-0000-000011B90000}"/>
    <cellStyle name="Note 6 6 2 2 2 3" xfId="17369" xr:uid="{00000000-0005-0000-0000-000012B90000}"/>
    <cellStyle name="Note 6 6 2 2 2 3 2" xfId="34804" xr:uid="{00000000-0005-0000-0000-000013B90000}"/>
    <cellStyle name="Note 6 6 2 2 2 3 3" xfId="49257" xr:uid="{00000000-0005-0000-0000-000014B90000}"/>
    <cellStyle name="Note 6 6 2 2 2 4" xfId="23146" xr:uid="{00000000-0005-0000-0000-000015B90000}"/>
    <cellStyle name="Note 6 6 2 2 2 5" xfId="37599" xr:uid="{00000000-0005-0000-0000-000016B90000}"/>
    <cellStyle name="Note 6 6 2 2 3" xfId="8172" xr:uid="{00000000-0005-0000-0000-000017B90000}"/>
    <cellStyle name="Note 6 6 2 2 3 2" xfId="25607" xr:uid="{00000000-0005-0000-0000-000018B90000}"/>
    <cellStyle name="Note 6 6 2 2 3 3" xfId="40060" xr:uid="{00000000-0005-0000-0000-000019B90000}"/>
    <cellStyle name="Note 6 6 2 2 4" xfId="10613" xr:uid="{00000000-0005-0000-0000-00001AB90000}"/>
    <cellStyle name="Note 6 6 2 2 4 2" xfId="28048" xr:uid="{00000000-0005-0000-0000-00001BB90000}"/>
    <cellStyle name="Note 6 6 2 2 4 3" xfId="42501" xr:uid="{00000000-0005-0000-0000-00001CB90000}"/>
    <cellStyle name="Note 6 6 2 2 5" xfId="13033" xr:uid="{00000000-0005-0000-0000-00001DB90000}"/>
    <cellStyle name="Note 6 6 2 2 5 2" xfId="30468" xr:uid="{00000000-0005-0000-0000-00001EB90000}"/>
    <cellStyle name="Note 6 6 2 2 5 3" xfId="44921" xr:uid="{00000000-0005-0000-0000-00001FB90000}"/>
    <cellStyle name="Note 6 6 2 2 6" xfId="20040" xr:uid="{00000000-0005-0000-0000-000020B90000}"/>
    <cellStyle name="Note 6 6 2 3" xfId="3200" xr:uid="{00000000-0005-0000-0000-000021B90000}"/>
    <cellStyle name="Note 6 6 2 3 2" xfId="5711" xr:uid="{00000000-0005-0000-0000-000022B90000}"/>
    <cellStyle name="Note 6 6 2 3 2 2" xfId="14909" xr:uid="{00000000-0005-0000-0000-000023B90000}"/>
    <cellStyle name="Note 6 6 2 3 2 2 2" xfId="32344" xr:uid="{00000000-0005-0000-0000-000024B90000}"/>
    <cellStyle name="Note 6 6 2 3 2 2 3" xfId="46797" xr:uid="{00000000-0005-0000-0000-000025B90000}"/>
    <cellStyle name="Note 6 6 2 3 2 3" xfId="17370" xr:uid="{00000000-0005-0000-0000-000026B90000}"/>
    <cellStyle name="Note 6 6 2 3 2 3 2" xfId="34805" xr:uid="{00000000-0005-0000-0000-000027B90000}"/>
    <cellStyle name="Note 6 6 2 3 2 3 3" xfId="49258" xr:uid="{00000000-0005-0000-0000-000028B90000}"/>
    <cellStyle name="Note 6 6 2 3 2 4" xfId="23147" xr:uid="{00000000-0005-0000-0000-000029B90000}"/>
    <cellStyle name="Note 6 6 2 3 2 5" xfId="37600" xr:uid="{00000000-0005-0000-0000-00002AB90000}"/>
    <cellStyle name="Note 6 6 2 3 3" xfId="8173" xr:uid="{00000000-0005-0000-0000-00002BB90000}"/>
    <cellStyle name="Note 6 6 2 3 3 2" xfId="25608" xr:uid="{00000000-0005-0000-0000-00002CB90000}"/>
    <cellStyle name="Note 6 6 2 3 3 3" xfId="40061" xr:uid="{00000000-0005-0000-0000-00002DB90000}"/>
    <cellStyle name="Note 6 6 2 3 4" xfId="10614" xr:uid="{00000000-0005-0000-0000-00002EB90000}"/>
    <cellStyle name="Note 6 6 2 3 4 2" xfId="28049" xr:uid="{00000000-0005-0000-0000-00002FB90000}"/>
    <cellStyle name="Note 6 6 2 3 4 3" xfId="42502" xr:uid="{00000000-0005-0000-0000-000030B90000}"/>
    <cellStyle name="Note 6 6 2 3 5" xfId="13034" xr:uid="{00000000-0005-0000-0000-000031B90000}"/>
    <cellStyle name="Note 6 6 2 3 5 2" xfId="30469" xr:uid="{00000000-0005-0000-0000-000032B90000}"/>
    <cellStyle name="Note 6 6 2 3 5 3" xfId="44922" xr:uid="{00000000-0005-0000-0000-000033B90000}"/>
    <cellStyle name="Note 6 6 2 3 6" xfId="20041" xr:uid="{00000000-0005-0000-0000-000034B90000}"/>
    <cellStyle name="Note 6 6 2 4" xfId="3201" xr:uid="{00000000-0005-0000-0000-000035B90000}"/>
    <cellStyle name="Note 6 6 2 4 2" xfId="5712" xr:uid="{00000000-0005-0000-0000-000036B90000}"/>
    <cellStyle name="Note 6 6 2 4 2 2" xfId="23148" xr:uid="{00000000-0005-0000-0000-000037B90000}"/>
    <cellStyle name="Note 6 6 2 4 2 3" xfId="37601" xr:uid="{00000000-0005-0000-0000-000038B90000}"/>
    <cellStyle name="Note 6 6 2 4 3" xfId="8174" xr:uid="{00000000-0005-0000-0000-000039B90000}"/>
    <cellStyle name="Note 6 6 2 4 3 2" xfId="25609" xr:uid="{00000000-0005-0000-0000-00003AB90000}"/>
    <cellStyle name="Note 6 6 2 4 3 3" xfId="40062" xr:uid="{00000000-0005-0000-0000-00003BB90000}"/>
    <cellStyle name="Note 6 6 2 4 4" xfId="10615" xr:uid="{00000000-0005-0000-0000-00003CB90000}"/>
    <cellStyle name="Note 6 6 2 4 4 2" xfId="28050" xr:uid="{00000000-0005-0000-0000-00003DB90000}"/>
    <cellStyle name="Note 6 6 2 4 4 3" xfId="42503" xr:uid="{00000000-0005-0000-0000-00003EB90000}"/>
    <cellStyle name="Note 6 6 2 4 5" xfId="13035" xr:uid="{00000000-0005-0000-0000-00003FB90000}"/>
    <cellStyle name="Note 6 6 2 4 5 2" xfId="30470" xr:uid="{00000000-0005-0000-0000-000040B90000}"/>
    <cellStyle name="Note 6 6 2 4 5 3" xfId="44923" xr:uid="{00000000-0005-0000-0000-000041B90000}"/>
    <cellStyle name="Note 6 6 2 4 6" xfId="15570" xr:uid="{00000000-0005-0000-0000-000042B90000}"/>
    <cellStyle name="Note 6 6 2 4 6 2" xfId="33005" xr:uid="{00000000-0005-0000-0000-000043B90000}"/>
    <cellStyle name="Note 6 6 2 4 6 3" xfId="47458" xr:uid="{00000000-0005-0000-0000-000044B90000}"/>
    <cellStyle name="Note 6 6 2 4 7" xfId="20042" xr:uid="{00000000-0005-0000-0000-000045B90000}"/>
    <cellStyle name="Note 6 6 2 4 8" xfId="20732" xr:uid="{00000000-0005-0000-0000-000046B90000}"/>
    <cellStyle name="Note 6 6 2 5" xfId="5709" xr:uid="{00000000-0005-0000-0000-000047B90000}"/>
    <cellStyle name="Note 6 6 2 5 2" xfId="14907" xr:uid="{00000000-0005-0000-0000-000048B90000}"/>
    <cellStyle name="Note 6 6 2 5 2 2" xfId="32342" xr:uid="{00000000-0005-0000-0000-000049B90000}"/>
    <cellStyle name="Note 6 6 2 5 2 3" xfId="46795" xr:uid="{00000000-0005-0000-0000-00004AB90000}"/>
    <cellStyle name="Note 6 6 2 5 3" xfId="17368" xr:uid="{00000000-0005-0000-0000-00004BB90000}"/>
    <cellStyle name="Note 6 6 2 5 3 2" xfId="34803" xr:uid="{00000000-0005-0000-0000-00004CB90000}"/>
    <cellStyle name="Note 6 6 2 5 3 3" xfId="49256" xr:uid="{00000000-0005-0000-0000-00004DB90000}"/>
    <cellStyle name="Note 6 6 2 5 4" xfId="23145" xr:uid="{00000000-0005-0000-0000-00004EB90000}"/>
    <cellStyle name="Note 6 6 2 5 5" xfId="37598" xr:uid="{00000000-0005-0000-0000-00004FB90000}"/>
    <cellStyle name="Note 6 6 2 6" xfId="8171" xr:uid="{00000000-0005-0000-0000-000050B90000}"/>
    <cellStyle name="Note 6 6 2 6 2" xfId="25606" xr:uid="{00000000-0005-0000-0000-000051B90000}"/>
    <cellStyle name="Note 6 6 2 6 3" xfId="40059" xr:uid="{00000000-0005-0000-0000-000052B90000}"/>
    <cellStyle name="Note 6 6 2 7" xfId="10612" xr:uid="{00000000-0005-0000-0000-000053B90000}"/>
    <cellStyle name="Note 6 6 2 7 2" xfId="28047" xr:uid="{00000000-0005-0000-0000-000054B90000}"/>
    <cellStyle name="Note 6 6 2 7 3" xfId="42500" xr:uid="{00000000-0005-0000-0000-000055B90000}"/>
    <cellStyle name="Note 6 6 2 8" xfId="13032" xr:uid="{00000000-0005-0000-0000-000056B90000}"/>
    <cellStyle name="Note 6 6 2 8 2" xfId="30467" xr:uid="{00000000-0005-0000-0000-000057B90000}"/>
    <cellStyle name="Note 6 6 2 8 3" xfId="44920" xr:uid="{00000000-0005-0000-0000-000058B90000}"/>
    <cellStyle name="Note 6 6 2 9" xfId="20039" xr:uid="{00000000-0005-0000-0000-000059B90000}"/>
    <cellStyle name="Note 6 6 3" xfId="3202" xr:uid="{00000000-0005-0000-0000-00005AB90000}"/>
    <cellStyle name="Note 6 6 3 2" xfId="3203" xr:uid="{00000000-0005-0000-0000-00005BB90000}"/>
    <cellStyle name="Note 6 6 3 2 2" xfId="5714" xr:uid="{00000000-0005-0000-0000-00005CB90000}"/>
    <cellStyle name="Note 6 6 3 2 2 2" xfId="14911" xr:uid="{00000000-0005-0000-0000-00005DB90000}"/>
    <cellStyle name="Note 6 6 3 2 2 2 2" xfId="32346" xr:uid="{00000000-0005-0000-0000-00005EB90000}"/>
    <cellStyle name="Note 6 6 3 2 2 2 3" xfId="46799" xr:uid="{00000000-0005-0000-0000-00005FB90000}"/>
    <cellStyle name="Note 6 6 3 2 2 3" xfId="17372" xr:uid="{00000000-0005-0000-0000-000060B90000}"/>
    <cellStyle name="Note 6 6 3 2 2 3 2" xfId="34807" xr:uid="{00000000-0005-0000-0000-000061B90000}"/>
    <cellStyle name="Note 6 6 3 2 2 3 3" xfId="49260" xr:uid="{00000000-0005-0000-0000-000062B90000}"/>
    <cellStyle name="Note 6 6 3 2 2 4" xfId="23150" xr:uid="{00000000-0005-0000-0000-000063B90000}"/>
    <cellStyle name="Note 6 6 3 2 2 5" xfId="37603" xr:uid="{00000000-0005-0000-0000-000064B90000}"/>
    <cellStyle name="Note 6 6 3 2 3" xfId="8176" xr:uid="{00000000-0005-0000-0000-000065B90000}"/>
    <cellStyle name="Note 6 6 3 2 3 2" xfId="25611" xr:uid="{00000000-0005-0000-0000-000066B90000}"/>
    <cellStyle name="Note 6 6 3 2 3 3" xfId="40064" xr:uid="{00000000-0005-0000-0000-000067B90000}"/>
    <cellStyle name="Note 6 6 3 2 4" xfId="10617" xr:uid="{00000000-0005-0000-0000-000068B90000}"/>
    <cellStyle name="Note 6 6 3 2 4 2" xfId="28052" xr:uid="{00000000-0005-0000-0000-000069B90000}"/>
    <cellStyle name="Note 6 6 3 2 4 3" xfId="42505" xr:uid="{00000000-0005-0000-0000-00006AB90000}"/>
    <cellStyle name="Note 6 6 3 2 5" xfId="13037" xr:uid="{00000000-0005-0000-0000-00006BB90000}"/>
    <cellStyle name="Note 6 6 3 2 5 2" xfId="30472" xr:uid="{00000000-0005-0000-0000-00006CB90000}"/>
    <cellStyle name="Note 6 6 3 2 5 3" xfId="44925" xr:uid="{00000000-0005-0000-0000-00006DB90000}"/>
    <cellStyle name="Note 6 6 3 2 6" xfId="20044" xr:uid="{00000000-0005-0000-0000-00006EB90000}"/>
    <cellStyle name="Note 6 6 3 3" xfId="3204" xr:uid="{00000000-0005-0000-0000-00006FB90000}"/>
    <cellStyle name="Note 6 6 3 3 2" xfId="5715" xr:uid="{00000000-0005-0000-0000-000070B90000}"/>
    <cellStyle name="Note 6 6 3 3 2 2" xfId="14912" xr:uid="{00000000-0005-0000-0000-000071B90000}"/>
    <cellStyle name="Note 6 6 3 3 2 2 2" xfId="32347" xr:uid="{00000000-0005-0000-0000-000072B90000}"/>
    <cellStyle name="Note 6 6 3 3 2 2 3" xfId="46800" xr:uid="{00000000-0005-0000-0000-000073B90000}"/>
    <cellStyle name="Note 6 6 3 3 2 3" xfId="17373" xr:uid="{00000000-0005-0000-0000-000074B90000}"/>
    <cellStyle name="Note 6 6 3 3 2 3 2" xfId="34808" xr:uid="{00000000-0005-0000-0000-000075B90000}"/>
    <cellStyle name="Note 6 6 3 3 2 3 3" xfId="49261" xr:uid="{00000000-0005-0000-0000-000076B90000}"/>
    <cellStyle name="Note 6 6 3 3 2 4" xfId="23151" xr:uid="{00000000-0005-0000-0000-000077B90000}"/>
    <cellStyle name="Note 6 6 3 3 2 5" xfId="37604" xr:uid="{00000000-0005-0000-0000-000078B90000}"/>
    <cellStyle name="Note 6 6 3 3 3" xfId="8177" xr:uid="{00000000-0005-0000-0000-000079B90000}"/>
    <cellStyle name="Note 6 6 3 3 3 2" xfId="25612" xr:uid="{00000000-0005-0000-0000-00007AB90000}"/>
    <cellStyle name="Note 6 6 3 3 3 3" xfId="40065" xr:uid="{00000000-0005-0000-0000-00007BB90000}"/>
    <cellStyle name="Note 6 6 3 3 4" xfId="10618" xr:uid="{00000000-0005-0000-0000-00007CB90000}"/>
    <cellStyle name="Note 6 6 3 3 4 2" xfId="28053" xr:uid="{00000000-0005-0000-0000-00007DB90000}"/>
    <cellStyle name="Note 6 6 3 3 4 3" xfId="42506" xr:uid="{00000000-0005-0000-0000-00007EB90000}"/>
    <cellStyle name="Note 6 6 3 3 5" xfId="13038" xr:uid="{00000000-0005-0000-0000-00007FB90000}"/>
    <cellStyle name="Note 6 6 3 3 5 2" xfId="30473" xr:uid="{00000000-0005-0000-0000-000080B90000}"/>
    <cellStyle name="Note 6 6 3 3 5 3" xfId="44926" xr:uid="{00000000-0005-0000-0000-000081B90000}"/>
    <cellStyle name="Note 6 6 3 3 6" xfId="20045" xr:uid="{00000000-0005-0000-0000-000082B90000}"/>
    <cellStyle name="Note 6 6 3 4" xfId="3205" xr:uid="{00000000-0005-0000-0000-000083B90000}"/>
    <cellStyle name="Note 6 6 3 4 2" xfId="5716" xr:uid="{00000000-0005-0000-0000-000084B90000}"/>
    <cellStyle name="Note 6 6 3 4 2 2" xfId="23152" xr:uid="{00000000-0005-0000-0000-000085B90000}"/>
    <cellStyle name="Note 6 6 3 4 2 3" xfId="37605" xr:uid="{00000000-0005-0000-0000-000086B90000}"/>
    <cellStyle name="Note 6 6 3 4 3" xfId="8178" xr:uid="{00000000-0005-0000-0000-000087B90000}"/>
    <cellStyle name="Note 6 6 3 4 3 2" xfId="25613" xr:uid="{00000000-0005-0000-0000-000088B90000}"/>
    <cellStyle name="Note 6 6 3 4 3 3" xfId="40066" xr:uid="{00000000-0005-0000-0000-000089B90000}"/>
    <cellStyle name="Note 6 6 3 4 4" xfId="10619" xr:uid="{00000000-0005-0000-0000-00008AB90000}"/>
    <cellStyle name="Note 6 6 3 4 4 2" xfId="28054" xr:uid="{00000000-0005-0000-0000-00008BB90000}"/>
    <cellStyle name="Note 6 6 3 4 4 3" xfId="42507" xr:uid="{00000000-0005-0000-0000-00008CB90000}"/>
    <cellStyle name="Note 6 6 3 4 5" xfId="13039" xr:uid="{00000000-0005-0000-0000-00008DB90000}"/>
    <cellStyle name="Note 6 6 3 4 5 2" xfId="30474" xr:uid="{00000000-0005-0000-0000-00008EB90000}"/>
    <cellStyle name="Note 6 6 3 4 5 3" xfId="44927" xr:uid="{00000000-0005-0000-0000-00008FB90000}"/>
    <cellStyle name="Note 6 6 3 4 6" xfId="15571" xr:uid="{00000000-0005-0000-0000-000090B90000}"/>
    <cellStyle name="Note 6 6 3 4 6 2" xfId="33006" xr:uid="{00000000-0005-0000-0000-000091B90000}"/>
    <cellStyle name="Note 6 6 3 4 6 3" xfId="47459" xr:uid="{00000000-0005-0000-0000-000092B90000}"/>
    <cellStyle name="Note 6 6 3 4 7" xfId="20046" xr:uid="{00000000-0005-0000-0000-000093B90000}"/>
    <cellStyle name="Note 6 6 3 4 8" xfId="20733" xr:uid="{00000000-0005-0000-0000-000094B90000}"/>
    <cellStyle name="Note 6 6 3 5" xfId="5713" xr:uid="{00000000-0005-0000-0000-000095B90000}"/>
    <cellStyle name="Note 6 6 3 5 2" xfId="14910" xr:uid="{00000000-0005-0000-0000-000096B90000}"/>
    <cellStyle name="Note 6 6 3 5 2 2" xfId="32345" xr:uid="{00000000-0005-0000-0000-000097B90000}"/>
    <cellStyle name="Note 6 6 3 5 2 3" xfId="46798" xr:uid="{00000000-0005-0000-0000-000098B90000}"/>
    <cellStyle name="Note 6 6 3 5 3" xfId="17371" xr:uid="{00000000-0005-0000-0000-000099B90000}"/>
    <cellStyle name="Note 6 6 3 5 3 2" xfId="34806" xr:uid="{00000000-0005-0000-0000-00009AB90000}"/>
    <cellStyle name="Note 6 6 3 5 3 3" xfId="49259" xr:uid="{00000000-0005-0000-0000-00009BB90000}"/>
    <cellStyle name="Note 6 6 3 5 4" xfId="23149" xr:uid="{00000000-0005-0000-0000-00009CB90000}"/>
    <cellStyle name="Note 6 6 3 5 5" xfId="37602" xr:uid="{00000000-0005-0000-0000-00009DB90000}"/>
    <cellStyle name="Note 6 6 3 6" xfId="8175" xr:uid="{00000000-0005-0000-0000-00009EB90000}"/>
    <cellStyle name="Note 6 6 3 6 2" xfId="25610" xr:uid="{00000000-0005-0000-0000-00009FB90000}"/>
    <cellStyle name="Note 6 6 3 6 3" xfId="40063" xr:uid="{00000000-0005-0000-0000-0000A0B90000}"/>
    <cellStyle name="Note 6 6 3 7" xfId="10616" xr:uid="{00000000-0005-0000-0000-0000A1B90000}"/>
    <cellStyle name="Note 6 6 3 7 2" xfId="28051" xr:uid="{00000000-0005-0000-0000-0000A2B90000}"/>
    <cellStyle name="Note 6 6 3 7 3" xfId="42504" xr:uid="{00000000-0005-0000-0000-0000A3B90000}"/>
    <cellStyle name="Note 6 6 3 8" xfId="13036" xr:uid="{00000000-0005-0000-0000-0000A4B90000}"/>
    <cellStyle name="Note 6 6 3 8 2" xfId="30471" xr:uid="{00000000-0005-0000-0000-0000A5B90000}"/>
    <cellStyle name="Note 6 6 3 8 3" xfId="44924" xr:uid="{00000000-0005-0000-0000-0000A6B90000}"/>
    <cellStyle name="Note 6 6 3 9" xfId="20043" xr:uid="{00000000-0005-0000-0000-0000A7B90000}"/>
    <cellStyle name="Note 6 6 4" xfId="3206" xr:uid="{00000000-0005-0000-0000-0000A8B90000}"/>
    <cellStyle name="Note 6 6 4 2" xfId="3207" xr:uid="{00000000-0005-0000-0000-0000A9B90000}"/>
    <cellStyle name="Note 6 6 4 2 2" xfId="5718" xr:uid="{00000000-0005-0000-0000-0000AAB90000}"/>
    <cellStyle name="Note 6 6 4 2 2 2" xfId="14914" xr:uid="{00000000-0005-0000-0000-0000ABB90000}"/>
    <cellStyle name="Note 6 6 4 2 2 2 2" xfId="32349" xr:uid="{00000000-0005-0000-0000-0000ACB90000}"/>
    <cellStyle name="Note 6 6 4 2 2 2 3" xfId="46802" xr:uid="{00000000-0005-0000-0000-0000ADB90000}"/>
    <cellStyle name="Note 6 6 4 2 2 3" xfId="17375" xr:uid="{00000000-0005-0000-0000-0000AEB90000}"/>
    <cellStyle name="Note 6 6 4 2 2 3 2" xfId="34810" xr:uid="{00000000-0005-0000-0000-0000AFB90000}"/>
    <cellStyle name="Note 6 6 4 2 2 3 3" xfId="49263" xr:uid="{00000000-0005-0000-0000-0000B0B90000}"/>
    <cellStyle name="Note 6 6 4 2 2 4" xfId="23154" xr:uid="{00000000-0005-0000-0000-0000B1B90000}"/>
    <cellStyle name="Note 6 6 4 2 2 5" xfId="37607" xr:uid="{00000000-0005-0000-0000-0000B2B90000}"/>
    <cellStyle name="Note 6 6 4 2 3" xfId="8180" xr:uid="{00000000-0005-0000-0000-0000B3B90000}"/>
    <cellStyle name="Note 6 6 4 2 3 2" xfId="25615" xr:uid="{00000000-0005-0000-0000-0000B4B90000}"/>
    <cellStyle name="Note 6 6 4 2 3 3" xfId="40068" xr:uid="{00000000-0005-0000-0000-0000B5B90000}"/>
    <cellStyle name="Note 6 6 4 2 4" xfId="10621" xr:uid="{00000000-0005-0000-0000-0000B6B90000}"/>
    <cellStyle name="Note 6 6 4 2 4 2" xfId="28056" xr:uid="{00000000-0005-0000-0000-0000B7B90000}"/>
    <cellStyle name="Note 6 6 4 2 4 3" xfId="42509" xr:uid="{00000000-0005-0000-0000-0000B8B90000}"/>
    <cellStyle name="Note 6 6 4 2 5" xfId="13041" xr:uid="{00000000-0005-0000-0000-0000B9B90000}"/>
    <cellStyle name="Note 6 6 4 2 5 2" xfId="30476" xr:uid="{00000000-0005-0000-0000-0000BAB90000}"/>
    <cellStyle name="Note 6 6 4 2 5 3" xfId="44929" xr:uid="{00000000-0005-0000-0000-0000BBB90000}"/>
    <cellStyle name="Note 6 6 4 2 6" xfId="20048" xr:uid="{00000000-0005-0000-0000-0000BCB90000}"/>
    <cellStyle name="Note 6 6 4 3" xfId="3208" xr:uid="{00000000-0005-0000-0000-0000BDB90000}"/>
    <cellStyle name="Note 6 6 4 3 2" xfId="5719" xr:uid="{00000000-0005-0000-0000-0000BEB90000}"/>
    <cellStyle name="Note 6 6 4 3 2 2" xfId="14915" xr:uid="{00000000-0005-0000-0000-0000BFB90000}"/>
    <cellStyle name="Note 6 6 4 3 2 2 2" xfId="32350" xr:uid="{00000000-0005-0000-0000-0000C0B90000}"/>
    <cellStyle name="Note 6 6 4 3 2 2 3" xfId="46803" xr:uid="{00000000-0005-0000-0000-0000C1B90000}"/>
    <cellStyle name="Note 6 6 4 3 2 3" xfId="17376" xr:uid="{00000000-0005-0000-0000-0000C2B90000}"/>
    <cellStyle name="Note 6 6 4 3 2 3 2" xfId="34811" xr:uid="{00000000-0005-0000-0000-0000C3B90000}"/>
    <cellStyle name="Note 6 6 4 3 2 3 3" xfId="49264" xr:uid="{00000000-0005-0000-0000-0000C4B90000}"/>
    <cellStyle name="Note 6 6 4 3 2 4" xfId="23155" xr:uid="{00000000-0005-0000-0000-0000C5B90000}"/>
    <cellStyle name="Note 6 6 4 3 2 5" xfId="37608" xr:uid="{00000000-0005-0000-0000-0000C6B90000}"/>
    <cellStyle name="Note 6 6 4 3 3" xfId="8181" xr:uid="{00000000-0005-0000-0000-0000C7B90000}"/>
    <cellStyle name="Note 6 6 4 3 3 2" xfId="25616" xr:uid="{00000000-0005-0000-0000-0000C8B90000}"/>
    <cellStyle name="Note 6 6 4 3 3 3" xfId="40069" xr:uid="{00000000-0005-0000-0000-0000C9B90000}"/>
    <cellStyle name="Note 6 6 4 3 4" xfId="10622" xr:uid="{00000000-0005-0000-0000-0000CAB90000}"/>
    <cellStyle name="Note 6 6 4 3 4 2" xfId="28057" xr:uid="{00000000-0005-0000-0000-0000CBB90000}"/>
    <cellStyle name="Note 6 6 4 3 4 3" xfId="42510" xr:uid="{00000000-0005-0000-0000-0000CCB90000}"/>
    <cellStyle name="Note 6 6 4 3 5" xfId="13042" xr:uid="{00000000-0005-0000-0000-0000CDB90000}"/>
    <cellStyle name="Note 6 6 4 3 5 2" xfId="30477" xr:uid="{00000000-0005-0000-0000-0000CEB90000}"/>
    <cellStyle name="Note 6 6 4 3 5 3" xfId="44930" xr:uid="{00000000-0005-0000-0000-0000CFB90000}"/>
    <cellStyle name="Note 6 6 4 3 6" xfId="20049" xr:uid="{00000000-0005-0000-0000-0000D0B90000}"/>
    <cellStyle name="Note 6 6 4 4" xfId="3209" xr:uid="{00000000-0005-0000-0000-0000D1B90000}"/>
    <cellStyle name="Note 6 6 4 4 2" xfId="5720" xr:uid="{00000000-0005-0000-0000-0000D2B90000}"/>
    <cellStyle name="Note 6 6 4 4 2 2" xfId="23156" xr:uid="{00000000-0005-0000-0000-0000D3B90000}"/>
    <cellStyle name="Note 6 6 4 4 2 3" xfId="37609" xr:uid="{00000000-0005-0000-0000-0000D4B90000}"/>
    <cellStyle name="Note 6 6 4 4 3" xfId="8182" xr:uid="{00000000-0005-0000-0000-0000D5B90000}"/>
    <cellStyle name="Note 6 6 4 4 3 2" xfId="25617" xr:uid="{00000000-0005-0000-0000-0000D6B90000}"/>
    <cellStyle name="Note 6 6 4 4 3 3" xfId="40070" xr:uid="{00000000-0005-0000-0000-0000D7B90000}"/>
    <cellStyle name="Note 6 6 4 4 4" xfId="10623" xr:uid="{00000000-0005-0000-0000-0000D8B90000}"/>
    <cellStyle name="Note 6 6 4 4 4 2" xfId="28058" xr:uid="{00000000-0005-0000-0000-0000D9B90000}"/>
    <cellStyle name="Note 6 6 4 4 4 3" xfId="42511" xr:uid="{00000000-0005-0000-0000-0000DAB90000}"/>
    <cellStyle name="Note 6 6 4 4 5" xfId="13043" xr:uid="{00000000-0005-0000-0000-0000DBB90000}"/>
    <cellStyle name="Note 6 6 4 4 5 2" xfId="30478" xr:uid="{00000000-0005-0000-0000-0000DCB90000}"/>
    <cellStyle name="Note 6 6 4 4 5 3" xfId="44931" xr:uid="{00000000-0005-0000-0000-0000DDB90000}"/>
    <cellStyle name="Note 6 6 4 4 6" xfId="15572" xr:uid="{00000000-0005-0000-0000-0000DEB90000}"/>
    <cellStyle name="Note 6 6 4 4 6 2" xfId="33007" xr:uid="{00000000-0005-0000-0000-0000DFB90000}"/>
    <cellStyle name="Note 6 6 4 4 6 3" xfId="47460" xr:uid="{00000000-0005-0000-0000-0000E0B90000}"/>
    <cellStyle name="Note 6 6 4 4 7" xfId="20050" xr:uid="{00000000-0005-0000-0000-0000E1B90000}"/>
    <cellStyle name="Note 6 6 4 4 8" xfId="20734" xr:uid="{00000000-0005-0000-0000-0000E2B90000}"/>
    <cellStyle name="Note 6 6 4 5" xfId="5717" xr:uid="{00000000-0005-0000-0000-0000E3B90000}"/>
    <cellStyle name="Note 6 6 4 5 2" xfId="14913" xr:uid="{00000000-0005-0000-0000-0000E4B90000}"/>
    <cellStyle name="Note 6 6 4 5 2 2" xfId="32348" xr:uid="{00000000-0005-0000-0000-0000E5B90000}"/>
    <cellStyle name="Note 6 6 4 5 2 3" xfId="46801" xr:uid="{00000000-0005-0000-0000-0000E6B90000}"/>
    <cellStyle name="Note 6 6 4 5 3" xfId="17374" xr:uid="{00000000-0005-0000-0000-0000E7B90000}"/>
    <cellStyle name="Note 6 6 4 5 3 2" xfId="34809" xr:uid="{00000000-0005-0000-0000-0000E8B90000}"/>
    <cellStyle name="Note 6 6 4 5 3 3" xfId="49262" xr:uid="{00000000-0005-0000-0000-0000E9B90000}"/>
    <cellStyle name="Note 6 6 4 5 4" xfId="23153" xr:uid="{00000000-0005-0000-0000-0000EAB90000}"/>
    <cellStyle name="Note 6 6 4 5 5" xfId="37606" xr:uid="{00000000-0005-0000-0000-0000EBB90000}"/>
    <cellStyle name="Note 6 6 4 6" xfId="8179" xr:uid="{00000000-0005-0000-0000-0000ECB90000}"/>
    <cellStyle name="Note 6 6 4 6 2" xfId="25614" xr:uid="{00000000-0005-0000-0000-0000EDB90000}"/>
    <cellStyle name="Note 6 6 4 6 3" xfId="40067" xr:uid="{00000000-0005-0000-0000-0000EEB90000}"/>
    <cellStyle name="Note 6 6 4 7" xfId="10620" xr:uid="{00000000-0005-0000-0000-0000EFB90000}"/>
    <cellStyle name="Note 6 6 4 7 2" xfId="28055" xr:uid="{00000000-0005-0000-0000-0000F0B90000}"/>
    <cellStyle name="Note 6 6 4 7 3" xfId="42508" xr:uid="{00000000-0005-0000-0000-0000F1B90000}"/>
    <cellStyle name="Note 6 6 4 8" xfId="13040" xr:uid="{00000000-0005-0000-0000-0000F2B90000}"/>
    <cellStyle name="Note 6 6 4 8 2" xfId="30475" xr:uid="{00000000-0005-0000-0000-0000F3B90000}"/>
    <cellStyle name="Note 6 6 4 8 3" xfId="44928" xr:uid="{00000000-0005-0000-0000-0000F4B90000}"/>
    <cellStyle name="Note 6 6 4 9" xfId="20047" xr:uid="{00000000-0005-0000-0000-0000F5B90000}"/>
    <cellStyle name="Note 6 6 5" xfId="3210" xr:uid="{00000000-0005-0000-0000-0000F6B90000}"/>
    <cellStyle name="Note 6 6 5 2" xfId="3211" xr:uid="{00000000-0005-0000-0000-0000F7B90000}"/>
    <cellStyle name="Note 6 6 5 2 2" xfId="5722" xr:uid="{00000000-0005-0000-0000-0000F8B90000}"/>
    <cellStyle name="Note 6 6 5 2 2 2" xfId="14917" xr:uid="{00000000-0005-0000-0000-0000F9B90000}"/>
    <cellStyle name="Note 6 6 5 2 2 2 2" xfId="32352" xr:uid="{00000000-0005-0000-0000-0000FAB90000}"/>
    <cellStyle name="Note 6 6 5 2 2 2 3" xfId="46805" xr:uid="{00000000-0005-0000-0000-0000FBB90000}"/>
    <cellStyle name="Note 6 6 5 2 2 3" xfId="17378" xr:uid="{00000000-0005-0000-0000-0000FCB90000}"/>
    <cellStyle name="Note 6 6 5 2 2 3 2" xfId="34813" xr:uid="{00000000-0005-0000-0000-0000FDB90000}"/>
    <cellStyle name="Note 6 6 5 2 2 3 3" xfId="49266" xr:uid="{00000000-0005-0000-0000-0000FEB90000}"/>
    <cellStyle name="Note 6 6 5 2 2 4" xfId="23158" xr:uid="{00000000-0005-0000-0000-0000FFB90000}"/>
    <cellStyle name="Note 6 6 5 2 2 5" xfId="37611" xr:uid="{00000000-0005-0000-0000-000000BA0000}"/>
    <cellStyle name="Note 6 6 5 2 3" xfId="8184" xr:uid="{00000000-0005-0000-0000-000001BA0000}"/>
    <cellStyle name="Note 6 6 5 2 3 2" xfId="25619" xr:uid="{00000000-0005-0000-0000-000002BA0000}"/>
    <cellStyle name="Note 6 6 5 2 3 3" xfId="40072" xr:uid="{00000000-0005-0000-0000-000003BA0000}"/>
    <cellStyle name="Note 6 6 5 2 4" xfId="10625" xr:uid="{00000000-0005-0000-0000-000004BA0000}"/>
    <cellStyle name="Note 6 6 5 2 4 2" xfId="28060" xr:uid="{00000000-0005-0000-0000-000005BA0000}"/>
    <cellStyle name="Note 6 6 5 2 4 3" xfId="42513" xr:uid="{00000000-0005-0000-0000-000006BA0000}"/>
    <cellStyle name="Note 6 6 5 2 5" xfId="13045" xr:uid="{00000000-0005-0000-0000-000007BA0000}"/>
    <cellStyle name="Note 6 6 5 2 5 2" xfId="30480" xr:uid="{00000000-0005-0000-0000-000008BA0000}"/>
    <cellStyle name="Note 6 6 5 2 5 3" xfId="44933" xr:uid="{00000000-0005-0000-0000-000009BA0000}"/>
    <cellStyle name="Note 6 6 5 2 6" xfId="20052" xr:uid="{00000000-0005-0000-0000-00000ABA0000}"/>
    <cellStyle name="Note 6 6 5 3" xfId="3212" xr:uid="{00000000-0005-0000-0000-00000BBA0000}"/>
    <cellStyle name="Note 6 6 5 3 2" xfId="5723" xr:uid="{00000000-0005-0000-0000-00000CBA0000}"/>
    <cellStyle name="Note 6 6 5 3 2 2" xfId="14918" xr:uid="{00000000-0005-0000-0000-00000DBA0000}"/>
    <cellStyle name="Note 6 6 5 3 2 2 2" xfId="32353" xr:uid="{00000000-0005-0000-0000-00000EBA0000}"/>
    <cellStyle name="Note 6 6 5 3 2 2 3" xfId="46806" xr:uid="{00000000-0005-0000-0000-00000FBA0000}"/>
    <cellStyle name="Note 6 6 5 3 2 3" xfId="17379" xr:uid="{00000000-0005-0000-0000-000010BA0000}"/>
    <cellStyle name="Note 6 6 5 3 2 3 2" xfId="34814" xr:uid="{00000000-0005-0000-0000-000011BA0000}"/>
    <cellStyle name="Note 6 6 5 3 2 3 3" xfId="49267" xr:uid="{00000000-0005-0000-0000-000012BA0000}"/>
    <cellStyle name="Note 6 6 5 3 2 4" xfId="23159" xr:uid="{00000000-0005-0000-0000-000013BA0000}"/>
    <cellStyle name="Note 6 6 5 3 2 5" xfId="37612" xr:uid="{00000000-0005-0000-0000-000014BA0000}"/>
    <cellStyle name="Note 6 6 5 3 3" xfId="8185" xr:uid="{00000000-0005-0000-0000-000015BA0000}"/>
    <cellStyle name="Note 6 6 5 3 3 2" xfId="25620" xr:uid="{00000000-0005-0000-0000-000016BA0000}"/>
    <cellStyle name="Note 6 6 5 3 3 3" xfId="40073" xr:uid="{00000000-0005-0000-0000-000017BA0000}"/>
    <cellStyle name="Note 6 6 5 3 4" xfId="10626" xr:uid="{00000000-0005-0000-0000-000018BA0000}"/>
    <cellStyle name="Note 6 6 5 3 4 2" xfId="28061" xr:uid="{00000000-0005-0000-0000-000019BA0000}"/>
    <cellStyle name="Note 6 6 5 3 4 3" xfId="42514" xr:uid="{00000000-0005-0000-0000-00001ABA0000}"/>
    <cellStyle name="Note 6 6 5 3 5" xfId="13046" xr:uid="{00000000-0005-0000-0000-00001BBA0000}"/>
    <cellStyle name="Note 6 6 5 3 5 2" xfId="30481" xr:uid="{00000000-0005-0000-0000-00001CBA0000}"/>
    <cellStyle name="Note 6 6 5 3 5 3" xfId="44934" xr:uid="{00000000-0005-0000-0000-00001DBA0000}"/>
    <cellStyle name="Note 6 6 5 3 6" xfId="20053" xr:uid="{00000000-0005-0000-0000-00001EBA0000}"/>
    <cellStyle name="Note 6 6 5 4" xfId="3213" xr:uid="{00000000-0005-0000-0000-00001FBA0000}"/>
    <cellStyle name="Note 6 6 5 4 2" xfId="5724" xr:uid="{00000000-0005-0000-0000-000020BA0000}"/>
    <cellStyle name="Note 6 6 5 4 2 2" xfId="23160" xr:uid="{00000000-0005-0000-0000-000021BA0000}"/>
    <cellStyle name="Note 6 6 5 4 2 3" xfId="37613" xr:uid="{00000000-0005-0000-0000-000022BA0000}"/>
    <cellStyle name="Note 6 6 5 4 3" xfId="8186" xr:uid="{00000000-0005-0000-0000-000023BA0000}"/>
    <cellStyle name="Note 6 6 5 4 3 2" xfId="25621" xr:uid="{00000000-0005-0000-0000-000024BA0000}"/>
    <cellStyle name="Note 6 6 5 4 3 3" xfId="40074" xr:uid="{00000000-0005-0000-0000-000025BA0000}"/>
    <cellStyle name="Note 6 6 5 4 4" xfId="10627" xr:uid="{00000000-0005-0000-0000-000026BA0000}"/>
    <cellStyle name="Note 6 6 5 4 4 2" xfId="28062" xr:uid="{00000000-0005-0000-0000-000027BA0000}"/>
    <cellStyle name="Note 6 6 5 4 4 3" xfId="42515" xr:uid="{00000000-0005-0000-0000-000028BA0000}"/>
    <cellStyle name="Note 6 6 5 4 5" xfId="13047" xr:uid="{00000000-0005-0000-0000-000029BA0000}"/>
    <cellStyle name="Note 6 6 5 4 5 2" xfId="30482" xr:uid="{00000000-0005-0000-0000-00002ABA0000}"/>
    <cellStyle name="Note 6 6 5 4 5 3" xfId="44935" xr:uid="{00000000-0005-0000-0000-00002BBA0000}"/>
    <cellStyle name="Note 6 6 5 4 6" xfId="15573" xr:uid="{00000000-0005-0000-0000-00002CBA0000}"/>
    <cellStyle name="Note 6 6 5 4 6 2" xfId="33008" xr:uid="{00000000-0005-0000-0000-00002DBA0000}"/>
    <cellStyle name="Note 6 6 5 4 6 3" xfId="47461" xr:uid="{00000000-0005-0000-0000-00002EBA0000}"/>
    <cellStyle name="Note 6 6 5 4 7" xfId="20054" xr:uid="{00000000-0005-0000-0000-00002FBA0000}"/>
    <cellStyle name="Note 6 6 5 4 8" xfId="20735" xr:uid="{00000000-0005-0000-0000-000030BA0000}"/>
    <cellStyle name="Note 6 6 5 5" xfId="5721" xr:uid="{00000000-0005-0000-0000-000031BA0000}"/>
    <cellStyle name="Note 6 6 5 5 2" xfId="14916" xr:uid="{00000000-0005-0000-0000-000032BA0000}"/>
    <cellStyle name="Note 6 6 5 5 2 2" xfId="32351" xr:uid="{00000000-0005-0000-0000-000033BA0000}"/>
    <cellStyle name="Note 6 6 5 5 2 3" xfId="46804" xr:uid="{00000000-0005-0000-0000-000034BA0000}"/>
    <cellStyle name="Note 6 6 5 5 3" xfId="17377" xr:uid="{00000000-0005-0000-0000-000035BA0000}"/>
    <cellStyle name="Note 6 6 5 5 3 2" xfId="34812" xr:uid="{00000000-0005-0000-0000-000036BA0000}"/>
    <cellStyle name="Note 6 6 5 5 3 3" xfId="49265" xr:uid="{00000000-0005-0000-0000-000037BA0000}"/>
    <cellStyle name="Note 6 6 5 5 4" xfId="23157" xr:uid="{00000000-0005-0000-0000-000038BA0000}"/>
    <cellStyle name="Note 6 6 5 5 5" xfId="37610" xr:uid="{00000000-0005-0000-0000-000039BA0000}"/>
    <cellStyle name="Note 6 6 5 6" xfId="8183" xr:uid="{00000000-0005-0000-0000-00003ABA0000}"/>
    <cellStyle name="Note 6 6 5 6 2" xfId="25618" xr:uid="{00000000-0005-0000-0000-00003BBA0000}"/>
    <cellStyle name="Note 6 6 5 6 3" xfId="40071" xr:uid="{00000000-0005-0000-0000-00003CBA0000}"/>
    <cellStyle name="Note 6 6 5 7" xfId="10624" xr:uid="{00000000-0005-0000-0000-00003DBA0000}"/>
    <cellStyle name="Note 6 6 5 7 2" xfId="28059" xr:uid="{00000000-0005-0000-0000-00003EBA0000}"/>
    <cellStyle name="Note 6 6 5 7 3" xfId="42512" xr:uid="{00000000-0005-0000-0000-00003FBA0000}"/>
    <cellStyle name="Note 6 6 5 8" xfId="13044" xr:uid="{00000000-0005-0000-0000-000040BA0000}"/>
    <cellStyle name="Note 6 6 5 8 2" xfId="30479" xr:uid="{00000000-0005-0000-0000-000041BA0000}"/>
    <cellStyle name="Note 6 6 5 8 3" xfId="44932" xr:uid="{00000000-0005-0000-0000-000042BA0000}"/>
    <cellStyle name="Note 6 6 5 9" xfId="20051" xr:uid="{00000000-0005-0000-0000-000043BA0000}"/>
    <cellStyle name="Note 6 6 6" xfId="3214" xr:uid="{00000000-0005-0000-0000-000044BA0000}"/>
    <cellStyle name="Note 6 6 6 2" xfId="5725" xr:uid="{00000000-0005-0000-0000-000045BA0000}"/>
    <cellStyle name="Note 6 6 6 2 2" xfId="14919" xr:uid="{00000000-0005-0000-0000-000046BA0000}"/>
    <cellStyle name="Note 6 6 6 2 2 2" xfId="32354" xr:uid="{00000000-0005-0000-0000-000047BA0000}"/>
    <cellStyle name="Note 6 6 6 2 2 3" xfId="46807" xr:uid="{00000000-0005-0000-0000-000048BA0000}"/>
    <cellStyle name="Note 6 6 6 2 3" xfId="17380" xr:uid="{00000000-0005-0000-0000-000049BA0000}"/>
    <cellStyle name="Note 6 6 6 2 3 2" xfId="34815" xr:uid="{00000000-0005-0000-0000-00004ABA0000}"/>
    <cellStyle name="Note 6 6 6 2 3 3" xfId="49268" xr:uid="{00000000-0005-0000-0000-00004BBA0000}"/>
    <cellStyle name="Note 6 6 6 2 4" xfId="23161" xr:uid="{00000000-0005-0000-0000-00004CBA0000}"/>
    <cellStyle name="Note 6 6 6 2 5" xfId="37614" xr:uid="{00000000-0005-0000-0000-00004DBA0000}"/>
    <cellStyle name="Note 6 6 6 3" xfId="8187" xr:uid="{00000000-0005-0000-0000-00004EBA0000}"/>
    <cellStyle name="Note 6 6 6 3 2" xfId="25622" xr:uid="{00000000-0005-0000-0000-00004FBA0000}"/>
    <cellStyle name="Note 6 6 6 3 3" xfId="40075" xr:uid="{00000000-0005-0000-0000-000050BA0000}"/>
    <cellStyle name="Note 6 6 6 4" xfId="10628" xr:uid="{00000000-0005-0000-0000-000051BA0000}"/>
    <cellStyle name="Note 6 6 6 4 2" xfId="28063" xr:uid="{00000000-0005-0000-0000-000052BA0000}"/>
    <cellStyle name="Note 6 6 6 4 3" xfId="42516" xr:uid="{00000000-0005-0000-0000-000053BA0000}"/>
    <cellStyle name="Note 6 6 6 5" xfId="13048" xr:uid="{00000000-0005-0000-0000-000054BA0000}"/>
    <cellStyle name="Note 6 6 6 5 2" xfId="30483" xr:uid="{00000000-0005-0000-0000-000055BA0000}"/>
    <cellStyle name="Note 6 6 6 5 3" xfId="44936" xr:uid="{00000000-0005-0000-0000-000056BA0000}"/>
    <cellStyle name="Note 6 6 6 6" xfId="20055" xr:uid="{00000000-0005-0000-0000-000057BA0000}"/>
    <cellStyle name="Note 6 6 7" xfId="3215" xr:uid="{00000000-0005-0000-0000-000058BA0000}"/>
    <cellStyle name="Note 6 6 7 2" xfId="5726" xr:uid="{00000000-0005-0000-0000-000059BA0000}"/>
    <cellStyle name="Note 6 6 7 2 2" xfId="14920" xr:uid="{00000000-0005-0000-0000-00005ABA0000}"/>
    <cellStyle name="Note 6 6 7 2 2 2" xfId="32355" xr:uid="{00000000-0005-0000-0000-00005BBA0000}"/>
    <cellStyle name="Note 6 6 7 2 2 3" xfId="46808" xr:uid="{00000000-0005-0000-0000-00005CBA0000}"/>
    <cellStyle name="Note 6 6 7 2 3" xfId="17381" xr:uid="{00000000-0005-0000-0000-00005DBA0000}"/>
    <cellStyle name="Note 6 6 7 2 3 2" xfId="34816" xr:uid="{00000000-0005-0000-0000-00005EBA0000}"/>
    <cellStyle name="Note 6 6 7 2 3 3" xfId="49269" xr:uid="{00000000-0005-0000-0000-00005FBA0000}"/>
    <cellStyle name="Note 6 6 7 2 4" xfId="23162" xr:uid="{00000000-0005-0000-0000-000060BA0000}"/>
    <cellStyle name="Note 6 6 7 2 5" xfId="37615" xr:uid="{00000000-0005-0000-0000-000061BA0000}"/>
    <cellStyle name="Note 6 6 7 3" xfId="8188" xr:uid="{00000000-0005-0000-0000-000062BA0000}"/>
    <cellStyle name="Note 6 6 7 3 2" xfId="25623" xr:uid="{00000000-0005-0000-0000-000063BA0000}"/>
    <cellStyle name="Note 6 6 7 3 3" xfId="40076" xr:uid="{00000000-0005-0000-0000-000064BA0000}"/>
    <cellStyle name="Note 6 6 7 4" xfId="10629" xr:uid="{00000000-0005-0000-0000-000065BA0000}"/>
    <cellStyle name="Note 6 6 7 4 2" xfId="28064" xr:uid="{00000000-0005-0000-0000-000066BA0000}"/>
    <cellStyle name="Note 6 6 7 4 3" xfId="42517" xr:uid="{00000000-0005-0000-0000-000067BA0000}"/>
    <cellStyle name="Note 6 6 7 5" xfId="13049" xr:uid="{00000000-0005-0000-0000-000068BA0000}"/>
    <cellStyle name="Note 6 6 7 5 2" xfId="30484" xr:uid="{00000000-0005-0000-0000-000069BA0000}"/>
    <cellStyle name="Note 6 6 7 5 3" xfId="44937" xr:uid="{00000000-0005-0000-0000-00006ABA0000}"/>
    <cellStyle name="Note 6 6 7 6" xfId="20056" xr:uid="{00000000-0005-0000-0000-00006BBA0000}"/>
    <cellStyle name="Note 6 6 8" xfId="3216" xr:uid="{00000000-0005-0000-0000-00006CBA0000}"/>
    <cellStyle name="Note 6 6 8 2" xfId="5727" xr:uid="{00000000-0005-0000-0000-00006DBA0000}"/>
    <cellStyle name="Note 6 6 8 2 2" xfId="23163" xr:uid="{00000000-0005-0000-0000-00006EBA0000}"/>
    <cellStyle name="Note 6 6 8 2 3" xfId="37616" xr:uid="{00000000-0005-0000-0000-00006FBA0000}"/>
    <cellStyle name="Note 6 6 8 3" xfId="8189" xr:uid="{00000000-0005-0000-0000-000070BA0000}"/>
    <cellStyle name="Note 6 6 8 3 2" xfId="25624" xr:uid="{00000000-0005-0000-0000-000071BA0000}"/>
    <cellStyle name="Note 6 6 8 3 3" xfId="40077" xr:uid="{00000000-0005-0000-0000-000072BA0000}"/>
    <cellStyle name="Note 6 6 8 4" xfId="10630" xr:uid="{00000000-0005-0000-0000-000073BA0000}"/>
    <cellStyle name="Note 6 6 8 4 2" xfId="28065" xr:uid="{00000000-0005-0000-0000-000074BA0000}"/>
    <cellStyle name="Note 6 6 8 4 3" xfId="42518" xr:uid="{00000000-0005-0000-0000-000075BA0000}"/>
    <cellStyle name="Note 6 6 8 5" xfId="13050" xr:uid="{00000000-0005-0000-0000-000076BA0000}"/>
    <cellStyle name="Note 6 6 8 5 2" xfId="30485" xr:uid="{00000000-0005-0000-0000-000077BA0000}"/>
    <cellStyle name="Note 6 6 8 5 3" xfId="44938" xr:uid="{00000000-0005-0000-0000-000078BA0000}"/>
    <cellStyle name="Note 6 6 8 6" xfId="15574" xr:uid="{00000000-0005-0000-0000-000079BA0000}"/>
    <cellStyle name="Note 6 6 8 6 2" xfId="33009" xr:uid="{00000000-0005-0000-0000-00007ABA0000}"/>
    <cellStyle name="Note 6 6 8 6 3" xfId="47462" xr:uid="{00000000-0005-0000-0000-00007BBA0000}"/>
    <cellStyle name="Note 6 6 8 7" xfId="20057" xr:uid="{00000000-0005-0000-0000-00007CBA0000}"/>
    <cellStyle name="Note 6 6 8 8" xfId="20736" xr:uid="{00000000-0005-0000-0000-00007DBA0000}"/>
    <cellStyle name="Note 6 6 9" xfId="5708" xr:uid="{00000000-0005-0000-0000-00007EBA0000}"/>
    <cellStyle name="Note 6 6 9 2" xfId="14906" xr:uid="{00000000-0005-0000-0000-00007FBA0000}"/>
    <cellStyle name="Note 6 6 9 2 2" xfId="32341" xr:uid="{00000000-0005-0000-0000-000080BA0000}"/>
    <cellStyle name="Note 6 6 9 2 3" xfId="46794" xr:uid="{00000000-0005-0000-0000-000081BA0000}"/>
    <cellStyle name="Note 6 6 9 3" xfId="17367" xr:uid="{00000000-0005-0000-0000-000082BA0000}"/>
    <cellStyle name="Note 6 6 9 3 2" xfId="34802" xr:uid="{00000000-0005-0000-0000-000083BA0000}"/>
    <cellStyle name="Note 6 6 9 3 3" xfId="49255" xr:uid="{00000000-0005-0000-0000-000084BA0000}"/>
    <cellStyle name="Note 6 6 9 4" xfId="23144" xr:uid="{00000000-0005-0000-0000-000085BA0000}"/>
    <cellStyle name="Note 6 6 9 5" xfId="37597" xr:uid="{00000000-0005-0000-0000-000086BA0000}"/>
    <cellStyle name="Note 6 7" xfId="3217" xr:uid="{00000000-0005-0000-0000-000087BA0000}"/>
    <cellStyle name="Note 6 7 10" xfId="8190" xr:uid="{00000000-0005-0000-0000-000088BA0000}"/>
    <cellStyle name="Note 6 7 10 2" xfId="25625" xr:uid="{00000000-0005-0000-0000-000089BA0000}"/>
    <cellStyle name="Note 6 7 10 3" xfId="40078" xr:uid="{00000000-0005-0000-0000-00008ABA0000}"/>
    <cellStyle name="Note 6 7 11" xfId="10631" xr:uid="{00000000-0005-0000-0000-00008BBA0000}"/>
    <cellStyle name="Note 6 7 11 2" xfId="28066" xr:uid="{00000000-0005-0000-0000-00008CBA0000}"/>
    <cellStyle name="Note 6 7 11 3" xfId="42519" xr:uid="{00000000-0005-0000-0000-00008DBA0000}"/>
    <cellStyle name="Note 6 7 12" xfId="13051" xr:uid="{00000000-0005-0000-0000-00008EBA0000}"/>
    <cellStyle name="Note 6 7 12 2" xfId="30486" xr:uid="{00000000-0005-0000-0000-00008FBA0000}"/>
    <cellStyle name="Note 6 7 12 3" xfId="44939" xr:uid="{00000000-0005-0000-0000-000090BA0000}"/>
    <cellStyle name="Note 6 7 13" xfId="20058" xr:uid="{00000000-0005-0000-0000-000091BA0000}"/>
    <cellStyle name="Note 6 7 2" xfId="3218" xr:uid="{00000000-0005-0000-0000-000092BA0000}"/>
    <cellStyle name="Note 6 7 2 2" xfId="3219" xr:uid="{00000000-0005-0000-0000-000093BA0000}"/>
    <cellStyle name="Note 6 7 2 2 2" xfId="5730" xr:uid="{00000000-0005-0000-0000-000094BA0000}"/>
    <cellStyle name="Note 6 7 2 2 2 2" xfId="14923" xr:uid="{00000000-0005-0000-0000-000095BA0000}"/>
    <cellStyle name="Note 6 7 2 2 2 2 2" xfId="32358" xr:uid="{00000000-0005-0000-0000-000096BA0000}"/>
    <cellStyle name="Note 6 7 2 2 2 2 3" xfId="46811" xr:uid="{00000000-0005-0000-0000-000097BA0000}"/>
    <cellStyle name="Note 6 7 2 2 2 3" xfId="17384" xr:uid="{00000000-0005-0000-0000-000098BA0000}"/>
    <cellStyle name="Note 6 7 2 2 2 3 2" xfId="34819" xr:uid="{00000000-0005-0000-0000-000099BA0000}"/>
    <cellStyle name="Note 6 7 2 2 2 3 3" xfId="49272" xr:uid="{00000000-0005-0000-0000-00009ABA0000}"/>
    <cellStyle name="Note 6 7 2 2 2 4" xfId="23166" xr:uid="{00000000-0005-0000-0000-00009BBA0000}"/>
    <cellStyle name="Note 6 7 2 2 2 5" xfId="37619" xr:uid="{00000000-0005-0000-0000-00009CBA0000}"/>
    <cellStyle name="Note 6 7 2 2 3" xfId="8192" xr:uid="{00000000-0005-0000-0000-00009DBA0000}"/>
    <cellStyle name="Note 6 7 2 2 3 2" xfId="25627" xr:uid="{00000000-0005-0000-0000-00009EBA0000}"/>
    <cellStyle name="Note 6 7 2 2 3 3" xfId="40080" xr:uid="{00000000-0005-0000-0000-00009FBA0000}"/>
    <cellStyle name="Note 6 7 2 2 4" xfId="10633" xr:uid="{00000000-0005-0000-0000-0000A0BA0000}"/>
    <cellStyle name="Note 6 7 2 2 4 2" xfId="28068" xr:uid="{00000000-0005-0000-0000-0000A1BA0000}"/>
    <cellStyle name="Note 6 7 2 2 4 3" xfId="42521" xr:uid="{00000000-0005-0000-0000-0000A2BA0000}"/>
    <cellStyle name="Note 6 7 2 2 5" xfId="13053" xr:uid="{00000000-0005-0000-0000-0000A3BA0000}"/>
    <cellStyle name="Note 6 7 2 2 5 2" xfId="30488" xr:uid="{00000000-0005-0000-0000-0000A4BA0000}"/>
    <cellStyle name="Note 6 7 2 2 5 3" xfId="44941" xr:uid="{00000000-0005-0000-0000-0000A5BA0000}"/>
    <cellStyle name="Note 6 7 2 2 6" xfId="20060" xr:uid="{00000000-0005-0000-0000-0000A6BA0000}"/>
    <cellStyle name="Note 6 7 2 3" xfId="3220" xr:uid="{00000000-0005-0000-0000-0000A7BA0000}"/>
    <cellStyle name="Note 6 7 2 3 2" xfId="5731" xr:uid="{00000000-0005-0000-0000-0000A8BA0000}"/>
    <cellStyle name="Note 6 7 2 3 2 2" xfId="14924" xr:uid="{00000000-0005-0000-0000-0000A9BA0000}"/>
    <cellStyle name="Note 6 7 2 3 2 2 2" xfId="32359" xr:uid="{00000000-0005-0000-0000-0000AABA0000}"/>
    <cellStyle name="Note 6 7 2 3 2 2 3" xfId="46812" xr:uid="{00000000-0005-0000-0000-0000ABBA0000}"/>
    <cellStyle name="Note 6 7 2 3 2 3" xfId="17385" xr:uid="{00000000-0005-0000-0000-0000ACBA0000}"/>
    <cellStyle name="Note 6 7 2 3 2 3 2" xfId="34820" xr:uid="{00000000-0005-0000-0000-0000ADBA0000}"/>
    <cellStyle name="Note 6 7 2 3 2 3 3" xfId="49273" xr:uid="{00000000-0005-0000-0000-0000AEBA0000}"/>
    <cellStyle name="Note 6 7 2 3 2 4" xfId="23167" xr:uid="{00000000-0005-0000-0000-0000AFBA0000}"/>
    <cellStyle name="Note 6 7 2 3 2 5" xfId="37620" xr:uid="{00000000-0005-0000-0000-0000B0BA0000}"/>
    <cellStyle name="Note 6 7 2 3 3" xfId="8193" xr:uid="{00000000-0005-0000-0000-0000B1BA0000}"/>
    <cellStyle name="Note 6 7 2 3 3 2" xfId="25628" xr:uid="{00000000-0005-0000-0000-0000B2BA0000}"/>
    <cellStyle name="Note 6 7 2 3 3 3" xfId="40081" xr:uid="{00000000-0005-0000-0000-0000B3BA0000}"/>
    <cellStyle name="Note 6 7 2 3 4" xfId="10634" xr:uid="{00000000-0005-0000-0000-0000B4BA0000}"/>
    <cellStyle name="Note 6 7 2 3 4 2" xfId="28069" xr:uid="{00000000-0005-0000-0000-0000B5BA0000}"/>
    <cellStyle name="Note 6 7 2 3 4 3" xfId="42522" xr:uid="{00000000-0005-0000-0000-0000B6BA0000}"/>
    <cellStyle name="Note 6 7 2 3 5" xfId="13054" xr:uid="{00000000-0005-0000-0000-0000B7BA0000}"/>
    <cellStyle name="Note 6 7 2 3 5 2" xfId="30489" xr:uid="{00000000-0005-0000-0000-0000B8BA0000}"/>
    <cellStyle name="Note 6 7 2 3 5 3" xfId="44942" xr:uid="{00000000-0005-0000-0000-0000B9BA0000}"/>
    <cellStyle name="Note 6 7 2 3 6" xfId="20061" xr:uid="{00000000-0005-0000-0000-0000BABA0000}"/>
    <cellStyle name="Note 6 7 2 4" xfId="3221" xr:uid="{00000000-0005-0000-0000-0000BBBA0000}"/>
    <cellStyle name="Note 6 7 2 4 2" xfId="5732" xr:uid="{00000000-0005-0000-0000-0000BCBA0000}"/>
    <cellStyle name="Note 6 7 2 4 2 2" xfId="23168" xr:uid="{00000000-0005-0000-0000-0000BDBA0000}"/>
    <cellStyle name="Note 6 7 2 4 2 3" xfId="37621" xr:uid="{00000000-0005-0000-0000-0000BEBA0000}"/>
    <cellStyle name="Note 6 7 2 4 3" xfId="8194" xr:uid="{00000000-0005-0000-0000-0000BFBA0000}"/>
    <cellStyle name="Note 6 7 2 4 3 2" xfId="25629" xr:uid="{00000000-0005-0000-0000-0000C0BA0000}"/>
    <cellStyle name="Note 6 7 2 4 3 3" xfId="40082" xr:uid="{00000000-0005-0000-0000-0000C1BA0000}"/>
    <cellStyle name="Note 6 7 2 4 4" xfId="10635" xr:uid="{00000000-0005-0000-0000-0000C2BA0000}"/>
    <cellStyle name="Note 6 7 2 4 4 2" xfId="28070" xr:uid="{00000000-0005-0000-0000-0000C3BA0000}"/>
    <cellStyle name="Note 6 7 2 4 4 3" xfId="42523" xr:uid="{00000000-0005-0000-0000-0000C4BA0000}"/>
    <cellStyle name="Note 6 7 2 4 5" xfId="13055" xr:uid="{00000000-0005-0000-0000-0000C5BA0000}"/>
    <cellStyle name="Note 6 7 2 4 5 2" xfId="30490" xr:uid="{00000000-0005-0000-0000-0000C6BA0000}"/>
    <cellStyle name="Note 6 7 2 4 5 3" xfId="44943" xr:uid="{00000000-0005-0000-0000-0000C7BA0000}"/>
    <cellStyle name="Note 6 7 2 4 6" xfId="15575" xr:uid="{00000000-0005-0000-0000-0000C8BA0000}"/>
    <cellStyle name="Note 6 7 2 4 6 2" xfId="33010" xr:uid="{00000000-0005-0000-0000-0000C9BA0000}"/>
    <cellStyle name="Note 6 7 2 4 6 3" xfId="47463" xr:uid="{00000000-0005-0000-0000-0000CABA0000}"/>
    <cellStyle name="Note 6 7 2 4 7" xfId="20062" xr:uid="{00000000-0005-0000-0000-0000CBBA0000}"/>
    <cellStyle name="Note 6 7 2 4 8" xfId="20737" xr:uid="{00000000-0005-0000-0000-0000CCBA0000}"/>
    <cellStyle name="Note 6 7 2 5" xfId="5729" xr:uid="{00000000-0005-0000-0000-0000CDBA0000}"/>
    <cellStyle name="Note 6 7 2 5 2" xfId="14922" xr:uid="{00000000-0005-0000-0000-0000CEBA0000}"/>
    <cellStyle name="Note 6 7 2 5 2 2" xfId="32357" xr:uid="{00000000-0005-0000-0000-0000CFBA0000}"/>
    <cellStyle name="Note 6 7 2 5 2 3" xfId="46810" xr:uid="{00000000-0005-0000-0000-0000D0BA0000}"/>
    <cellStyle name="Note 6 7 2 5 3" xfId="17383" xr:uid="{00000000-0005-0000-0000-0000D1BA0000}"/>
    <cellStyle name="Note 6 7 2 5 3 2" xfId="34818" xr:uid="{00000000-0005-0000-0000-0000D2BA0000}"/>
    <cellStyle name="Note 6 7 2 5 3 3" xfId="49271" xr:uid="{00000000-0005-0000-0000-0000D3BA0000}"/>
    <cellStyle name="Note 6 7 2 5 4" xfId="23165" xr:uid="{00000000-0005-0000-0000-0000D4BA0000}"/>
    <cellStyle name="Note 6 7 2 5 5" xfId="37618" xr:uid="{00000000-0005-0000-0000-0000D5BA0000}"/>
    <cellStyle name="Note 6 7 2 6" xfId="8191" xr:uid="{00000000-0005-0000-0000-0000D6BA0000}"/>
    <cellStyle name="Note 6 7 2 6 2" xfId="25626" xr:uid="{00000000-0005-0000-0000-0000D7BA0000}"/>
    <cellStyle name="Note 6 7 2 6 3" xfId="40079" xr:uid="{00000000-0005-0000-0000-0000D8BA0000}"/>
    <cellStyle name="Note 6 7 2 7" xfId="10632" xr:uid="{00000000-0005-0000-0000-0000D9BA0000}"/>
    <cellStyle name="Note 6 7 2 7 2" xfId="28067" xr:uid="{00000000-0005-0000-0000-0000DABA0000}"/>
    <cellStyle name="Note 6 7 2 7 3" xfId="42520" xr:uid="{00000000-0005-0000-0000-0000DBBA0000}"/>
    <cellStyle name="Note 6 7 2 8" xfId="13052" xr:uid="{00000000-0005-0000-0000-0000DCBA0000}"/>
    <cellStyle name="Note 6 7 2 8 2" xfId="30487" xr:uid="{00000000-0005-0000-0000-0000DDBA0000}"/>
    <cellStyle name="Note 6 7 2 8 3" xfId="44940" xr:uid="{00000000-0005-0000-0000-0000DEBA0000}"/>
    <cellStyle name="Note 6 7 2 9" xfId="20059" xr:uid="{00000000-0005-0000-0000-0000DFBA0000}"/>
    <cellStyle name="Note 6 7 3" xfId="3222" xr:uid="{00000000-0005-0000-0000-0000E0BA0000}"/>
    <cellStyle name="Note 6 7 3 2" xfId="3223" xr:uid="{00000000-0005-0000-0000-0000E1BA0000}"/>
    <cellStyle name="Note 6 7 3 2 2" xfId="5734" xr:uid="{00000000-0005-0000-0000-0000E2BA0000}"/>
    <cellStyle name="Note 6 7 3 2 2 2" xfId="14926" xr:uid="{00000000-0005-0000-0000-0000E3BA0000}"/>
    <cellStyle name="Note 6 7 3 2 2 2 2" xfId="32361" xr:uid="{00000000-0005-0000-0000-0000E4BA0000}"/>
    <cellStyle name="Note 6 7 3 2 2 2 3" xfId="46814" xr:uid="{00000000-0005-0000-0000-0000E5BA0000}"/>
    <cellStyle name="Note 6 7 3 2 2 3" xfId="17387" xr:uid="{00000000-0005-0000-0000-0000E6BA0000}"/>
    <cellStyle name="Note 6 7 3 2 2 3 2" xfId="34822" xr:uid="{00000000-0005-0000-0000-0000E7BA0000}"/>
    <cellStyle name="Note 6 7 3 2 2 3 3" xfId="49275" xr:uid="{00000000-0005-0000-0000-0000E8BA0000}"/>
    <cellStyle name="Note 6 7 3 2 2 4" xfId="23170" xr:uid="{00000000-0005-0000-0000-0000E9BA0000}"/>
    <cellStyle name="Note 6 7 3 2 2 5" xfId="37623" xr:uid="{00000000-0005-0000-0000-0000EABA0000}"/>
    <cellStyle name="Note 6 7 3 2 3" xfId="8196" xr:uid="{00000000-0005-0000-0000-0000EBBA0000}"/>
    <cellStyle name="Note 6 7 3 2 3 2" xfId="25631" xr:uid="{00000000-0005-0000-0000-0000ECBA0000}"/>
    <cellStyle name="Note 6 7 3 2 3 3" xfId="40084" xr:uid="{00000000-0005-0000-0000-0000EDBA0000}"/>
    <cellStyle name="Note 6 7 3 2 4" xfId="10637" xr:uid="{00000000-0005-0000-0000-0000EEBA0000}"/>
    <cellStyle name="Note 6 7 3 2 4 2" xfId="28072" xr:uid="{00000000-0005-0000-0000-0000EFBA0000}"/>
    <cellStyle name="Note 6 7 3 2 4 3" xfId="42525" xr:uid="{00000000-0005-0000-0000-0000F0BA0000}"/>
    <cellStyle name="Note 6 7 3 2 5" xfId="13057" xr:uid="{00000000-0005-0000-0000-0000F1BA0000}"/>
    <cellStyle name="Note 6 7 3 2 5 2" xfId="30492" xr:uid="{00000000-0005-0000-0000-0000F2BA0000}"/>
    <cellStyle name="Note 6 7 3 2 5 3" xfId="44945" xr:uid="{00000000-0005-0000-0000-0000F3BA0000}"/>
    <cellStyle name="Note 6 7 3 2 6" xfId="20064" xr:uid="{00000000-0005-0000-0000-0000F4BA0000}"/>
    <cellStyle name="Note 6 7 3 3" xfId="3224" xr:uid="{00000000-0005-0000-0000-0000F5BA0000}"/>
    <cellStyle name="Note 6 7 3 3 2" xfId="5735" xr:uid="{00000000-0005-0000-0000-0000F6BA0000}"/>
    <cellStyle name="Note 6 7 3 3 2 2" xfId="14927" xr:uid="{00000000-0005-0000-0000-0000F7BA0000}"/>
    <cellStyle name="Note 6 7 3 3 2 2 2" xfId="32362" xr:uid="{00000000-0005-0000-0000-0000F8BA0000}"/>
    <cellStyle name="Note 6 7 3 3 2 2 3" xfId="46815" xr:uid="{00000000-0005-0000-0000-0000F9BA0000}"/>
    <cellStyle name="Note 6 7 3 3 2 3" xfId="17388" xr:uid="{00000000-0005-0000-0000-0000FABA0000}"/>
    <cellStyle name="Note 6 7 3 3 2 3 2" xfId="34823" xr:uid="{00000000-0005-0000-0000-0000FBBA0000}"/>
    <cellStyle name="Note 6 7 3 3 2 3 3" xfId="49276" xr:uid="{00000000-0005-0000-0000-0000FCBA0000}"/>
    <cellStyle name="Note 6 7 3 3 2 4" xfId="23171" xr:uid="{00000000-0005-0000-0000-0000FDBA0000}"/>
    <cellStyle name="Note 6 7 3 3 2 5" xfId="37624" xr:uid="{00000000-0005-0000-0000-0000FEBA0000}"/>
    <cellStyle name="Note 6 7 3 3 3" xfId="8197" xr:uid="{00000000-0005-0000-0000-0000FFBA0000}"/>
    <cellStyle name="Note 6 7 3 3 3 2" xfId="25632" xr:uid="{00000000-0005-0000-0000-000000BB0000}"/>
    <cellStyle name="Note 6 7 3 3 3 3" xfId="40085" xr:uid="{00000000-0005-0000-0000-000001BB0000}"/>
    <cellStyle name="Note 6 7 3 3 4" xfId="10638" xr:uid="{00000000-0005-0000-0000-000002BB0000}"/>
    <cellStyle name="Note 6 7 3 3 4 2" xfId="28073" xr:uid="{00000000-0005-0000-0000-000003BB0000}"/>
    <cellStyle name="Note 6 7 3 3 4 3" xfId="42526" xr:uid="{00000000-0005-0000-0000-000004BB0000}"/>
    <cellStyle name="Note 6 7 3 3 5" xfId="13058" xr:uid="{00000000-0005-0000-0000-000005BB0000}"/>
    <cellStyle name="Note 6 7 3 3 5 2" xfId="30493" xr:uid="{00000000-0005-0000-0000-000006BB0000}"/>
    <cellStyle name="Note 6 7 3 3 5 3" xfId="44946" xr:uid="{00000000-0005-0000-0000-000007BB0000}"/>
    <cellStyle name="Note 6 7 3 3 6" xfId="20065" xr:uid="{00000000-0005-0000-0000-000008BB0000}"/>
    <cellStyle name="Note 6 7 3 4" xfId="3225" xr:uid="{00000000-0005-0000-0000-000009BB0000}"/>
    <cellStyle name="Note 6 7 3 4 2" xfId="5736" xr:uid="{00000000-0005-0000-0000-00000ABB0000}"/>
    <cellStyle name="Note 6 7 3 4 2 2" xfId="23172" xr:uid="{00000000-0005-0000-0000-00000BBB0000}"/>
    <cellStyle name="Note 6 7 3 4 2 3" xfId="37625" xr:uid="{00000000-0005-0000-0000-00000CBB0000}"/>
    <cellStyle name="Note 6 7 3 4 3" xfId="8198" xr:uid="{00000000-0005-0000-0000-00000DBB0000}"/>
    <cellStyle name="Note 6 7 3 4 3 2" xfId="25633" xr:uid="{00000000-0005-0000-0000-00000EBB0000}"/>
    <cellStyle name="Note 6 7 3 4 3 3" xfId="40086" xr:uid="{00000000-0005-0000-0000-00000FBB0000}"/>
    <cellStyle name="Note 6 7 3 4 4" xfId="10639" xr:uid="{00000000-0005-0000-0000-000010BB0000}"/>
    <cellStyle name="Note 6 7 3 4 4 2" xfId="28074" xr:uid="{00000000-0005-0000-0000-000011BB0000}"/>
    <cellStyle name="Note 6 7 3 4 4 3" xfId="42527" xr:uid="{00000000-0005-0000-0000-000012BB0000}"/>
    <cellStyle name="Note 6 7 3 4 5" xfId="13059" xr:uid="{00000000-0005-0000-0000-000013BB0000}"/>
    <cellStyle name="Note 6 7 3 4 5 2" xfId="30494" xr:uid="{00000000-0005-0000-0000-000014BB0000}"/>
    <cellStyle name="Note 6 7 3 4 5 3" xfId="44947" xr:uid="{00000000-0005-0000-0000-000015BB0000}"/>
    <cellStyle name="Note 6 7 3 4 6" xfId="15576" xr:uid="{00000000-0005-0000-0000-000016BB0000}"/>
    <cellStyle name="Note 6 7 3 4 6 2" xfId="33011" xr:uid="{00000000-0005-0000-0000-000017BB0000}"/>
    <cellStyle name="Note 6 7 3 4 6 3" xfId="47464" xr:uid="{00000000-0005-0000-0000-000018BB0000}"/>
    <cellStyle name="Note 6 7 3 4 7" xfId="20066" xr:uid="{00000000-0005-0000-0000-000019BB0000}"/>
    <cellStyle name="Note 6 7 3 4 8" xfId="20738" xr:uid="{00000000-0005-0000-0000-00001ABB0000}"/>
    <cellStyle name="Note 6 7 3 5" xfId="5733" xr:uid="{00000000-0005-0000-0000-00001BBB0000}"/>
    <cellStyle name="Note 6 7 3 5 2" xfId="14925" xr:uid="{00000000-0005-0000-0000-00001CBB0000}"/>
    <cellStyle name="Note 6 7 3 5 2 2" xfId="32360" xr:uid="{00000000-0005-0000-0000-00001DBB0000}"/>
    <cellStyle name="Note 6 7 3 5 2 3" xfId="46813" xr:uid="{00000000-0005-0000-0000-00001EBB0000}"/>
    <cellStyle name="Note 6 7 3 5 3" xfId="17386" xr:uid="{00000000-0005-0000-0000-00001FBB0000}"/>
    <cellStyle name="Note 6 7 3 5 3 2" xfId="34821" xr:uid="{00000000-0005-0000-0000-000020BB0000}"/>
    <cellStyle name="Note 6 7 3 5 3 3" xfId="49274" xr:uid="{00000000-0005-0000-0000-000021BB0000}"/>
    <cellStyle name="Note 6 7 3 5 4" xfId="23169" xr:uid="{00000000-0005-0000-0000-000022BB0000}"/>
    <cellStyle name="Note 6 7 3 5 5" xfId="37622" xr:uid="{00000000-0005-0000-0000-000023BB0000}"/>
    <cellStyle name="Note 6 7 3 6" xfId="8195" xr:uid="{00000000-0005-0000-0000-000024BB0000}"/>
    <cellStyle name="Note 6 7 3 6 2" xfId="25630" xr:uid="{00000000-0005-0000-0000-000025BB0000}"/>
    <cellStyle name="Note 6 7 3 6 3" xfId="40083" xr:uid="{00000000-0005-0000-0000-000026BB0000}"/>
    <cellStyle name="Note 6 7 3 7" xfId="10636" xr:uid="{00000000-0005-0000-0000-000027BB0000}"/>
    <cellStyle name="Note 6 7 3 7 2" xfId="28071" xr:uid="{00000000-0005-0000-0000-000028BB0000}"/>
    <cellStyle name="Note 6 7 3 7 3" xfId="42524" xr:uid="{00000000-0005-0000-0000-000029BB0000}"/>
    <cellStyle name="Note 6 7 3 8" xfId="13056" xr:uid="{00000000-0005-0000-0000-00002ABB0000}"/>
    <cellStyle name="Note 6 7 3 8 2" xfId="30491" xr:uid="{00000000-0005-0000-0000-00002BBB0000}"/>
    <cellStyle name="Note 6 7 3 8 3" xfId="44944" xr:uid="{00000000-0005-0000-0000-00002CBB0000}"/>
    <cellStyle name="Note 6 7 3 9" xfId="20063" xr:uid="{00000000-0005-0000-0000-00002DBB0000}"/>
    <cellStyle name="Note 6 7 4" xfId="3226" xr:uid="{00000000-0005-0000-0000-00002EBB0000}"/>
    <cellStyle name="Note 6 7 4 2" xfId="3227" xr:uid="{00000000-0005-0000-0000-00002FBB0000}"/>
    <cellStyle name="Note 6 7 4 2 2" xfId="5738" xr:uid="{00000000-0005-0000-0000-000030BB0000}"/>
    <cellStyle name="Note 6 7 4 2 2 2" xfId="14929" xr:uid="{00000000-0005-0000-0000-000031BB0000}"/>
    <cellStyle name="Note 6 7 4 2 2 2 2" xfId="32364" xr:uid="{00000000-0005-0000-0000-000032BB0000}"/>
    <cellStyle name="Note 6 7 4 2 2 2 3" xfId="46817" xr:uid="{00000000-0005-0000-0000-000033BB0000}"/>
    <cellStyle name="Note 6 7 4 2 2 3" xfId="17390" xr:uid="{00000000-0005-0000-0000-000034BB0000}"/>
    <cellStyle name="Note 6 7 4 2 2 3 2" xfId="34825" xr:uid="{00000000-0005-0000-0000-000035BB0000}"/>
    <cellStyle name="Note 6 7 4 2 2 3 3" xfId="49278" xr:uid="{00000000-0005-0000-0000-000036BB0000}"/>
    <cellStyle name="Note 6 7 4 2 2 4" xfId="23174" xr:uid="{00000000-0005-0000-0000-000037BB0000}"/>
    <cellStyle name="Note 6 7 4 2 2 5" xfId="37627" xr:uid="{00000000-0005-0000-0000-000038BB0000}"/>
    <cellStyle name="Note 6 7 4 2 3" xfId="8200" xr:uid="{00000000-0005-0000-0000-000039BB0000}"/>
    <cellStyle name="Note 6 7 4 2 3 2" xfId="25635" xr:uid="{00000000-0005-0000-0000-00003ABB0000}"/>
    <cellStyle name="Note 6 7 4 2 3 3" xfId="40088" xr:uid="{00000000-0005-0000-0000-00003BBB0000}"/>
    <cellStyle name="Note 6 7 4 2 4" xfId="10641" xr:uid="{00000000-0005-0000-0000-00003CBB0000}"/>
    <cellStyle name="Note 6 7 4 2 4 2" xfId="28076" xr:uid="{00000000-0005-0000-0000-00003DBB0000}"/>
    <cellStyle name="Note 6 7 4 2 4 3" xfId="42529" xr:uid="{00000000-0005-0000-0000-00003EBB0000}"/>
    <cellStyle name="Note 6 7 4 2 5" xfId="13061" xr:uid="{00000000-0005-0000-0000-00003FBB0000}"/>
    <cellStyle name="Note 6 7 4 2 5 2" xfId="30496" xr:uid="{00000000-0005-0000-0000-000040BB0000}"/>
    <cellStyle name="Note 6 7 4 2 5 3" xfId="44949" xr:uid="{00000000-0005-0000-0000-000041BB0000}"/>
    <cellStyle name="Note 6 7 4 2 6" xfId="20068" xr:uid="{00000000-0005-0000-0000-000042BB0000}"/>
    <cellStyle name="Note 6 7 4 3" xfId="3228" xr:uid="{00000000-0005-0000-0000-000043BB0000}"/>
    <cellStyle name="Note 6 7 4 3 2" xfId="5739" xr:uid="{00000000-0005-0000-0000-000044BB0000}"/>
    <cellStyle name="Note 6 7 4 3 2 2" xfId="14930" xr:uid="{00000000-0005-0000-0000-000045BB0000}"/>
    <cellStyle name="Note 6 7 4 3 2 2 2" xfId="32365" xr:uid="{00000000-0005-0000-0000-000046BB0000}"/>
    <cellStyle name="Note 6 7 4 3 2 2 3" xfId="46818" xr:uid="{00000000-0005-0000-0000-000047BB0000}"/>
    <cellStyle name="Note 6 7 4 3 2 3" xfId="17391" xr:uid="{00000000-0005-0000-0000-000048BB0000}"/>
    <cellStyle name="Note 6 7 4 3 2 3 2" xfId="34826" xr:uid="{00000000-0005-0000-0000-000049BB0000}"/>
    <cellStyle name="Note 6 7 4 3 2 3 3" xfId="49279" xr:uid="{00000000-0005-0000-0000-00004ABB0000}"/>
    <cellStyle name="Note 6 7 4 3 2 4" xfId="23175" xr:uid="{00000000-0005-0000-0000-00004BBB0000}"/>
    <cellStyle name="Note 6 7 4 3 2 5" xfId="37628" xr:uid="{00000000-0005-0000-0000-00004CBB0000}"/>
    <cellStyle name="Note 6 7 4 3 3" xfId="8201" xr:uid="{00000000-0005-0000-0000-00004DBB0000}"/>
    <cellStyle name="Note 6 7 4 3 3 2" xfId="25636" xr:uid="{00000000-0005-0000-0000-00004EBB0000}"/>
    <cellStyle name="Note 6 7 4 3 3 3" xfId="40089" xr:uid="{00000000-0005-0000-0000-00004FBB0000}"/>
    <cellStyle name="Note 6 7 4 3 4" xfId="10642" xr:uid="{00000000-0005-0000-0000-000050BB0000}"/>
    <cellStyle name="Note 6 7 4 3 4 2" xfId="28077" xr:uid="{00000000-0005-0000-0000-000051BB0000}"/>
    <cellStyle name="Note 6 7 4 3 4 3" xfId="42530" xr:uid="{00000000-0005-0000-0000-000052BB0000}"/>
    <cellStyle name="Note 6 7 4 3 5" xfId="13062" xr:uid="{00000000-0005-0000-0000-000053BB0000}"/>
    <cellStyle name="Note 6 7 4 3 5 2" xfId="30497" xr:uid="{00000000-0005-0000-0000-000054BB0000}"/>
    <cellStyle name="Note 6 7 4 3 5 3" xfId="44950" xr:uid="{00000000-0005-0000-0000-000055BB0000}"/>
    <cellStyle name="Note 6 7 4 3 6" xfId="20069" xr:uid="{00000000-0005-0000-0000-000056BB0000}"/>
    <cellStyle name="Note 6 7 4 4" xfId="3229" xr:uid="{00000000-0005-0000-0000-000057BB0000}"/>
    <cellStyle name="Note 6 7 4 4 2" xfId="5740" xr:uid="{00000000-0005-0000-0000-000058BB0000}"/>
    <cellStyle name="Note 6 7 4 4 2 2" xfId="23176" xr:uid="{00000000-0005-0000-0000-000059BB0000}"/>
    <cellStyle name="Note 6 7 4 4 2 3" xfId="37629" xr:uid="{00000000-0005-0000-0000-00005ABB0000}"/>
    <cellStyle name="Note 6 7 4 4 3" xfId="8202" xr:uid="{00000000-0005-0000-0000-00005BBB0000}"/>
    <cellStyle name="Note 6 7 4 4 3 2" xfId="25637" xr:uid="{00000000-0005-0000-0000-00005CBB0000}"/>
    <cellStyle name="Note 6 7 4 4 3 3" xfId="40090" xr:uid="{00000000-0005-0000-0000-00005DBB0000}"/>
    <cellStyle name="Note 6 7 4 4 4" xfId="10643" xr:uid="{00000000-0005-0000-0000-00005EBB0000}"/>
    <cellStyle name="Note 6 7 4 4 4 2" xfId="28078" xr:uid="{00000000-0005-0000-0000-00005FBB0000}"/>
    <cellStyle name="Note 6 7 4 4 4 3" xfId="42531" xr:uid="{00000000-0005-0000-0000-000060BB0000}"/>
    <cellStyle name="Note 6 7 4 4 5" xfId="13063" xr:uid="{00000000-0005-0000-0000-000061BB0000}"/>
    <cellStyle name="Note 6 7 4 4 5 2" xfId="30498" xr:uid="{00000000-0005-0000-0000-000062BB0000}"/>
    <cellStyle name="Note 6 7 4 4 5 3" xfId="44951" xr:uid="{00000000-0005-0000-0000-000063BB0000}"/>
    <cellStyle name="Note 6 7 4 4 6" xfId="15577" xr:uid="{00000000-0005-0000-0000-000064BB0000}"/>
    <cellStyle name="Note 6 7 4 4 6 2" xfId="33012" xr:uid="{00000000-0005-0000-0000-000065BB0000}"/>
    <cellStyle name="Note 6 7 4 4 6 3" xfId="47465" xr:uid="{00000000-0005-0000-0000-000066BB0000}"/>
    <cellStyle name="Note 6 7 4 4 7" xfId="20070" xr:uid="{00000000-0005-0000-0000-000067BB0000}"/>
    <cellStyle name="Note 6 7 4 4 8" xfId="20739" xr:uid="{00000000-0005-0000-0000-000068BB0000}"/>
    <cellStyle name="Note 6 7 4 5" xfId="5737" xr:uid="{00000000-0005-0000-0000-000069BB0000}"/>
    <cellStyle name="Note 6 7 4 5 2" xfId="14928" xr:uid="{00000000-0005-0000-0000-00006ABB0000}"/>
    <cellStyle name="Note 6 7 4 5 2 2" xfId="32363" xr:uid="{00000000-0005-0000-0000-00006BBB0000}"/>
    <cellStyle name="Note 6 7 4 5 2 3" xfId="46816" xr:uid="{00000000-0005-0000-0000-00006CBB0000}"/>
    <cellStyle name="Note 6 7 4 5 3" xfId="17389" xr:uid="{00000000-0005-0000-0000-00006DBB0000}"/>
    <cellStyle name="Note 6 7 4 5 3 2" xfId="34824" xr:uid="{00000000-0005-0000-0000-00006EBB0000}"/>
    <cellStyle name="Note 6 7 4 5 3 3" xfId="49277" xr:uid="{00000000-0005-0000-0000-00006FBB0000}"/>
    <cellStyle name="Note 6 7 4 5 4" xfId="23173" xr:uid="{00000000-0005-0000-0000-000070BB0000}"/>
    <cellStyle name="Note 6 7 4 5 5" xfId="37626" xr:uid="{00000000-0005-0000-0000-000071BB0000}"/>
    <cellStyle name="Note 6 7 4 6" xfId="8199" xr:uid="{00000000-0005-0000-0000-000072BB0000}"/>
    <cellStyle name="Note 6 7 4 6 2" xfId="25634" xr:uid="{00000000-0005-0000-0000-000073BB0000}"/>
    <cellStyle name="Note 6 7 4 6 3" xfId="40087" xr:uid="{00000000-0005-0000-0000-000074BB0000}"/>
    <cellStyle name="Note 6 7 4 7" xfId="10640" xr:uid="{00000000-0005-0000-0000-000075BB0000}"/>
    <cellStyle name="Note 6 7 4 7 2" xfId="28075" xr:uid="{00000000-0005-0000-0000-000076BB0000}"/>
    <cellStyle name="Note 6 7 4 7 3" xfId="42528" xr:uid="{00000000-0005-0000-0000-000077BB0000}"/>
    <cellStyle name="Note 6 7 4 8" xfId="13060" xr:uid="{00000000-0005-0000-0000-000078BB0000}"/>
    <cellStyle name="Note 6 7 4 8 2" xfId="30495" xr:uid="{00000000-0005-0000-0000-000079BB0000}"/>
    <cellStyle name="Note 6 7 4 8 3" xfId="44948" xr:uid="{00000000-0005-0000-0000-00007ABB0000}"/>
    <cellStyle name="Note 6 7 4 9" xfId="20067" xr:uid="{00000000-0005-0000-0000-00007BBB0000}"/>
    <cellStyle name="Note 6 7 5" xfId="3230" xr:uid="{00000000-0005-0000-0000-00007CBB0000}"/>
    <cellStyle name="Note 6 7 5 2" xfId="3231" xr:uid="{00000000-0005-0000-0000-00007DBB0000}"/>
    <cellStyle name="Note 6 7 5 2 2" xfId="5742" xr:uid="{00000000-0005-0000-0000-00007EBB0000}"/>
    <cellStyle name="Note 6 7 5 2 2 2" xfId="14932" xr:uid="{00000000-0005-0000-0000-00007FBB0000}"/>
    <cellStyle name="Note 6 7 5 2 2 2 2" xfId="32367" xr:uid="{00000000-0005-0000-0000-000080BB0000}"/>
    <cellStyle name="Note 6 7 5 2 2 2 3" xfId="46820" xr:uid="{00000000-0005-0000-0000-000081BB0000}"/>
    <cellStyle name="Note 6 7 5 2 2 3" xfId="17393" xr:uid="{00000000-0005-0000-0000-000082BB0000}"/>
    <cellStyle name="Note 6 7 5 2 2 3 2" xfId="34828" xr:uid="{00000000-0005-0000-0000-000083BB0000}"/>
    <cellStyle name="Note 6 7 5 2 2 3 3" xfId="49281" xr:uid="{00000000-0005-0000-0000-000084BB0000}"/>
    <cellStyle name="Note 6 7 5 2 2 4" xfId="23178" xr:uid="{00000000-0005-0000-0000-000085BB0000}"/>
    <cellStyle name="Note 6 7 5 2 2 5" xfId="37631" xr:uid="{00000000-0005-0000-0000-000086BB0000}"/>
    <cellStyle name="Note 6 7 5 2 3" xfId="8204" xr:uid="{00000000-0005-0000-0000-000087BB0000}"/>
    <cellStyle name="Note 6 7 5 2 3 2" xfId="25639" xr:uid="{00000000-0005-0000-0000-000088BB0000}"/>
    <cellStyle name="Note 6 7 5 2 3 3" xfId="40092" xr:uid="{00000000-0005-0000-0000-000089BB0000}"/>
    <cellStyle name="Note 6 7 5 2 4" xfId="10645" xr:uid="{00000000-0005-0000-0000-00008ABB0000}"/>
    <cellStyle name="Note 6 7 5 2 4 2" xfId="28080" xr:uid="{00000000-0005-0000-0000-00008BBB0000}"/>
    <cellStyle name="Note 6 7 5 2 4 3" xfId="42533" xr:uid="{00000000-0005-0000-0000-00008CBB0000}"/>
    <cellStyle name="Note 6 7 5 2 5" xfId="13065" xr:uid="{00000000-0005-0000-0000-00008DBB0000}"/>
    <cellStyle name="Note 6 7 5 2 5 2" xfId="30500" xr:uid="{00000000-0005-0000-0000-00008EBB0000}"/>
    <cellStyle name="Note 6 7 5 2 5 3" xfId="44953" xr:uid="{00000000-0005-0000-0000-00008FBB0000}"/>
    <cellStyle name="Note 6 7 5 2 6" xfId="20072" xr:uid="{00000000-0005-0000-0000-000090BB0000}"/>
    <cellStyle name="Note 6 7 5 3" xfId="3232" xr:uid="{00000000-0005-0000-0000-000091BB0000}"/>
    <cellStyle name="Note 6 7 5 3 2" xfId="5743" xr:uid="{00000000-0005-0000-0000-000092BB0000}"/>
    <cellStyle name="Note 6 7 5 3 2 2" xfId="14933" xr:uid="{00000000-0005-0000-0000-000093BB0000}"/>
    <cellStyle name="Note 6 7 5 3 2 2 2" xfId="32368" xr:uid="{00000000-0005-0000-0000-000094BB0000}"/>
    <cellStyle name="Note 6 7 5 3 2 2 3" xfId="46821" xr:uid="{00000000-0005-0000-0000-000095BB0000}"/>
    <cellStyle name="Note 6 7 5 3 2 3" xfId="17394" xr:uid="{00000000-0005-0000-0000-000096BB0000}"/>
    <cellStyle name="Note 6 7 5 3 2 3 2" xfId="34829" xr:uid="{00000000-0005-0000-0000-000097BB0000}"/>
    <cellStyle name="Note 6 7 5 3 2 3 3" xfId="49282" xr:uid="{00000000-0005-0000-0000-000098BB0000}"/>
    <cellStyle name="Note 6 7 5 3 2 4" xfId="23179" xr:uid="{00000000-0005-0000-0000-000099BB0000}"/>
    <cellStyle name="Note 6 7 5 3 2 5" xfId="37632" xr:uid="{00000000-0005-0000-0000-00009ABB0000}"/>
    <cellStyle name="Note 6 7 5 3 3" xfId="8205" xr:uid="{00000000-0005-0000-0000-00009BBB0000}"/>
    <cellStyle name="Note 6 7 5 3 3 2" xfId="25640" xr:uid="{00000000-0005-0000-0000-00009CBB0000}"/>
    <cellStyle name="Note 6 7 5 3 3 3" xfId="40093" xr:uid="{00000000-0005-0000-0000-00009DBB0000}"/>
    <cellStyle name="Note 6 7 5 3 4" xfId="10646" xr:uid="{00000000-0005-0000-0000-00009EBB0000}"/>
    <cellStyle name="Note 6 7 5 3 4 2" xfId="28081" xr:uid="{00000000-0005-0000-0000-00009FBB0000}"/>
    <cellStyle name="Note 6 7 5 3 4 3" xfId="42534" xr:uid="{00000000-0005-0000-0000-0000A0BB0000}"/>
    <cellStyle name="Note 6 7 5 3 5" xfId="13066" xr:uid="{00000000-0005-0000-0000-0000A1BB0000}"/>
    <cellStyle name="Note 6 7 5 3 5 2" xfId="30501" xr:uid="{00000000-0005-0000-0000-0000A2BB0000}"/>
    <cellStyle name="Note 6 7 5 3 5 3" xfId="44954" xr:uid="{00000000-0005-0000-0000-0000A3BB0000}"/>
    <cellStyle name="Note 6 7 5 3 6" xfId="20073" xr:uid="{00000000-0005-0000-0000-0000A4BB0000}"/>
    <cellStyle name="Note 6 7 5 4" xfId="3233" xr:uid="{00000000-0005-0000-0000-0000A5BB0000}"/>
    <cellStyle name="Note 6 7 5 4 2" xfId="5744" xr:uid="{00000000-0005-0000-0000-0000A6BB0000}"/>
    <cellStyle name="Note 6 7 5 4 2 2" xfId="23180" xr:uid="{00000000-0005-0000-0000-0000A7BB0000}"/>
    <cellStyle name="Note 6 7 5 4 2 3" xfId="37633" xr:uid="{00000000-0005-0000-0000-0000A8BB0000}"/>
    <cellStyle name="Note 6 7 5 4 3" xfId="8206" xr:uid="{00000000-0005-0000-0000-0000A9BB0000}"/>
    <cellStyle name="Note 6 7 5 4 3 2" xfId="25641" xr:uid="{00000000-0005-0000-0000-0000AABB0000}"/>
    <cellStyle name="Note 6 7 5 4 3 3" xfId="40094" xr:uid="{00000000-0005-0000-0000-0000ABBB0000}"/>
    <cellStyle name="Note 6 7 5 4 4" xfId="10647" xr:uid="{00000000-0005-0000-0000-0000ACBB0000}"/>
    <cellStyle name="Note 6 7 5 4 4 2" xfId="28082" xr:uid="{00000000-0005-0000-0000-0000ADBB0000}"/>
    <cellStyle name="Note 6 7 5 4 4 3" xfId="42535" xr:uid="{00000000-0005-0000-0000-0000AEBB0000}"/>
    <cellStyle name="Note 6 7 5 4 5" xfId="13067" xr:uid="{00000000-0005-0000-0000-0000AFBB0000}"/>
    <cellStyle name="Note 6 7 5 4 5 2" xfId="30502" xr:uid="{00000000-0005-0000-0000-0000B0BB0000}"/>
    <cellStyle name="Note 6 7 5 4 5 3" xfId="44955" xr:uid="{00000000-0005-0000-0000-0000B1BB0000}"/>
    <cellStyle name="Note 6 7 5 4 6" xfId="15578" xr:uid="{00000000-0005-0000-0000-0000B2BB0000}"/>
    <cellStyle name="Note 6 7 5 4 6 2" xfId="33013" xr:uid="{00000000-0005-0000-0000-0000B3BB0000}"/>
    <cellStyle name="Note 6 7 5 4 6 3" xfId="47466" xr:uid="{00000000-0005-0000-0000-0000B4BB0000}"/>
    <cellStyle name="Note 6 7 5 4 7" xfId="20074" xr:uid="{00000000-0005-0000-0000-0000B5BB0000}"/>
    <cellStyle name="Note 6 7 5 4 8" xfId="20740" xr:uid="{00000000-0005-0000-0000-0000B6BB0000}"/>
    <cellStyle name="Note 6 7 5 5" xfId="5741" xr:uid="{00000000-0005-0000-0000-0000B7BB0000}"/>
    <cellStyle name="Note 6 7 5 5 2" xfId="14931" xr:uid="{00000000-0005-0000-0000-0000B8BB0000}"/>
    <cellStyle name="Note 6 7 5 5 2 2" xfId="32366" xr:uid="{00000000-0005-0000-0000-0000B9BB0000}"/>
    <cellStyle name="Note 6 7 5 5 2 3" xfId="46819" xr:uid="{00000000-0005-0000-0000-0000BABB0000}"/>
    <cellStyle name="Note 6 7 5 5 3" xfId="17392" xr:uid="{00000000-0005-0000-0000-0000BBBB0000}"/>
    <cellStyle name="Note 6 7 5 5 3 2" xfId="34827" xr:uid="{00000000-0005-0000-0000-0000BCBB0000}"/>
    <cellStyle name="Note 6 7 5 5 3 3" xfId="49280" xr:uid="{00000000-0005-0000-0000-0000BDBB0000}"/>
    <cellStyle name="Note 6 7 5 5 4" xfId="23177" xr:uid="{00000000-0005-0000-0000-0000BEBB0000}"/>
    <cellStyle name="Note 6 7 5 5 5" xfId="37630" xr:uid="{00000000-0005-0000-0000-0000BFBB0000}"/>
    <cellStyle name="Note 6 7 5 6" xfId="8203" xr:uid="{00000000-0005-0000-0000-0000C0BB0000}"/>
    <cellStyle name="Note 6 7 5 6 2" xfId="25638" xr:uid="{00000000-0005-0000-0000-0000C1BB0000}"/>
    <cellStyle name="Note 6 7 5 6 3" xfId="40091" xr:uid="{00000000-0005-0000-0000-0000C2BB0000}"/>
    <cellStyle name="Note 6 7 5 7" xfId="10644" xr:uid="{00000000-0005-0000-0000-0000C3BB0000}"/>
    <cellStyle name="Note 6 7 5 7 2" xfId="28079" xr:uid="{00000000-0005-0000-0000-0000C4BB0000}"/>
    <cellStyle name="Note 6 7 5 7 3" xfId="42532" xr:uid="{00000000-0005-0000-0000-0000C5BB0000}"/>
    <cellStyle name="Note 6 7 5 8" xfId="13064" xr:uid="{00000000-0005-0000-0000-0000C6BB0000}"/>
    <cellStyle name="Note 6 7 5 8 2" xfId="30499" xr:uid="{00000000-0005-0000-0000-0000C7BB0000}"/>
    <cellStyle name="Note 6 7 5 8 3" xfId="44952" xr:uid="{00000000-0005-0000-0000-0000C8BB0000}"/>
    <cellStyle name="Note 6 7 5 9" xfId="20071" xr:uid="{00000000-0005-0000-0000-0000C9BB0000}"/>
    <cellStyle name="Note 6 7 6" xfId="3234" xr:uid="{00000000-0005-0000-0000-0000CABB0000}"/>
    <cellStyle name="Note 6 7 6 2" xfId="5745" xr:uid="{00000000-0005-0000-0000-0000CBBB0000}"/>
    <cellStyle name="Note 6 7 6 2 2" xfId="14934" xr:uid="{00000000-0005-0000-0000-0000CCBB0000}"/>
    <cellStyle name="Note 6 7 6 2 2 2" xfId="32369" xr:uid="{00000000-0005-0000-0000-0000CDBB0000}"/>
    <cellStyle name="Note 6 7 6 2 2 3" xfId="46822" xr:uid="{00000000-0005-0000-0000-0000CEBB0000}"/>
    <cellStyle name="Note 6 7 6 2 3" xfId="17395" xr:uid="{00000000-0005-0000-0000-0000CFBB0000}"/>
    <cellStyle name="Note 6 7 6 2 3 2" xfId="34830" xr:uid="{00000000-0005-0000-0000-0000D0BB0000}"/>
    <cellStyle name="Note 6 7 6 2 3 3" xfId="49283" xr:uid="{00000000-0005-0000-0000-0000D1BB0000}"/>
    <cellStyle name="Note 6 7 6 2 4" xfId="23181" xr:uid="{00000000-0005-0000-0000-0000D2BB0000}"/>
    <cellStyle name="Note 6 7 6 2 5" xfId="37634" xr:uid="{00000000-0005-0000-0000-0000D3BB0000}"/>
    <cellStyle name="Note 6 7 6 3" xfId="8207" xr:uid="{00000000-0005-0000-0000-0000D4BB0000}"/>
    <cellStyle name="Note 6 7 6 3 2" xfId="25642" xr:uid="{00000000-0005-0000-0000-0000D5BB0000}"/>
    <cellStyle name="Note 6 7 6 3 3" xfId="40095" xr:uid="{00000000-0005-0000-0000-0000D6BB0000}"/>
    <cellStyle name="Note 6 7 6 4" xfId="10648" xr:uid="{00000000-0005-0000-0000-0000D7BB0000}"/>
    <cellStyle name="Note 6 7 6 4 2" xfId="28083" xr:uid="{00000000-0005-0000-0000-0000D8BB0000}"/>
    <cellStyle name="Note 6 7 6 4 3" xfId="42536" xr:uid="{00000000-0005-0000-0000-0000D9BB0000}"/>
    <cellStyle name="Note 6 7 6 5" xfId="13068" xr:uid="{00000000-0005-0000-0000-0000DABB0000}"/>
    <cellStyle name="Note 6 7 6 5 2" xfId="30503" xr:uid="{00000000-0005-0000-0000-0000DBBB0000}"/>
    <cellStyle name="Note 6 7 6 5 3" xfId="44956" xr:uid="{00000000-0005-0000-0000-0000DCBB0000}"/>
    <cellStyle name="Note 6 7 6 6" xfId="20075" xr:uid="{00000000-0005-0000-0000-0000DDBB0000}"/>
    <cellStyle name="Note 6 7 7" xfId="3235" xr:uid="{00000000-0005-0000-0000-0000DEBB0000}"/>
    <cellStyle name="Note 6 7 7 2" xfId="5746" xr:uid="{00000000-0005-0000-0000-0000DFBB0000}"/>
    <cellStyle name="Note 6 7 7 2 2" xfId="14935" xr:uid="{00000000-0005-0000-0000-0000E0BB0000}"/>
    <cellStyle name="Note 6 7 7 2 2 2" xfId="32370" xr:uid="{00000000-0005-0000-0000-0000E1BB0000}"/>
    <cellStyle name="Note 6 7 7 2 2 3" xfId="46823" xr:uid="{00000000-0005-0000-0000-0000E2BB0000}"/>
    <cellStyle name="Note 6 7 7 2 3" xfId="17396" xr:uid="{00000000-0005-0000-0000-0000E3BB0000}"/>
    <cellStyle name="Note 6 7 7 2 3 2" xfId="34831" xr:uid="{00000000-0005-0000-0000-0000E4BB0000}"/>
    <cellStyle name="Note 6 7 7 2 3 3" xfId="49284" xr:uid="{00000000-0005-0000-0000-0000E5BB0000}"/>
    <cellStyle name="Note 6 7 7 2 4" xfId="23182" xr:uid="{00000000-0005-0000-0000-0000E6BB0000}"/>
    <cellStyle name="Note 6 7 7 2 5" xfId="37635" xr:uid="{00000000-0005-0000-0000-0000E7BB0000}"/>
    <cellStyle name="Note 6 7 7 3" xfId="8208" xr:uid="{00000000-0005-0000-0000-0000E8BB0000}"/>
    <cellStyle name="Note 6 7 7 3 2" xfId="25643" xr:uid="{00000000-0005-0000-0000-0000E9BB0000}"/>
    <cellStyle name="Note 6 7 7 3 3" xfId="40096" xr:uid="{00000000-0005-0000-0000-0000EABB0000}"/>
    <cellStyle name="Note 6 7 7 4" xfId="10649" xr:uid="{00000000-0005-0000-0000-0000EBBB0000}"/>
    <cellStyle name="Note 6 7 7 4 2" xfId="28084" xr:uid="{00000000-0005-0000-0000-0000ECBB0000}"/>
    <cellStyle name="Note 6 7 7 4 3" xfId="42537" xr:uid="{00000000-0005-0000-0000-0000EDBB0000}"/>
    <cellStyle name="Note 6 7 7 5" xfId="13069" xr:uid="{00000000-0005-0000-0000-0000EEBB0000}"/>
    <cellStyle name="Note 6 7 7 5 2" xfId="30504" xr:uid="{00000000-0005-0000-0000-0000EFBB0000}"/>
    <cellStyle name="Note 6 7 7 5 3" xfId="44957" xr:uid="{00000000-0005-0000-0000-0000F0BB0000}"/>
    <cellStyle name="Note 6 7 7 6" xfId="20076" xr:uid="{00000000-0005-0000-0000-0000F1BB0000}"/>
    <cellStyle name="Note 6 7 8" xfId="3236" xr:uid="{00000000-0005-0000-0000-0000F2BB0000}"/>
    <cellStyle name="Note 6 7 8 2" xfId="5747" xr:uid="{00000000-0005-0000-0000-0000F3BB0000}"/>
    <cellStyle name="Note 6 7 8 2 2" xfId="23183" xr:uid="{00000000-0005-0000-0000-0000F4BB0000}"/>
    <cellStyle name="Note 6 7 8 2 3" xfId="37636" xr:uid="{00000000-0005-0000-0000-0000F5BB0000}"/>
    <cellStyle name="Note 6 7 8 3" xfId="8209" xr:uid="{00000000-0005-0000-0000-0000F6BB0000}"/>
    <cellStyle name="Note 6 7 8 3 2" xfId="25644" xr:uid="{00000000-0005-0000-0000-0000F7BB0000}"/>
    <cellStyle name="Note 6 7 8 3 3" xfId="40097" xr:uid="{00000000-0005-0000-0000-0000F8BB0000}"/>
    <cellStyle name="Note 6 7 8 4" xfId="10650" xr:uid="{00000000-0005-0000-0000-0000F9BB0000}"/>
    <cellStyle name="Note 6 7 8 4 2" xfId="28085" xr:uid="{00000000-0005-0000-0000-0000FABB0000}"/>
    <cellStyle name="Note 6 7 8 4 3" xfId="42538" xr:uid="{00000000-0005-0000-0000-0000FBBB0000}"/>
    <cellStyle name="Note 6 7 8 5" xfId="13070" xr:uid="{00000000-0005-0000-0000-0000FCBB0000}"/>
    <cellStyle name="Note 6 7 8 5 2" xfId="30505" xr:uid="{00000000-0005-0000-0000-0000FDBB0000}"/>
    <cellStyle name="Note 6 7 8 5 3" xfId="44958" xr:uid="{00000000-0005-0000-0000-0000FEBB0000}"/>
    <cellStyle name="Note 6 7 8 6" xfId="15579" xr:uid="{00000000-0005-0000-0000-0000FFBB0000}"/>
    <cellStyle name="Note 6 7 8 6 2" xfId="33014" xr:uid="{00000000-0005-0000-0000-000000BC0000}"/>
    <cellStyle name="Note 6 7 8 6 3" xfId="47467" xr:uid="{00000000-0005-0000-0000-000001BC0000}"/>
    <cellStyle name="Note 6 7 8 7" xfId="20077" xr:uid="{00000000-0005-0000-0000-000002BC0000}"/>
    <cellStyle name="Note 6 7 8 8" xfId="20741" xr:uid="{00000000-0005-0000-0000-000003BC0000}"/>
    <cellStyle name="Note 6 7 9" xfId="5728" xr:uid="{00000000-0005-0000-0000-000004BC0000}"/>
    <cellStyle name="Note 6 7 9 2" xfId="14921" xr:uid="{00000000-0005-0000-0000-000005BC0000}"/>
    <cellStyle name="Note 6 7 9 2 2" xfId="32356" xr:uid="{00000000-0005-0000-0000-000006BC0000}"/>
    <cellStyle name="Note 6 7 9 2 3" xfId="46809" xr:uid="{00000000-0005-0000-0000-000007BC0000}"/>
    <cellStyle name="Note 6 7 9 3" xfId="17382" xr:uid="{00000000-0005-0000-0000-000008BC0000}"/>
    <cellStyle name="Note 6 7 9 3 2" xfId="34817" xr:uid="{00000000-0005-0000-0000-000009BC0000}"/>
    <cellStyle name="Note 6 7 9 3 3" xfId="49270" xr:uid="{00000000-0005-0000-0000-00000ABC0000}"/>
    <cellStyle name="Note 6 7 9 4" xfId="23164" xr:uid="{00000000-0005-0000-0000-00000BBC0000}"/>
    <cellStyle name="Note 6 7 9 5" xfId="37617" xr:uid="{00000000-0005-0000-0000-00000CBC0000}"/>
    <cellStyle name="Note 6 8" xfId="3237" xr:uid="{00000000-0005-0000-0000-00000DBC0000}"/>
    <cellStyle name="Note 6 8 10" xfId="8210" xr:uid="{00000000-0005-0000-0000-00000EBC0000}"/>
    <cellStyle name="Note 6 8 10 2" xfId="25645" xr:uid="{00000000-0005-0000-0000-00000FBC0000}"/>
    <cellStyle name="Note 6 8 10 3" xfId="40098" xr:uid="{00000000-0005-0000-0000-000010BC0000}"/>
    <cellStyle name="Note 6 8 11" xfId="10651" xr:uid="{00000000-0005-0000-0000-000011BC0000}"/>
    <cellStyle name="Note 6 8 11 2" xfId="28086" xr:uid="{00000000-0005-0000-0000-000012BC0000}"/>
    <cellStyle name="Note 6 8 11 3" xfId="42539" xr:uid="{00000000-0005-0000-0000-000013BC0000}"/>
    <cellStyle name="Note 6 8 12" xfId="13071" xr:uid="{00000000-0005-0000-0000-000014BC0000}"/>
    <cellStyle name="Note 6 8 12 2" xfId="30506" xr:uid="{00000000-0005-0000-0000-000015BC0000}"/>
    <cellStyle name="Note 6 8 12 3" xfId="44959" xr:uid="{00000000-0005-0000-0000-000016BC0000}"/>
    <cellStyle name="Note 6 8 13" xfId="20078" xr:uid="{00000000-0005-0000-0000-000017BC0000}"/>
    <cellStyle name="Note 6 8 2" xfId="3238" xr:uid="{00000000-0005-0000-0000-000018BC0000}"/>
    <cellStyle name="Note 6 8 2 2" xfId="3239" xr:uid="{00000000-0005-0000-0000-000019BC0000}"/>
    <cellStyle name="Note 6 8 2 2 2" xfId="5750" xr:uid="{00000000-0005-0000-0000-00001ABC0000}"/>
    <cellStyle name="Note 6 8 2 2 2 2" xfId="14938" xr:uid="{00000000-0005-0000-0000-00001BBC0000}"/>
    <cellStyle name="Note 6 8 2 2 2 2 2" xfId="32373" xr:uid="{00000000-0005-0000-0000-00001CBC0000}"/>
    <cellStyle name="Note 6 8 2 2 2 2 3" xfId="46826" xr:uid="{00000000-0005-0000-0000-00001DBC0000}"/>
    <cellStyle name="Note 6 8 2 2 2 3" xfId="17399" xr:uid="{00000000-0005-0000-0000-00001EBC0000}"/>
    <cellStyle name="Note 6 8 2 2 2 3 2" xfId="34834" xr:uid="{00000000-0005-0000-0000-00001FBC0000}"/>
    <cellStyle name="Note 6 8 2 2 2 3 3" xfId="49287" xr:uid="{00000000-0005-0000-0000-000020BC0000}"/>
    <cellStyle name="Note 6 8 2 2 2 4" xfId="23186" xr:uid="{00000000-0005-0000-0000-000021BC0000}"/>
    <cellStyle name="Note 6 8 2 2 2 5" xfId="37639" xr:uid="{00000000-0005-0000-0000-000022BC0000}"/>
    <cellStyle name="Note 6 8 2 2 3" xfId="8212" xr:uid="{00000000-0005-0000-0000-000023BC0000}"/>
    <cellStyle name="Note 6 8 2 2 3 2" xfId="25647" xr:uid="{00000000-0005-0000-0000-000024BC0000}"/>
    <cellStyle name="Note 6 8 2 2 3 3" xfId="40100" xr:uid="{00000000-0005-0000-0000-000025BC0000}"/>
    <cellStyle name="Note 6 8 2 2 4" xfId="10653" xr:uid="{00000000-0005-0000-0000-000026BC0000}"/>
    <cellStyle name="Note 6 8 2 2 4 2" xfId="28088" xr:uid="{00000000-0005-0000-0000-000027BC0000}"/>
    <cellStyle name="Note 6 8 2 2 4 3" xfId="42541" xr:uid="{00000000-0005-0000-0000-000028BC0000}"/>
    <cellStyle name="Note 6 8 2 2 5" xfId="13073" xr:uid="{00000000-0005-0000-0000-000029BC0000}"/>
    <cellStyle name="Note 6 8 2 2 5 2" xfId="30508" xr:uid="{00000000-0005-0000-0000-00002ABC0000}"/>
    <cellStyle name="Note 6 8 2 2 5 3" xfId="44961" xr:uid="{00000000-0005-0000-0000-00002BBC0000}"/>
    <cellStyle name="Note 6 8 2 2 6" xfId="20080" xr:uid="{00000000-0005-0000-0000-00002CBC0000}"/>
    <cellStyle name="Note 6 8 2 3" xfId="3240" xr:uid="{00000000-0005-0000-0000-00002DBC0000}"/>
    <cellStyle name="Note 6 8 2 3 2" xfId="5751" xr:uid="{00000000-0005-0000-0000-00002EBC0000}"/>
    <cellStyle name="Note 6 8 2 3 2 2" xfId="14939" xr:uid="{00000000-0005-0000-0000-00002FBC0000}"/>
    <cellStyle name="Note 6 8 2 3 2 2 2" xfId="32374" xr:uid="{00000000-0005-0000-0000-000030BC0000}"/>
    <cellStyle name="Note 6 8 2 3 2 2 3" xfId="46827" xr:uid="{00000000-0005-0000-0000-000031BC0000}"/>
    <cellStyle name="Note 6 8 2 3 2 3" xfId="17400" xr:uid="{00000000-0005-0000-0000-000032BC0000}"/>
    <cellStyle name="Note 6 8 2 3 2 3 2" xfId="34835" xr:uid="{00000000-0005-0000-0000-000033BC0000}"/>
    <cellStyle name="Note 6 8 2 3 2 3 3" xfId="49288" xr:uid="{00000000-0005-0000-0000-000034BC0000}"/>
    <cellStyle name="Note 6 8 2 3 2 4" xfId="23187" xr:uid="{00000000-0005-0000-0000-000035BC0000}"/>
    <cellStyle name="Note 6 8 2 3 2 5" xfId="37640" xr:uid="{00000000-0005-0000-0000-000036BC0000}"/>
    <cellStyle name="Note 6 8 2 3 3" xfId="8213" xr:uid="{00000000-0005-0000-0000-000037BC0000}"/>
    <cellStyle name="Note 6 8 2 3 3 2" xfId="25648" xr:uid="{00000000-0005-0000-0000-000038BC0000}"/>
    <cellStyle name="Note 6 8 2 3 3 3" xfId="40101" xr:uid="{00000000-0005-0000-0000-000039BC0000}"/>
    <cellStyle name="Note 6 8 2 3 4" xfId="10654" xr:uid="{00000000-0005-0000-0000-00003ABC0000}"/>
    <cellStyle name="Note 6 8 2 3 4 2" xfId="28089" xr:uid="{00000000-0005-0000-0000-00003BBC0000}"/>
    <cellStyle name="Note 6 8 2 3 4 3" xfId="42542" xr:uid="{00000000-0005-0000-0000-00003CBC0000}"/>
    <cellStyle name="Note 6 8 2 3 5" xfId="13074" xr:uid="{00000000-0005-0000-0000-00003DBC0000}"/>
    <cellStyle name="Note 6 8 2 3 5 2" xfId="30509" xr:uid="{00000000-0005-0000-0000-00003EBC0000}"/>
    <cellStyle name="Note 6 8 2 3 5 3" xfId="44962" xr:uid="{00000000-0005-0000-0000-00003FBC0000}"/>
    <cellStyle name="Note 6 8 2 3 6" xfId="20081" xr:uid="{00000000-0005-0000-0000-000040BC0000}"/>
    <cellStyle name="Note 6 8 2 4" xfId="3241" xr:uid="{00000000-0005-0000-0000-000041BC0000}"/>
    <cellStyle name="Note 6 8 2 4 2" xfId="5752" xr:uid="{00000000-0005-0000-0000-000042BC0000}"/>
    <cellStyle name="Note 6 8 2 4 2 2" xfId="23188" xr:uid="{00000000-0005-0000-0000-000043BC0000}"/>
    <cellStyle name="Note 6 8 2 4 2 3" xfId="37641" xr:uid="{00000000-0005-0000-0000-000044BC0000}"/>
    <cellStyle name="Note 6 8 2 4 3" xfId="8214" xr:uid="{00000000-0005-0000-0000-000045BC0000}"/>
    <cellStyle name="Note 6 8 2 4 3 2" xfId="25649" xr:uid="{00000000-0005-0000-0000-000046BC0000}"/>
    <cellStyle name="Note 6 8 2 4 3 3" xfId="40102" xr:uid="{00000000-0005-0000-0000-000047BC0000}"/>
    <cellStyle name="Note 6 8 2 4 4" xfId="10655" xr:uid="{00000000-0005-0000-0000-000048BC0000}"/>
    <cellStyle name="Note 6 8 2 4 4 2" xfId="28090" xr:uid="{00000000-0005-0000-0000-000049BC0000}"/>
    <cellStyle name="Note 6 8 2 4 4 3" xfId="42543" xr:uid="{00000000-0005-0000-0000-00004ABC0000}"/>
    <cellStyle name="Note 6 8 2 4 5" xfId="13075" xr:uid="{00000000-0005-0000-0000-00004BBC0000}"/>
    <cellStyle name="Note 6 8 2 4 5 2" xfId="30510" xr:uid="{00000000-0005-0000-0000-00004CBC0000}"/>
    <cellStyle name="Note 6 8 2 4 5 3" xfId="44963" xr:uid="{00000000-0005-0000-0000-00004DBC0000}"/>
    <cellStyle name="Note 6 8 2 4 6" xfId="15580" xr:uid="{00000000-0005-0000-0000-00004EBC0000}"/>
    <cellStyle name="Note 6 8 2 4 6 2" xfId="33015" xr:uid="{00000000-0005-0000-0000-00004FBC0000}"/>
    <cellStyle name="Note 6 8 2 4 6 3" xfId="47468" xr:uid="{00000000-0005-0000-0000-000050BC0000}"/>
    <cellStyle name="Note 6 8 2 4 7" xfId="20082" xr:uid="{00000000-0005-0000-0000-000051BC0000}"/>
    <cellStyle name="Note 6 8 2 4 8" xfId="20742" xr:uid="{00000000-0005-0000-0000-000052BC0000}"/>
    <cellStyle name="Note 6 8 2 5" xfId="5749" xr:uid="{00000000-0005-0000-0000-000053BC0000}"/>
    <cellStyle name="Note 6 8 2 5 2" xfId="14937" xr:uid="{00000000-0005-0000-0000-000054BC0000}"/>
    <cellStyle name="Note 6 8 2 5 2 2" xfId="32372" xr:uid="{00000000-0005-0000-0000-000055BC0000}"/>
    <cellStyle name="Note 6 8 2 5 2 3" xfId="46825" xr:uid="{00000000-0005-0000-0000-000056BC0000}"/>
    <cellStyle name="Note 6 8 2 5 3" xfId="17398" xr:uid="{00000000-0005-0000-0000-000057BC0000}"/>
    <cellStyle name="Note 6 8 2 5 3 2" xfId="34833" xr:uid="{00000000-0005-0000-0000-000058BC0000}"/>
    <cellStyle name="Note 6 8 2 5 3 3" xfId="49286" xr:uid="{00000000-0005-0000-0000-000059BC0000}"/>
    <cellStyle name="Note 6 8 2 5 4" xfId="23185" xr:uid="{00000000-0005-0000-0000-00005ABC0000}"/>
    <cellStyle name="Note 6 8 2 5 5" xfId="37638" xr:uid="{00000000-0005-0000-0000-00005BBC0000}"/>
    <cellStyle name="Note 6 8 2 6" xfId="8211" xr:uid="{00000000-0005-0000-0000-00005CBC0000}"/>
    <cellStyle name="Note 6 8 2 6 2" xfId="25646" xr:uid="{00000000-0005-0000-0000-00005DBC0000}"/>
    <cellStyle name="Note 6 8 2 6 3" xfId="40099" xr:uid="{00000000-0005-0000-0000-00005EBC0000}"/>
    <cellStyle name="Note 6 8 2 7" xfId="10652" xr:uid="{00000000-0005-0000-0000-00005FBC0000}"/>
    <cellStyle name="Note 6 8 2 7 2" xfId="28087" xr:uid="{00000000-0005-0000-0000-000060BC0000}"/>
    <cellStyle name="Note 6 8 2 7 3" xfId="42540" xr:uid="{00000000-0005-0000-0000-000061BC0000}"/>
    <cellStyle name="Note 6 8 2 8" xfId="13072" xr:uid="{00000000-0005-0000-0000-000062BC0000}"/>
    <cellStyle name="Note 6 8 2 8 2" xfId="30507" xr:uid="{00000000-0005-0000-0000-000063BC0000}"/>
    <cellStyle name="Note 6 8 2 8 3" xfId="44960" xr:uid="{00000000-0005-0000-0000-000064BC0000}"/>
    <cellStyle name="Note 6 8 2 9" xfId="20079" xr:uid="{00000000-0005-0000-0000-000065BC0000}"/>
    <cellStyle name="Note 6 8 3" xfId="3242" xr:uid="{00000000-0005-0000-0000-000066BC0000}"/>
    <cellStyle name="Note 6 8 3 2" xfId="3243" xr:uid="{00000000-0005-0000-0000-000067BC0000}"/>
    <cellStyle name="Note 6 8 3 2 2" xfId="5754" xr:uid="{00000000-0005-0000-0000-000068BC0000}"/>
    <cellStyle name="Note 6 8 3 2 2 2" xfId="14941" xr:uid="{00000000-0005-0000-0000-000069BC0000}"/>
    <cellStyle name="Note 6 8 3 2 2 2 2" xfId="32376" xr:uid="{00000000-0005-0000-0000-00006ABC0000}"/>
    <cellStyle name="Note 6 8 3 2 2 2 3" xfId="46829" xr:uid="{00000000-0005-0000-0000-00006BBC0000}"/>
    <cellStyle name="Note 6 8 3 2 2 3" xfId="17402" xr:uid="{00000000-0005-0000-0000-00006CBC0000}"/>
    <cellStyle name="Note 6 8 3 2 2 3 2" xfId="34837" xr:uid="{00000000-0005-0000-0000-00006DBC0000}"/>
    <cellStyle name="Note 6 8 3 2 2 3 3" xfId="49290" xr:uid="{00000000-0005-0000-0000-00006EBC0000}"/>
    <cellStyle name="Note 6 8 3 2 2 4" xfId="23190" xr:uid="{00000000-0005-0000-0000-00006FBC0000}"/>
    <cellStyle name="Note 6 8 3 2 2 5" xfId="37643" xr:uid="{00000000-0005-0000-0000-000070BC0000}"/>
    <cellStyle name="Note 6 8 3 2 3" xfId="8216" xr:uid="{00000000-0005-0000-0000-000071BC0000}"/>
    <cellStyle name="Note 6 8 3 2 3 2" xfId="25651" xr:uid="{00000000-0005-0000-0000-000072BC0000}"/>
    <cellStyle name="Note 6 8 3 2 3 3" xfId="40104" xr:uid="{00000000-0005-0000-0000-000073BC0000}"/>
    <cellStyle name="Note 6 8 3 2 4" xfId="10657" xr:uid="{00000000-0005-0000-0000-000074BC0000}"/>
    <cellStyle name="Note 6 8 3 2 4 2" xfId="28092" xr:uid="{00000000-0005-0000-0000-000075BC0000}"/>
    <cellStyle name="Note 6 8 3 2 4 3" xfId="42545" xr:uid="{00000000-0005-0000-0000-000076BC0000}"/>
    <cellStyle name="Note 6 8 3 2 5" xfId="13077" xr:uid="{00000000-0005-0000-0000-000077BC0000}"/>
    <cellStyle name="Note 6 8 3 2 5 2" xfId="30512" xr:uid="{00000000-0005-0000-0000-000078BC0000}"/>
    <cellStyle name="Note 6 8 3 2 5 3" xfId="44965" xr:uid="{00000000-0005-0000-0000-000079BC0000}"/>
    <cellStyle name="Note 6 8 3 2 6" xfId="20084" xr:uid="{00000000-0005-0000-0000-00007ABC0000}"/>
    <cellStyle name="Note 6 8 3 3" xfId="3244" xr:uid="{00000000-0005-0000-0000-00007BBC0000}"/>
    <cellStyle name="Note 6 8 3 3 2" xfId="5755" xr:uid="{00000000-0005-0000-0000-00007CBC0000}"/>
    <cellStyle name="Note 6 8 3 3 2 2" xfId="14942" xr:uid="{00000000-0005-0000-0000-00007DBC0000}"/>
    <cellStyle name="Note 6 8 3 3 2 2 2" xfId="32377" xr:uid="{00000000-0005-0000-0000-00007EBC0000}"/>
    <cellStyle name="Note 6 8 3 3 2 2 3" xfId="46830" xr:uid="{00000000-0005-0000-0000-00007FBC0000}"/>
    <cellStyle name="Note 6 8 3 3 2 3" xfId="17403" xr:uid="{00000000-0005-0000-0000-000080BC0000}"/>
    <cellStyle name="Note 6 8 3 3 2 3 2" xfId="34838" xr:uid="{00000000-0005-0000-0000-000081BC0000}"/>
    <cellStyle name="Note 6 8 3 3 2 3 3" xfId="49291" xr:uid="{00000000-0005-0000-0000-000082BC0000}"/>
    <cellStyle name="Note 6 8 3 3 2 4" xfId="23191" xr:uid="{00000000-0005-0000-0000-000083BC0000}"/>
    <cellStyle name="Note 6 8 3 3 2 5" xfId="37644" xr:uid="{00000000-0005-0000-0000-000084BC0000}"/>
    <cellStyle name="Note 6 8 3 3 3" xfId="8217" xr:uid="{00000000-0005-0000-0000-000085BC0000}"/>
    <cellStyle name="Note 6 8 3 3 3 2" xfId="25652" xr:uid="{00000000-0005-0000-0000-000086BC0000}"/>
    <cellStyle name="Note 6 8 3 3 3 3" xfId="40105" xr:uid="{00000000-0005-0000-0000-000087BC0000}"/>
    <cellStyle name="Note 6 8 3 3 4" xfId="10658" xr:uid="{00000000-0005-0000-0000-000088BC0000}"/>
    <cellStyle name="Note 6 8 3 3 4 2" xfId="28093" xr:uid="{00000000-0005-0000-0000-000089BC0000}"/>
    <cellStyle name="Note 6 8 3 3 4 3" xfId="42546" xr:uid="{00000000-0005-0000-0000-00008ABC0000}"/>
    <cellStyle name="Note 6 8 3 3 5" xfId="13078" xr:uid="{00000000-0005-0000-0000-00008BBC0000}"/>
    <cellStyle name="Note 6 8 3 3 5 2" xfId="30513" xr:uid="{00000000-0005-0000-0000-00008CBC0000}"/>
    <cellStyle name="Note 6 8 3 3 5 3" xfId="44966" xr:uid="{00000000-0005-0000-0000-00008DBC0000}"/>
    <cellStyle name="Note 6 8 3 3 6" xfId="20085" xr:uid="{00000000-0005-0000-0000-00008EBC0000}"/>
    <cellStyle name="Note 6 8 3 4" xfId="3245" xr:uid="{00000000-0005-0000-0000-00008FBC0000}"/>
    <cellStyle name="Note 6 8 3 4 2" xfId="5756" xr:uid="{00000000-0005-0000-0000-000090BC0000}"/>
    <cellStyle name="Note 6 8 3 4 2 2" xfId="23192" xr:uid="{00000000-0005-0000-0000-000091BC0000}"/>
    <cellStyle name="Note 6 8 3 4 2 3" xfId="37645" xr:uid="{00000000-0005-0000-0000-000092BC0000}"/>
    <cellStyle name="Note 6 8 3 4 3" xfId="8218" xr:uid="{00000000-0005-0000-0000-000093BC0000}"/>
    <cellStyle name="Note 6 8 3 4 3 2" xfId="25653" xr:uid="{00000000-0005-0000-0000-000094BC0000}"/>
    <cellStyle name="Note 6 8 3 4 3 3" xfId="40106" xr:uid="{00000000-0005-0000-0000-000095BC0000}"/>
    <cellStyle name="Note 6 8 3 4 4" xfId="10659" xr:uid="{00000000-0005-0000-0000-000096BC0000}"/>
    <cellStyle name="Note 6 8 3 4 4 2" xfId="28094" xr:uid="{00000000-0005-0000-0000-000097BC0000}"/>
    <cellStyle name="Note 6 8 3 4 4 3" xfId="42547" xr:uid="{00000000-0005-0000-0000-000098BC0000}"/>
    <cellStyle name="Note 6 8 3 4 5" xfId="13079" xr:uid="{00000000-0005-0000-0000-000099BC0000}"/>
    <cellStyle name="Note 6 8 3 4 5 2" xfId="30514" xr:uid="{00000000-0005-0000-0000-00009ABC0000}"/>
    <cellStyle name="Note 6 8 3 4 5 3" xfId="44967" xr:uid="{00000000-0005-0000-0000-00009BBC0000}"/>
    <cellStyle name="Note 6 8 3 4 6" xfId="15581" xr:uid="{00000000-0005-0000-0000-00009CBC0000}"/>
    <cellStyle name="Note 6 8 3 4 6 2" xfId="33016" xr:uid="{00000000-0005-0000-0000-00009DBC0000}"/>
    <cellStyle name="Note 6 8 3 4 6 3" xfId="47469" xr:uid="{00000000-0005-0000-0000-00009EBC0000}"/>
    <cellStyle name="Note 6 8 3 4 7" xfId="20086" xr:uid="{00000000-0005-0000-0000-00009FBC0000}"/>
    <cellStyle name="Note 6 8 3 4 8" xfId="20743" xr:uid="{00000000-0005-0000-0000-0000A0BC0000}"/>
    <cellStyle name="Note 6 8 3 5" xfId="5753" xr:uid="{00000000-0005-0000-0000-0000A1BC0000}"/>
    <cellStyle name="Note 6 8 3 5 2" xfId="14940" xr:uid="{00000000-0005-0000-0000-0000A2BC0000}"/>
    <cellStyle name="Note 6 8 3 5 2 2" xfId="32375" xr:uid="{00000000-0005-0000-0000-0000A3BC0000}"/>
    <cellStyle name="Note 6 8 3 5 2 3" xfId="46828" xr:uid="{00000000-0005-0000-0000-0000A4BC0000}"/>
    <cellStyle name="Note 6 8 3 5 3" xfId="17401" xr:uid="{00000000-0005-0000-0000-0000A5BC0000}"/>
    <cellStyle name="Note 6 8 3 5 3 2" xfId="34836" xr:uid="{00000000-0005-0000-0000-0000A6BC0000}"/>
    <cellStyle name="Note 6 8 3 5 3 3" xfId="49289" xr:uid="{00000000-0005-0000-0000-0000A7BC0000}"/>
    <cellStyle name="Note 6 8 3 5 4" xfId="23189" xr:uid="{00000000-0005-0000-0000-0000A8BC0000}"/>
    <cellStyle name="Note 6 8 3 5 5" xfId="37642" xr:uid="{00000000-0005-0000-0000-0000A9BC0000}"/>
    <cellStyle name="Note 6 8 3 6" xfId="8215" xr:uid="{00000000-0005-0000-0000-0000AABC0000}"/>
    <cellStyle name="Note 6 8 3 6 2" xfId="25650" xr:uid="{00000000-0005-0000-0000-0000ABBC0000}"/>
    <cellStyle name="Note 6 8 3 6 3" xfId="40103" xr:uid="{00000000-0005-0000-0000-0000ACBC0000}"/>
    <cellStyle name="Note 6 8 3 7" xfId="10656" xr:uid="{00000000-0005-0000-0000-0000ADBC0000}"/>
    <cellStyle name="Note 6 8 3 7 2" xfId="28091" xr:uid="{00000000-0005-0000-0000-0000AEBC0000}"/>
    <cellStyle name="Note 6 8 3 7 3" xfId="42544" xr:uid="{00000000-0005-0000-0000-0000AFBC0000}"/>
    <cellStyle name="Note 6 8 3 8" xfId="13076" xr:uid="{00000000-0005-0000-0000-0000B0BC0000}"/>
    <cellStyle name="Note 6 8 3 8 2" xfId="30511" xr:uid="{00000000-0005-0000-0000-0000B1BC0000}"/>
    <cellStyle name="Note 6 8 3 8 3" xfId="44964" xr:uid="{00000000-0005-0000-0000-0000B2BC0000}"/>
    <cellStyle name="Note 6 8 3 9" xfId="20083" xr:uid="{00000000-0005-0000-0000-0000B3BC0000}"/>
    <cellStyle name="Note 6 8 4" xfId="3246" xr:uid="{00000000-0005-0000-0000-0000B4BC0000}"/>
    <cellStyle name="Note 6 8 4 2" xfId="3247" xr:uid="{00000000-0005-0000-0000-0000B5BC0000}"/>
    <cellStyle name="Note 6 8 4 2 2" xfId="5758" xr:uid="{00000000-0005-0000-0000-0000B6BC0000}"/>
    <cellStyle name="Note 6 8 4 2 2 2" xfId="14944" xr:uid="{00000000-0005-0000-0000-0000B7BC0000}"/>
    <cellStyle name="Note 6 8 4 2 2 2 2" xfId="32379" xr:uid="{00000000-0005-0000-0000-0000B8BC0000}"/>
    <cellStyle name="Note 6 8 4 2 2 2 3" xfId="46832" xr:uid="{00000000-0005-0000-0000-0000B9BC0000}"/>
    <cellStyle name="Note 6 8 4 2 2 3" xfId="17405" xr:uid="{00000000-0005-0000-0000-0000BABC0000}"/>
    <cellStyle name="Note 6 8 4 2 2 3 2" xfId="34840" xr:uid="{00000000-0005-0000-0000-0000BBBC0000}"/>
    <cellStyle name="Note 6 8 4 2 2 3 3" xfId="49293" xr:uid="{00000000-0005-0000-0000-0000BCBC0000}"/>
    <cellStyle name="Note 6 8 4 2 2 4" xfId="23194" xr:uid="{00000000-0005-0000-0000-0000BDBC0000}"/>
    <cellStyle name="Note 6 8 4 2 2 5" xfId="37647" xr:uid="{00000000-0005-0000-0000-0000BEBC0000}"/>
    <cellStyle name="Note 6 8 4 2 3" xfId="8220" xr:uid="{00000000-0005-0000-0000-0000BFBC0000}"/>
    <cellStyle name="Note 6 8 4 2 3 2" xfId="25655" xr:uid="{00000000-0005-0000-0000-0000C0BC0000}"/>
    <cellStyle name="Note 6 8 4 2 3 3" xfId="40108" xr:uid="{00000000-0005-0000-0000-0000C1BC0000}"/>
    <cellStyle name="Note 6 8 4 2 4" xfId="10661" xr:uid="{00000000-0005-0000-0000-0000C2BC0000}"/>
    <cellStyle name="Note 6 8 4 2 4 2" xfId="28096" xr:uid="{00000000-0005-0000-0000-0000C3BC0000}"/>
    <cellStyle name="Note 6 8 4 2 4 3" xfId="42549" xr:uid="{00000000-0005-0000-0000-0000C4BC0000}"/>
    <cellStyle name="Note 6 8 4 2 5" xfId="13081" xr:uid="{00000000-0005-0000-0000-0000C5BC0000}"/>
    <cellStyle name="Note 6 8 4 2 5 2" xfId="30516" xr:uid="{00000000-0005-0000-0000-0000C6BC0000}"/>
    <cellStyle name="Note 6 8 4 2 5 3" xfId="44969" xr:uid="{00000000-0005-0000-0000-0000C7BC0000}"/>
    <cellStyle name="Note 6 8 4 2 6" xfId="20088" xr:uid="{00000000-0005-0000-0000-0000C8BC0000}"/>
    <cellStyle name="Note 6 8 4 3" xfId="3248" xr:uid="{00000000-0005-0000-0000-0000C9BC0000}"/>
    <cellStyle name="Note 6 8 4 3 2" xfId="5759" xr:uid="{00000000-0005-0000-0000-0000CABC0000}"/>
    <cellStyle name="Note 6 8 4 3 2 2" xfId="14945" xr:uid="{00000000-0005-0000-0000-0000CBBC0000}"/>
    <cellStyle name="Note 6 8 4 3 2 2 2" xfId="32380" xr:uid="{00000000-0005-0000-0000-0000CCBC0000}"/>
    <cellStyle name="Note 6 8 4 3 2 2 3" xfId="46833" xr:uid="{00000000-0005-0000-0000-0000CDBC0000}"/>
    <cellStyle name="Note 6 8 4 3 2 3" xfId="17406" xr:uid="{00000000-0005-0000-0000-0000CEBC0000}"/>
    <cellStyle name="Note 6 8 4 3 2 3 2" xfId="34841" xr:uid="{00000000-0005-0000-0000-0000CFBC0000}"/>
    <cellStyle name="Note 6 8 4 3 2 3 3" xfId="49294" xr:uid="{00000000-0005-0000-0000-0000D0BC0000}"/>
    <cellStyle name="Note 6 8 4 3 2 4" xfId="23195" xr:uid="{00000000-0005-0000-0000-0000D1BC0000}"/>
    <cellStyle name="Note 6 8 4 3 2 5" xfId="37648" xr:uid="{00000000-0005-0000-0000-0000D2BC0000}"/>
    <cellStyle name="Note 6 8 4 3 3" xfId="8221" xr:uid="{00000000-0005-0000-0000-0000D3BC0000}"/>
    <cellStyle name="Note 6 8 4 3 3 2" xfId="25656" xr:uid="{00000000-0005-0000-0000-0000D4BC0000}"/>
    <cellStyle name="Note 6 8 4 3 3 3" xfId="40109" xr:uid="{00000000-0005-0000-0000-0000D5BC0000}"/>
    <cellStyle name="Note 6 8 4 3 4" xfId="10662" xr:uid="{00000000-0005-0000-0000-0000D6BC0000}"/>
    <cellStyle name="Note 6 8 4 3 4 2" xfId="28097" xr:uid="{00000000-0005-0000-0000-0000D7BC0000}"/>
    <cellStyle name="Note 6 8 4 3 4 3" xfId="42550" xr:uid="{00000000-0005-0000-0000-0000D8BC0000}"/>
    <cellStyle name="Note 6 8 4 3 5" xfId="13082" xr:uid="{00000000-0005-0000-0000-0000D9BC0000}"/>
    <cellStyle name="Note 6 8 4 3 5 2" xfId="30517" xr:uid="{00000000-0005-0000-0000-0000DABC0000}"/>
    <cellStyle name="Note 6 8 4 3 5 3" xfId="44970" xr:uid="{00000000-0005-0000-0000-0000DBBC0000}"/>
    <cellStyle name="Note 6 8 4 3 6" xfId="20089" xr:uid="{00000000-0005-0000-0000-0000DCBC0000}"/>
    <cellStyle name="Note 6 8 4 4" xfId="3249" xr:uid="{00000000-0005-0000-0000-0000DDBC0000}"/>
    <cellStyle name="Note 6 8 4 4 2" xfId="5760" xr:uid="{00000000-0005-0000-0000-0000DEBC0000}"/>
    <cellStyle name="Note 6 8 4 4 2 2" xfId="23196" xr:uid="{00000000-0005-0000-0000-0000DFBC0000}"/>
    <cellStyle name="Note 6 8 4 4 2 3" xfId="37649" xr:uid="{00000000-0005-0000-0000-0000E0BC0000}"/>
    <cellStyle name="Note 6 8 4 4 3" xfId="8222" xr:uid="{00000000-0005-0000-0000-0000E1BC0000}"/>
    <cellStyle name="Note 6 8 4 4 3 2" xfId="25657" xr:uid="{00000000-0005-0000-0000-0000E2BC0000}"/>
    <cellStyle name="Note 6 8 4 4 3 3" xfId="40110" xr:uid="{00000000-0005-0000-0000-0000E3BC0000}"/>
    <cellStyle name="Note 6 8 4 4 4" xfId="10663" xr:uid="{00000000-0005-0000-0000-0000E4BC0000}"/>
    <cellStyle name="Note 6 8 4 4 4 2" xfId="28098" xr:uid="{00000000-0005-0000-0000-0000E5BC0000}"/>
    <cellStyle name="Note 6 8 4 4 4 3" xfId="42551" xr:uid="{00000000-0005-0000-0000-0000E6BC0000}"/>
    <cellStyle name="Note 6 8 4 4 5" xfId="13083" xr:uid="{00000000-0005-0000-0000-0000E7BC0000}"/>
    <cellStyle name="Note 6 8 4 4 5 2" xfId="30518" xr:uid="{00000000-0005-0000-0000-0000E8BC0000}"/>
    <cellStyle name="Note 6 8 4 4 5 3" xfId="44971" xr:uid="{00000000-0005-0000-0000-0000E9BC0000}"/>
    <cellStyle name="Note 6 8 4 4 6" xfId="15582" xr:uid="{00000000-0005-0000-0000-0000EABC0000}"/>
    <cellStyle name="Note 6 8 4 4 6 2" xfId="33017" xr:uid="{00000000-0005-0000-0000-0000EBBC0000}"/>
    <cellStyle name="Note 6 8 4 4 6 3" xfId="47470" xr:uid="{00000000-0005-0000-0000-0000ECBC0000}"/>
    <cellStyle name="Note 6 8 4 4 7" xfId="20090" xr:uid="{00000000-0005-0000-0000-0000EDBC0000}"/>
    <cellStyle name="Note 6 8 4 4 8" xfId="20744" xr:uid="{00000000-0005-0000-0000-0000EEBC0000}"/>
    <cellStyle name="Note 6 8 4 5" xfId="5757" xr:uid="{00000000-0005-0000-0000-0000EFBC0000}"/>
    <cellStyle name="Note 6 8 4 5 2" xfId="14943" xr:uid="{00000000-0005-0000-0000-0000F0BC0000}"/>
    <cellStyle name="Note 6 8 4 5 2 2" xfId="32378" xr:uid="{00000000-0005-0000-0000-0000F1BC0000}"/>
    <cellStyle name="Note 6 8 4 5 2 3" xfId="46831" xr:uid="{00000000-0005-0000-0000-0000F2BC0000}"/>
    <cellStyle name="Note 6 8 4 5 3" xfId="17404" xr:uid="{00000000-0005-0000-0000-0000F3BC0000}"/>
    <cellStyle name="Note 6 8 4 5 3 2" xfId="34839" xr:uid="{00000000-0005-0000-0000-0000F4BC0000}"/>
    <cellStyle name="Note 6 8 4 5 3 3" xfId="49292" xr:uid="{00000000-0005-0000-0000-0000F5BC0000}"/>
    <cellStyle name="Note 6 8 4 5 4" xfId="23193" xr:uid="{00000000-0005-0000-0000-0000F6BC0000}"/>
    <cellStyle name="Note 6 8 4 5 5" xfId="37646" xr:uid="{00000000-0005-0000-0000-0000F7BC0000}"/>
    <cellStyle name="Note 6 8 4 6" xfId="8219" xr:uid="{00000000-0005-0000-0000-0000F8BC0000}"/>
    <cellStyle name="Note 6 8 4 6 2" xfId="25654" xr:uid="{00000000-0005-0000-0000-0000F9BC0000}"/>
    <cellStyle name="Note 6 8 4 6 3" xfId="40107" xr:uid="{00000000-0005-0000-0000-0000FABC0000}"/>
    <cellStyle name="Note 6 8 4 7" xfId="10660" xr:uid="{00000000-0005-0000-0000-0000FBBC0000}"/>
    <cellStyle name="Note 6 8 4 7 2" xfId="28095" xr:uid="{00000000-0005-0000-0000-0000FCBC0000}"/>
    <cellStyle name="Note 6 8 4 7 3" xfId="42548" xr:uid="{00000000-0005-0000-0000-0000FDBC0000}"/>
    <cellStyle name="Note 6 8 4 8" xfId="13080" xr:uid="{00000000-0005-0000-0000-0000FEBC0000}"/>
    <cellStyle name="Note 6 8 4 8 2" xfId="30515" xr:uid="{00000000-0005-0000-0000-0000FFBC0000}"/>
    <cellStyle name="Note 6 8 4 8 3" xfId="44968" xr:uid="{00000000-0005-0000-0000-000000BD0000}"/>
    <cellStyle name="Note 6 8 4 9" xfId="20087" xr:uid="{00000000-0005-0000-0000-000001BD0000}"/>
    <cellStyle name="Note 6 8 5" xfId="3250" xr:uid="{00000000-0005-0000-0000-000002BD0000}"/>
    <cellStyle name="Note 6 8 5 2" xfId="3251" xr:uid="{00000000-0005-0000-0000-000003BD0000}"/>
    <cellStyle name="Note 6 8 5 2 2" xfId="5762" xr:uid="{00000000-0005-0000-0000-000004BD0000}"/>
    <cellStyle name="Note 6 8 5 2 2 2" xfId="14947" xr:uid="{00000000-0005-0000-0000-000005BD0000}"/>
    <cellStyle name="Note 6 8 5 2 2 2 2" xfId="32382" xr:uid="{00000000-0005-0000-0000-000006BD0000}"/>
    <cellStyle name="Note 6 8 5 2 2 2 3" xfId="46835" xr:uid="{00000000-0005-0000-0000-000007BD0000}"/>
    <cellStyle name="Note 6 8 5 2 2 3" xfId="17408" xr:uid="{00000000-0005-0000-0000-000008BD0000}"/>
    <cellStyle name="Note 6 8 5 2 2 3 2" xfId="34843" xr:uid="{00000000-0005-0000-0000-000009BD0000}"/>
    <cellStyle name="Note 6 8 5 2 2 3 3" xfId="49296" xr:uid="{00000000-0005-0000-0000-00000ABD0000}"/>
    <cellStyle name="Note 6 8 5 2 2 4" xfId="23198" xr:uid="{00000000-0005-0000-0000-00000BBD0000}"/>
    <cellStyle name="Note 6 8 5 2 2 5" xfId="37651" xr:uid="{00000000-0005-0000-0000-00000CBD0000}"/>
    <cellStyle name="Note 6 8 5 2 3" xfId="8224" xr:uid="{00000000-0005-0000-0000-00000DBD0000}"/>
    <cellStyle name="Note 6 8 5 2 3 2" xfId="25659" xr:uid="{00000000-0005-0000-0000-00000EBD0000}"/>
    <cellStyle name="Note 6 8 5 2 3 3" xfId="40112" xr:uid="{00000000-0005-0000-0000-00000FBD0000}"/>
    <cellStyle name="Note 6 8 5 2 4" xfId="10665" xr:uid="{00000000-0005-0000-0000-000010BD0000}"/>
    <cellStyle name="Note 6 8 5 2 4 2" xfId="28100" xr:uid="{00000000-0005-0000-0000-000011BD0000}"/>
    <cellStyle name="Note 6 8 5 2 4 3" xfId="42553" xr:uid="{00000000-0005-0000-0000-000012BD0000}"/>
    <cellStyle name="Note 6 8 5 2 5" xfId="13085" xr:uid="{00000000-0005-0000-0000-000013BD0000}"/>
    <cellStyle name="Note 6 8 5 2 5 2" xfId="30520" xr:uid="{00000000-0005-0000-0000-000014BD0000}"/>
    <cellStyle name="Note 6 8 5 2 5 3" xfId="44973" xr:uid="{00000000-0005-0000-0000-000015BD0000}"/>
    <cellStyle name="Note 6 8 5 2 6" xfId="20092" xr:uid="{00000000-0005-0000-0000-000016BD0000}"/>
    <cellStyle name="Note 6 8 5 3" xfId="3252" xr:uid="{00000000-0005-0000-0000-000017BD0000}"/>
    <cellStyle name="Note 6 8 5 3 2" xfId="5763" xr:uid="{00000000-0005-0000-0000-000018BD0000}"/>
    <cellStyle name="Note 6 8 5 3 2 2" xfId="14948" xr:uid="{00000000-0005-0000-0000-000019BD0000}"/>
    <cellStyle name="Note 6 8 5 3 2 2 2" xfId="32383" xr:uid="{00000000-0005-0000-0000-00001ABD0000}"/>
    <cellStyle name="Note 6 8 5 3 2 2 3" xfId="46836" xr:uid="{00000000-0005-0000-0000-00001BBD0000}"/>
    <cellStyle name="Note 6 8 5 3 2 3" xfId="17409" xr:uid="{00000000-0005-0000-0000-00001CBD0000}"/>
    <cellStyle name="Note 6 8 5 3 2 3 2" xfId="34844" xr:uid="{00000000-0005-0000-0000-00001DBD0000}"/>
    <cellStyle name="Note 6 8 5 3 2 3 3" xfId="49297" xr:uid="{00000000-0005-0000-0000-00001EBD0000}"/>
    <cellStyle name="Note 6 8 5 3 2 4" xfId="23199" xr:uid="{00000000-0005-0000-0000-00001FBD0000}"/>
    <cellStyle name="Note 6 8 5 3 2 5" xfId="37652" xr:uid="{00000000-0005-0000-0000-000020BD0000}"/>
    <cellStyle name="Note 6 8 5 3 3" xfId="8225" xr:uid="{00000000-0005-0000-0000-000021BD0000}"/>
    <cellStyle name="Note 6 8 5 3 3 2" xfId="25660" xr:uid="{00000000-0005-0000-0000-000022BD0000}"/>
    <cellStyle name="Note 6 8 5 3 3 3" xfId="40113" xr:uid="{00000000-0005-0000-0000-000023BD0000}"/>
    <cellStyle name="Note 6 8 5 3 4" xfId="10666" xr:uid="{00000000-0005-0000-0000-000024BD0000}"/>
    <cellStyle name="Note 6 8 5 3 4 2" xfId="28101" xr:uid="{00000000-0005-0000-0000-000025BD0000}"/>
    <cellStyle name="Note 6 8 5 3 4 3" xfId="42554" xr:uid="{00000000-0005-0000-0000-000026BD0000}"/>
    <cellStyle name="Note 6 8 5 3 5" xfId="13086" xr:uid="{00000000-0005-0000-0000-000027BD0000}"/>
    <cellStyle name="Note 6 8 5 3 5 2" xfId="30521" xr:uid="{00000000-0005-0000-0000-000028BD0000}"/>
    <cellStyle name="Note 6 8 5 3 5 3" xfId="44974" xr:uid="{00000000-0005-0000-0000-000029BD0000}"/>
    <cellStyle name="Note 6 8 5 3 6" xfId="20093" xr:uid="{00000000-0005-0000-0000-00002ABD0000}"/>
    <cellStyle name="Note 6 8 5 4" xfId="3253" xr:uid="{00000000-0005-0000-0000-00002BBD0000}"/>
    <cellStyle name="Note 6 8 5 4 2" xfId="5764" xr:uid="{00000000-0005-0000-0000-00002CBD0000}"/>
    <cellStyle name="Note 6 8 5 4 2 2" xfId="23200" xr:uid="{00000000-0005-0000-0000-00002DBD0000}"/>
    <cellStyle name="Note 6 8 5 4 2 3" xfId="37653" xr:uid="{00000000-0005-0000-0000-00002EBD0000}"/>
    <cellStyle name="Note 6 8 5 4 3" xfId="8226" xr:uid="{00000000-0005-0000-0000-00002FBD0000}"/>
    <cellStyle name="Note 6 8 5 4 3 2" xfId="25661" xr:uid="{00000000-0005-0000-0000-000030BD0000}"/>
    <cellStyle name="Note 6 8 5 4 3 3" xfId="40114" xr:uid="{00000000-0005-0000-0000-000031BD0000}"/>
    <cellStyle name="Note 6 8 5 4 4" xfId="10667" xr:uid="{00000000-0005-0000-0000-000032BD0000}"/>
    <cellStyle name="Note 6 8 5 4 4 2" xfId="28102" xr:uid="{00000000-0005-0000-0000-000033BD0000}"/>
    <cellStyle name="Note 6 8 5 4 4 3" xfId="42555" xr:uid="{00000000-0005-0000-0000-000034BD0000}"/>
    <cellStyle name="Note 6 8 5 4 5" xfId="13087" xr:uid="{00000000-0005-0000-0000-000035BD0000}"/>
    <cellStyle name="Note 6 8 5 4 5 2" xfId="30522" xr:uid="{00000000-0005-0000-0000-000036BD0000}"/>
    <cellStyle name="Note 6 8 5 4 5 3" xfId="44975" xr:uid="{00000000-0005-0000-0000-000037BD0000}"/>
    <cellStyle name="Note 6 8 5 4 6" xfId="15583" xr:uid="{00000000-0005-0000-0000-000038BD0000}"/>
    <cellStyle name="Note 6 8 5 4 6 2" xfId="33018" xr:uid="{00000000-0005-0000-0000-000039BD0000}"/>
    <cellStyle name="Note 6 8 5 4 6 3" xfId="47471" xr:uid="{00000000-0005-0000-0000-00003ABD0000}"/>
    <cellStyle name="Note 6 8 5 4 7" xfId="20094" xr:uid="{00000000-0005-0000-0000-00003BBD0000}"/>
    <cellStyle name="Note 6 8 5 4 8" xfId="20745" xr:uid="{00000000-0005-0000-0000-00003CBD0000}"/>
    <cellStyle name="Note 6 8 5 5" xfId="5761" xr:uid="{00000000-0005-0000-0000-00003DBD0000}"/>
    <cellStyle name="Note 6 8 5 5 2" xfId="14946" xr:uid="{00000000-0005-0000-0000-00003EBD0000}"/>
    <cellStyle name="Note 6 8 5 5 2 2" xfId="32381" xr:uid="{00000000-0005-0000-0000-00003FBD0000}"/>
    <cellStyle name="Note 6 8 5 5 2 3" xfId="46834" xr:uid="{00000000-0005-0000-0000-000040BD0000}"/>
    <cellStyle name="Note 6 8 5 5 3" xfId="17407" xr:uid="{00000000-0005-0000-0000-000041BD0000}"/>
    <cellStyle name="Note 6 8 5 5 3 2" xfId="34842" xr:uid="{00000000-0005-0000-0000-000042BD0000}"/>
    <cellStyle name="Note 6 8 5 5 3 3" xfId="49295" xr:uid="{00000000-0005-0000-0000-000043BD0000}"/>
    <cellStyle name="Note 6 8 5 5 4" xfId="23197" xr:uid="{00000000-0005-0000-0000-000044BD0000}"/>
    <cellStyle name="Note 6 8 5 5 5" xfId="37650" xr:uid="{00000000-0005-0000-0000-000045BD0000}"/>
    <cellStyle name="Note 6 8 5 6" xfId="8223" xr:uid="{00000000-0005-0000-0000-000046BD0000}"/>
    <cellStyle name="Note 6 8 5 6 2" xfId="25658" xr:uid="{00000000-0005-0000-0000-000047BD0000}"/>
    <cellStyle name="Note 6 8 5 6 3" xfId="40111" xr:uid="{00000000-0005-0000-0000-000048BD0000}"/>
    <cellStyle name="Note 6 8 5 7" xfId="10664" xr:uid="{00000000-0005-0000-0000-000049BD0000}"/>
    <cellStyle name="Note 6 8 5 7 2" xfId="28099" xr:uid="{00000000-0005-0000-0000-00004ABD0000}"/>
    <cellStyle name="Note 6 8 5 7 3" xfId="42552" xr:uid="{00000000-0005-0000-0000-00004BBD0000}"/>
    <cellStyle name="Note 6 8 5 8" xfId="13084" xr:uid="{00000000-0005-0000-0000-00004CBD0000}"/>
    <cellStyle name="Note 6 8 5 8 2" xfId="30519" xr:uid="{00000000-0005-0000-0000-00004DBD0000}"/>
    <cellStyle name="Note 6 8 5 8 3" xfId="44972" xr:uid="{00000000-0005-0000-0000-00004EBD0000}"/>
    <cellStyle name="Note 6 8 5 9" xfId="20091" xr:uid="{00000000-0005-0000-0000-00004FBD0000}"/>
    <cellStyle name="Note 6 8 6" xfId="3254" xr:uid="{00000000-0005-0000-0000-000050BD0000}"/>
    <cellStyle name="Note 6 8 6 2" xfId="5765" xr:uid="{00000000-0005-0000-0000-000051BD0000}"/>
    <cellStyle name="Note 6 8 6 2 2" xfId="14949" xr:uid="{00000000-0005-0000-0000-000052BD0000}"/>
    <cellStyle name="Note 6 8 6 2 2 2" xfId="32384" xr:uid="{00000000-0005-0000-0000-000053BD0000}"/>
    <cellStyle name="Note 6 8 6 2 2 3" xfId="46837" xr:uid="{00000000-0005-0000-0000-000054BD0000}"/>
    <cellStyle name="Note 6 8 6 2 3" xfId="17410" xr:uid="{00000000-0005-0000-0000-000055BD0000}"/>
    <cellStyle name="Note 6 8 6 2 3 2" xfId="34845" xr:uid="{00000000-0005-0000-0000-000056BD0000}"/>
    <cellStyle name="Note 6 8 6 2 3 3" xfId="49298" xr:uid="{00000000-0005-0000-0000-000057BD0000}"/>
    <cellStyle name="Note 6 8 6 2 4" xfId="23201" xr:uid="{00000000-0005-0000-0000-000058BD0000}"/>
    <cellStyle name="Note 6 8 6 2 5" xfId="37654" xr:uid="{00000000-0005-0000-0000-000059BD0000}"/>
    <cellStyle name="Note 6 8 6 3" xfId="8227" xr:uid="{00000000-0005-0000-0000-00005ABD0000}"/>
    <cellStyle name="Note 6 8 6 3 2" xfId="25662" xr:uid="{00000000-0005-0000-0000-00005BBD0000}"/>
    <cellStyle name="Note 6 8 6 3 3" xfId="40115" xr:uid="{00000000-0005-0000-0000-00005CBD0000}"/>
    <cellStyle name="Note 6 8 6 4" xfId="10668" xr:uid="{00000000-0005-0000-0000-00005DBD0000}"/>
    <cellStyle name="Note 6 8 6 4 2" xfId="28103" xr:uid="{00000000-0005-0000-0000-00005EBD0000}"/>
    <cellStyle name="Note 6 8 6 4 3" xfId="42556" xr:uid="{00000000-0005-0000-0000-00005FBD0000}"/>
    <cellStyle name="Note 6 8 6 5" xfId="13088" xr:uid="{00000000-0005-0000-0000-000060BD0000}"/>
    <cellStyle name="Note 6 8 6 5 2" xfId="30523" xr:uid="{00000000-0005-0000-0000-000061BD0000}"/>
    <cellStyle name="Note 6 8 6 5 3" xfId="44976" xr:uid="{00000000-0005-0000-0000-000062BD0000}"/>
    <cellStyle name="Note 6 8 6 6" xfId="20095" xr:uid="{00000000-0005-0000-0000-000063BD0000}"/>
    <cellStyle name="Note 6 8 7" xfId="3255" xr:uid="{00000000-0005-0000-0000-000064BD0000}"/>
    <cellStyle name="Note 6 8 7 2" xfId="5766" xr:uid="{00000000-0005-0000-0000-000065BD0000}"/>
    <cellStyle name="Note 6 8 7 2 2" xfId="14950" xr:uid="{00000000-0005-0000-0000-000066BD0000}"/>
    <cellStyle name="Note 6 8 7 2 2 2" xfId="32385" xr:uid="{00000000-0005-0000-0000-000067BD0000}"/>
    <cellStyle name="Note 6 8 7 2 2 3" xfId="46838" xr:uid="{00000000-0005-0000-0000-000068BD0000}"/>
    <cellStyle name="Note 6 8 7 2 3" xfId="17411" xr:uid="{00000000-0005-0000-0000-000069BD0000}"/>
    <cellStyle name="Note 6 8 7 2 3 2" xfId="34846" xr:uid="{00000000-0005-0000-0000-00006ABD0000}"/>
    <cellStyle name="Note 6 8 7 2 3 3" xfId="49299" xr:uid="{00000000-0005-0000-0000-00006BBD0000}"/>
    <cellStyle name="Note 6 8 7 2 4" xfId="23202" xr:uid="{00000000-0005-0000-0000-00006CBD0000}"/>
    <cellStyle name="Note 6 8 7 2 5" xfId="37655" xr:uid="{00000000-0005-0000-0000-00006DBD0000}"/>
    <cellStyle name="Note 6 8 7 3" xfId="8228" xr:uid="{00000000-0005-0000-0000-00006EBD0000}"/>
    <cellStyle name="Note 6 8 7 3 2" xfId="25663" xr:uid="{00000000-0005-0000-0000-00006FBD0000}"/>
    <cellStyle name="Note 6 8 7 3 3" xfId="40116" xr:uid="{00000000-0005-0000-0000-000070BD0000}"/>
    <cellStyle name="Note 6 8 7 4" xfId="10669" xr:uid="{00000000-0005-0000-0000-000071BD0000}"/>
    <cellStyle name="Note 6 8 7 4 2" xfId="28104" xr:uid="{00000000-0005-0000-0000-000072BD0000}"/>
    <cellStyle name="Note 6 8 7 4 3" xfId="42557" xr:uid="{00000000-0005-0000-0000-000073BD0000}"/>
    <cellStyle name="Note 6 8 7 5" xfId="13089" xr:uid="{00000000-0005-0000-0000-000074BD0000}"/>
    <cellStyle name="Note 6 8 7 5 2" xfId="30524" xr:uid="{00000000-0005-0000-0000-000075BD0000}"/>
    <cellStyle name="Note 6 8 7 5 3" xfId="44977" xr:uid="{00000000-0005-0000-0000-000076BD0000}"/>
    <cellStyle name="Note 6 8 7 6" xfId="20096" xr:uid="{00000000-0005-0000-0000-000077BD0000}"/>
    <cellStyle name="Note 6 8 8" xfId="3256" xr:uid="{00000000-0005-0000-0000-000078BD0000}"/>
    <cellStyle name="Note 6 8 8 2" xfId="5767" xr:uid="{00000000-0005-0000-0000-000079BD0000}"/>
    <cellStyle name="Note 6 8 8 2 2" xfId="23203" xr:uid="{00000000-0005-0000-0000-00007ABD0000}"/>
    <cellStyle name="Note 6 8 8 2 3" xfId="37656" xr:uid="{00000000-0005-0000-0000-00007BBD0000}"/>
    <cellStyle name="Note 6 8 8 3" xfId="8229" xr:uid="{00000000-0005-0000-0000-00007CBD0000}"/>
    <cellStyle name="Note 6 8 8 3 2" xfId="25664" xr:uid="{00000000-0005-0000-0000-00007DBD0000}"/>
    <cellStyle name="Note 6 8 8 3 3" xfId="40117" xr:uid="{00000000-0005-0000-0000-00007EBD0000}"/>
    <cellStyle name="Note 6 8 8 4" xfId="10670" xr:uid="{00000000-0005-0000-0000-00007FBD0000}"/>
    <cellStyle name="Note 6 8 8 4 2" xfId="28105" xr:uid="{00000000-0005-0000-0000-000080BD0000}"/>
    <cellStyle name="Note 6 8 8 4 3" xfId="42558" xr:uid="{00000000-0005-0000-0000-000081BD0000}"/>
    <cellStyle name="Note 6 8 8 5" xfId="13090" xr:uid="{00000000-0005-0000-0000-000082BD0000}"/>
    <cellStyle name="Note 6 8 8 5 2" xfId="30525" xr:uid="{00000000-0005-0000-0000-000083BD0000}"/>
    <cellStyle name="Note 6 8 8 5 3" xfId="44978" xr:uid="{00000000-0005-0000-0000-000084BD0000}"/>
    <cellStyle name="Note 6 8 8 6" xfId="15584" xr:uid="{00000000-0005-0000-0000-000085BD0000}"/>
    <cellStyle name="Note 6 8 8 6 2" xfId="33019" xr:uid="{00000000-0005-0000-0000-000086BD0000}"/>
    <cellStyle name="Note 6 8 8 6 3" xfId="47472" xr:uid="{00000000-0005-0000-0000-000087BD0000}"/>
    <cellStyle name="Note 6 8 8 7" xfId="20097" xr:uid="{00000000-0005-0000-0000-000088BD0000}"/>
    <cellStyle name="Note 6 8 8 8" xfId="20746" xr:uid="{00000000-0005-0000-0000-000089BD0000}"/>
    <cellStyle name="Note 6 8 9" xfId="5748" xr:uid="{00000000-0005-0000-0000-00008ABD0000}"/>
    <cellStyle name="Note 6 8 9 2" xfId="14936" xr:uid="{00000000-0005-0000-0000-00008BBD0000}"/>
    <cellStyle name="Note 6 8 9 2 2" xfId="32371" xr:uid="{00000000-0005-0000-0000-00008CBD0000}"/>
    <cellStyle name="Note 6 8 9 2 3" xfId="46824" xr:uid="{00000000-0005-0000-0000-00008DBD0000}"/>
    <cellStyle name="Note 6 8 9 3" xfId="17397" xr:uid="{00000000-0005-0000-0000-00008EBD0000}"/>
    <cellStyle name="Note 6 8 9 3 2" xfId="34832" xr:uid="{00000000-0005-0000-0000-00008FBD0000}"/>
    <cellStyle name="Note 6 8 9 3 3" xfId="49285" xr:uid="{00000000-0005-0000-0000-000090BD0000}"/>
    <cellStyle name="Note 6 8 9 4" xfId="23184" xr:uid="{00000000-0005-0000-0000-000091BD0000}"/>
    <cellStyle name="Note 6 8 9 5" xfId="37637" xr:uid="{00000000-0005-0000-0000-000092BD0000}"/>
    <cellStyle name="Note 6 9" xfId="3257" xr:uid="{00000000-0005-0000-0000-000093BD0000}"/>
    <cellStyle name="Note 6 9 10" xfId="8230" xr:uid="{00000000-0005-0000-0000-000094BD0000}"/>
    <cellStyle name="Note 6 9 10 2" xfId="25665" xr:uid="{00000000-0005-0000-0000-000095BD0000}"/>
    <cellStyle name="Note 6 9 10 3" xfId="40118" xr:uid="{00000000-0005-0000-0000-000096BD0000}"/>
    <cellStyle name="Note 6 9 11" xfId="10671" xr:uid="{00000000-0005-0000-0000-000097BD0000}"/>
    <cellStyle name="Note 6 9 11 2" xfId="28106" xr:uid="{00000000-0005-0000-0000-000098BD0000}"/>
    <cellStyle name="Note 6 9 11 3" xfId="42559" xr:uid="{00000000-0005-0000-0000-000099BD0000}"/>
    <cellStyle name="Note 6 9 12" xfId="13091" xr:uid="{00000000-0005-0000-0000-00009ABD0000}"/>
    <cellStyle name="Note 6 9 12 2" xfId="30526" xr:uid="{00000000-0005-0000-0000-00009BBD0000}"/>
    <cellStyle name="Note 6 9 12 3" xfId="44979" xr:uid="{00000000-0005-0000-0000-00009CBD0000}"/>
    <cellStyle name="Note 6 9 13" xfId="20098" xr:uid="{00000000-0005-0000-0000-00009DBD0000}"/>
    <cellStyle name="Note 6 9 2" xfId="3258" xr:uid="{00000000-0005-0000-0000-00009EBD0000}"/>
    <cellStyle name="Note 6 9 2 2" xfId="3259" xr:uid="{00000000-0005-0000-0000-00009FBD0000}"/>
    <cellStyle name="Note 6 9 2 2 2" xfId="5770" xr:uid="{00000000-0005-0000-0000-0000A0BD0000}"/>
    <cellStyle name="Note 6 9 2 2 2 2" xfId="14953" xr:uid="{00000000-0005-0000-0000-0000A1BD0000}"/>
    <cellStyle name="Note 6 9 2 2 2 2 2" xfId="32388" xr:uid="{00000000-0005-0000-0000-0000A2BD0000}"/>
    <cellStyle name="Note 6 9 2 2 2 2 3" xfId="46841" xr:uid="{00000000-0005-0000-0000-0000A3BD0000}"/>
    <cellStyle name="Note 6 9 2 2 2 3" xfId="17414" xr:uid="{00000000-0005-0000-0000-0000A4BD0000}"/>
    <cellStyle name="Note 6 9 2 2 2 3 2" xfId="34849" xr:uid="{00000000-0005-0000-0000-0000A5BD0000}"/>
    <cellStyle name="Note 6 9 2 2 2 3 3" xfId="49302" xr:uid="{00000000-0005-0000-0000-0000A6BD0000}"/>
    <cellStyle name="Note 6 9 2 2 2 4" xfId="23206" xr:uid="{00000000-0005-0000-0000-0000A7BD0000}"/>
    <cellStyle name="Note 6 9 2 2 2 5" xfId="37659" xr:uid="{00000000-0005-0000-0000-0000A8BD0000}"/>
    <cellStyle name="Note 6 9 2 2 3" xfId="8232" xr:uid="{00000000-0005-0000-0000-0000A9BD0000}"/>
    <cellStyle name="Note 6 9 2 2 3 2" xfId="25667" xr:uid="{00000000-0005-0000-0000-0000AABD0000}"/>
    <cellStyle name="Note 6 9 2 2 3 3" xfId="40120" xr:uid="{00000000-0005-0000-0000-0000ABBD0000}"/>
    <cellStyle name="Note 6 9 2 2 4" xfId="10673" xr:uid="{00000000-0005-0000-0000-0000ACBD0000}"/>
    <cellStyle name="Note 6 9 2 2 4 2" xfId="28108" xr:uid="{00000000-0005-0000-0000-0000ADBD0000}"/>
    <cellStyle name="Note 6 9 2 2 4 3" xfId="42561" xr:uid="{00000000-0005-0000-0000-0000AEBD0000}"/>
    <cellStyle name="Note 6 9 2 2 5" xfId="13093" xr:uid="{00000000-0005-0000-0000-0000AFBD0000}"/>
    <cellStyle name="Note 6 9 2 2 5 2" xfId="30528" xr:uid="{00000000-0005-0000-0000-0000B0BD0000}"/>
    <cellStyle name="Note 6 9 2 2 5 3" xfId="44981" xr:uid="{00000000-0005-0000-0000-0000B1BD0000}"/>
    <cellStyle name="Note 6 9 2 2 6" xfId="20100" xr:uid="{00000000-0005-0000-0000-0000B2BD0000}"/>
    <cellStyle name="Note 6 9 2 3" xfId="3260" xr:uid="{00000000-0005-0000-0000-0000B3BD0000}"/>
    <cellStyle name="Note 6 9 2 3 2" xfId="5771" xr:uid="{00000000-0005-0000-0000-0000B4BD0000}"/>
    <cellStyle name="Note 6 9 2 3 2 2" xfId="14954" xr:uid="{00000000-0005-0000-0000-0000B5BD0000}"/>
    <cellStyle name="Note 6 9 2 3 2 2 2" xfId="32389" xr:uid="{00000000-0005-0000-0000-0000B6BD0000}"/>
    <cellStyle name="Note 6 9 2 3 2 2 3" xfId="46842" xr:uid="{00000000-0005-0000-0000-0000B7BD0000}"/>
    <cellStyle name="Note 6 9 2 3 2 3" xfId="17415" xr:uid="{00000000-0005-0000-0000-0000B8BD0000}"/>
    <cellStyle name="Note 6 9 2 3 2 3 2" xfId="34850" xr:uid="{00000000-0005-0000-0000-0000B9BD0000}"/>
    <cellStyle name="Note 6 9 2 3 2 3 3" xfId="49303" xr:uid="{00000000-0005-0000-0000-0000BABD0000}"/>
    <cellStyle name="Note 6 9 2 3 2 4" xfId="23207" xr:uid="{00000000-0005-0000-0000-0000BBBD0000}"/>
    <cellStyle name="Note 6 9 2 3 2 5" xfId="37660" xr:uid="{00000000-0005-0000-0000-0000BCBD0000}"/>
    <cellStyle name="Note 6 9 2 3 3" xfId="8233" xr:uid="{00000000-0005-0000-0000-0000BDBD0000}"/>
    <cellStyle name="Note 6 9 2 3 3 2" xfId="25668" xr:uid="{00000000-0005-0000-0000-0000BEBD0000}"/>
    <cellStyle name="Note 6 9 2 3 3 3" xfId="40121" xr:uid="{00000000-0005-0000-0000-0000BFBD0000}"/>
    <cellStyle name="Note 6 9 2 3 4" xfId="10674" xr:uid="{00000000-0005-0000-0000-0000C0BD0000}"/>
    <cellStyle name="Note 6 9 2 3 4 2" xfId="28109" xr:uid="{00000000-0005-0000-0000-0000C1BD0000}"/>
    <cellStyle name="Note 6 9 2 3 4 3" xfId="42562" xr:uid="{00000000-0005-0000-0000-0000C2BD0000}"/>
    <cellStyle name="Note 6 9 2 3 5" xfId="13094" xr:uid="{00000000-0005-0000-0000-0000C3BD0000}"/>
    <cellStyle name="Note 6 9 2 3 5 2" xfId="30529" xr:uid="{00000000-0005-0000-0000-0000C4BD0000}"/>
    <cellStyle name="Note 6 9 2 3 5 3" xfId="44982" xr:uid="{00000000-0005-0000-0000-0000C5BD0000}"/>
    <cellStyle name="Note 6 9 2 3 6" xfId="20101" xr:uid="{00000000-0005-0000-0000-0000C6BD0000}"/>
    <cellStyle name="Note 6 9 2 4" xfId="3261" xr:uid="{00000000-0005-0000-0000-0000C7BD0000}"/>
    <cellStyle name="Note 6 9 2 4 2" xfId="5772" xr:uid="{00000000-0005-0000-0000-0000C8BD0000}"/>
    <cellStyle name="Note 6 9 2 4 2 2" xfId="23208" xr:uid="{00000000-0005-0000-0000-0000C9BD0000}"/>
    <cellStyle name="Note 6 9 2 4 2 3" xfId="37661" xr:uid="{00000000-0005-0000-0000-0000CABD0000}"/>
    <cellStyle name="Note 6 9 2 4 3" xfId="8234" xr:uid="{00000000-0005-0000-0000-0000CBBD0000}"/>
    <cellStyle name="Note 6 9 2 4 3 2" xfId="25669" xr:uid="{00000000-0005-0000-0000-0000CCBD0000}"/>
    <cellStyle name="Note 6 9 2 4 3 3" xfId="40122" xr:uid="{00000000-0005-0000-0000-0000CDBD0000}"/>
    <cellStyle name="Note 6 9 2 4 4" xfId="10675" xr:uid="{00000000-0005-0000-0000-0000CEBD0000}"/>
    <cellStyle name="Note 6 9 2 4 4 2" xfId="28110" xr:uid="{00000000-0005-0000-0000-0000CFBD0000}"/>
    <cellStyle name="Note 6 9 2 4 4 3" xfId="42563" xr:uid="{00000000-0005-0000-0000-0000D0BD0000}"/>
    <cellStyle name="Note 6 9 2 4 5" xfId="13095" xr:uid="{00000000-0005-0000-0000-0000D1BD0000}"/>
    <cellStyle name="Note 6 9 2 4 5 2" xfId="30530" xr:uid="{00000000-0005-0000-0000-0000D2BD0000}"/>
    <cellStyle name="Note 6 9 2 4 5 3" xfId="44983" xr:uid="{00000000-0005-0000-0000-0000D3BD0000}"/>
    <cellStyle name="Note 6 9 2 4 6" xfId="15585" xr:uid="{00000000-0005-0000-0000-0000D4BD0000}"/>
    <cellStyle name="Note 6 9 2 4 6 2" xfId="33020" xr:uid="{00000000-0005-0000-0000-0000D5BD0000}"/>
    <cellStyle name="Note 6 9 2 4 6 3" xfId="47473" xr:uid="{00000000-0005-0000-0000-0000D6BD0000}"/>
    <cellStyle name="Note 6 9 2 4 7" xfId="20102" xr:uid="{00000000-0005-0000-0000-0000D7BD0000}"/>
    <cellStyle name="Note 6 9 2 4 8" xfId="20747" xr:uid="{00000000-0005-0000-0000-0000D8BD0000}"/>
    <cellStyle name="Note 6 9 2 5" xfId="5769" xr:uid="{00000000-0005-0000-0000-0000D9BD0000}"/>
    <cellStyle name="Note 6 9 2 5 2" xfId="14952" xr:uid="{00000000-0005-0000-0000-0000DABD0000}"/>
    <cellStyle name="Note 6 9 2 5 2 2" xfId="32387" xr:uid="{00000000-0005-0000-0000-0000DBBD0000}"/>
    <cellStyle name="Note 6 9 2 5 2 3" xfId="46840" xr:uid="{00000000-0005-0000-0000-0000DCBD0000}"/>
    <cellStyle name="Note 6 9 2 5 3" xfId="17413" xr:uid="{00000000-0005-0000-0000-0000DDBD0000}"/>
    <cellStyle name="Note 6 9 2 5 3 2" xfId="34848" xr:uid="{00000000-0005-0000-0000-0000DEBD0000}"/>
    <cellStyle name="Note 6 9 2 5 3 3" xfId="49301" xr:uid="{00000000-0005-0000-0000-0000DFBD0000}"/>
    <cellStyle name="Note 6 9 2 5 4" xfId="23205" xr:uid="{00000000-0005-0000-0000-0000E0BD0000}"/>
    <cellStyle name="Note 6 9 2 5 5" xfId="37658" xr:uid="{00000000-0005-0000-0000-0000E1BD0000}"/>
    <cellStyle name="Note 6 9 2 6" xfId="8231" xr:uid="{00000000-0005-0000-0000-0000E2BD0000}"/>
    <cellStyle name="Note 6 9 2 6 2" xfId="25666" xr:uid="{00000000-0005-0000-0000-0000E3BD0000}"/>
    <cellStyle name="Note 6 9 2 6 3" xfId="40119" xr:uid="{00000000-0005-0000-0000-0000E4BD0000}"/>
    <cellStyle name="Note 6 9 2 7" xfId="10672" xr:uid="{00000000-0005-0000-0000-0000E5BD0000}"/>
    <cellStyle name="Note 6 9 2 7 2" xfId="28107" xr:uid="{00000000-0005-0000-0000-0000E6BD0000}"/>
    <cellStyle name="Note 6 9 2 7 3" xfId="42560" xr:uid="{00000000-0005-0000-0000-0000E7BD0000}"/>
    <cellStyle name="Note 6 9 2 8" xfId="13092" xr:uid="{00000000-0005-0000-0000-0000E8BD0000}"/>
    <cellStyle name="Note 6 9 2 8 2" xfId="30527" xr:uid="{00000000-0005-0000-0000-0000E9BD0000}"/>
    <cellStyle name="Note 6 9 2 8 3" xfId="44980" xr:uid="{00000000-0005-0000-0000-0000EABD0000}"/>
    <cellStyle name="Note 6 9 2 9" xfId="20099" xr:uid="{00000000-0005-0000-0000-0000EBBD0000}"/>
    <cellStyle name="Note 6 9 3" xfId="3262" xr:uid="{00000000-0005-0000-0000-0000ECBD0000}"/>
    <cellStyle name="Note 6 9 3 2" xfId="3263" xr:uid="{00000000-0005-0000-0000-0000EDBD0000}"/>
    <cellStyle name="Note 6 9 3 2 2" xfId="5774" xr:uid="{00000000-0005-0000-0000-0000EEBD0000}"/>
    <cellStyle name="Note 6 9 3 2 2 2" xfId="14956" xr:uid="{00000000-0005-0000-0000-0000EFBD0000}"/>
    <cellStyle name="Note 6 9 3 2 2 2 2" xfId="32391" xr:uid="{00000000-0005-0000-0000-0000F0BD0000}"/>
    <cellStyle name="Note 6 9 3 2 2 2 3" xfId="46844" xr:uid="{00000000-0005-0000-0000-0000F1BD0000}"/>
    <cellStyle name="Note 6 9 3 2 2 3" xfId="17417" xr:uid="{00000000-0005-0000-0000-0000F2BD0000}"/>
    <cellStyle name="Note 6 9 3 2 2 3 2" xfId="34852" xr:uid="{00000000-0005-0000-0000-0000F3BD0000}"/>
    <cellStyle name="Note 6 9 3 2 2 3 3" xfId="49305" xr:uid="{00000000-0005-0000-0000-0000F4BD0000}"/>
    <cellStyle name="Note 6 9 3 2 2 4" xfId="23210" xr:uid="{00000000-0005-0000-0000-0000F5BD0000}"/>
    <cellStyle name="Note 6 9 3 2 2 5" xfId="37663" xr:uid="{00000000-0005-0000-0000-0000F6BD0000}"/>
    <cellStyle name="Note 6 9 3 2 3" xfId="8236" xr:uid="{00000000-0005-0000-0000-0000F7BD0000}"/>
    <cellStyle name="Note 6 9 3 2 3 2" xfId="25671" xr:uid="{00000000-0005-0000-0000-0000F8BD0000}"/>
    <cellStyle name="Note 6 9 3 2 3 3" xfId="40124" xr:uid="{00000000-0005-0000-0000-0000F9BD0000}"/>
    <cellStyle name="Note 6 9 3 2 4" xfId="10677" xr:uid="{00000000-0005-0000-0000-0000FABD0000}"/>
    <cellStyle name="Note 6 9 3 2 4 2" xfId="28112" xr:uid="{00000000-0005-0000-0000-0000FBBD0000}"/>
    <cellStyle name="Note 6 9 3 2 4 3" xfId="42565" xr:uid="{00000000-0005-0000-0000-0000FCBD0000}"/>
    <cellStyle name="Note 6 9 3 2 5" xfId="13097" xr:uid="{00000000-0005-0000-0000-0000FDBD0000}"/>
    <cellStyle name="Note 6 9 3 2 5 2" xfId="30532" xr:uid="{00000000-0005-0000-0000-0000FEBD0000}"/>
    <cellStyle name="Note 6 9 3 2 5 3" xfId="44985" xr:uid="{00000000-0005-0000-0000-0000FFBD0000}"/>
    <cellStyle name="Note 6 9 3 2 6" xfId="20104" xr:uid="{00000000-0005-0000-0000-000000BE0000}"/>
    <cellStyle name="Note 6 9 3 3" xfId="3264" xr:uid="{00000000-0005-0000-0000-000001BE0000}"/>
    <cellStyle name="Note 6 9 3 3 2" xfId="5775" xr:uid="{00000000-0005-0000-0000-000002BE0000}"/>
    <cellStyle name="Note 6 9 3 3 2 2" xfId="14957" xr:uid="{00000000-0005-0000-0000-000003BE0000}"/>
    <cellStyle name="Note 6 9 3 3 2 2 2" xfId="32392" xr:uid="{00000000-0005-0000-0000-000004BE0000}"/>
    <cellStyle name="Note 6 9 3 3 2 2 3" xfId="46845" xr:uid="{00000000-0005-0000-0000-000005BE0000}"/>
    <cellStyle name="Note 6 9 3 3 2 3" xfId="17418" xr:uid="{00000000-0005-0000-0000-000006BE0000}"/>
    <cellStyle name="Note 6 9 3 3 2 3 2" xfId="34853" xr:uid="{00000000-0005-0000-0000-000007BE0000}"/>
    <cellStyle name="Note 6 9 3 3 2 3 3" xfId="49306" xr:uid="{00000000-0005-0000-0000-000008BE0000}"/>
    <cellStyle name="Note 6 9 3 3 2 4" xfId="23211" xr:uid="{00000000-0005-0000-0000-000009BE0000}"/>
    <cellStyle name="Note 6 9 3 3 2 5" xfId="37664" xr:uid="{00000000-0005-0000-0000-00000ABE0000}"/>
    <cellStyle name="Note 6 9 3 3 3" xfId="8237" xr:uid="{00000000-0005-0000-0000-00000BBE0000}"/>
    <cellStyle name="Note 6 9 3 3 3 2" xfId="25672" xr:uid="{00000000-0005-0000-0000-00000CBE0000}"/>
    <cellStyle name="Note 6 9 3 3 3 3" xfId="40125" xr:uid="{00000000-0005-0000-0000-00000DBE0000}"/>
    <cellStyle name="Note 6 9 3 3 4" xfId="10678" xr:uid="{00000000-0005-0000-0000-00000EBE0000}"/>
    <cellStyle name="Note 6 9 3 3 4 2" xfId="28113" xr:uid="{00000000-0005-0000-0000-00000FBE0000}"/>
    <cellStyle name="Note 6 9 3 3 4 3" xfId="42566" xr:uid="{00000000-0005-0000-0000-000010BE0000}"/>
    <cellStyle name="Note 6 9 3 3 5" xfId="13098" xr:uid="{00000000-0005-0000-0000-000011BE0000}"/>
    <cellStyle name="Note 6 9 3 3 5 2" xfId="30533" xr:uid="{00000000-0005-0000-0000-000012BE0000}"/>
    <cellStyle name="Note 6 9 3 3 5 3" xfId="44986" xr:uid="{00000000-0005-0000-0000-000013BE0000}"/>
    <cellStyle name="Note 6 9 3 3 6" xfId="20105" xr:uid="{00000000-0005-0000-0000-000014BE0000}"/>
    <cellStyle name="Note 6 9 3 4" xfId="3265" xr:uid="{00000000-0005-0000-0000-000015BE0000}"/>
    <cellStyle name="Note 6 9 3 4 2" xfId="5776" xr:uid="{00000000-0005-0000-0000-000016BE0000}"/>
    <cellStyle name="Note 6 9 3 4 2 2" xfId="23212" xr:uid="{00000000-0005-0000-0000-000017BE0000}"/>
    <cellStyle name="Note 6 9 3 4 2 3" xfId="37665" xr:uid="{00000000-0005-0000-0000-000018BE0000}"/>
    <cellStyle name="Note 6 9 3 4 3" xfId="8238" xr:uid="{00000000-0005-0000-0000-000019BE0000}"/>
    <cellStyle name="Note 6 9 3 4 3 2" xfId="25673" xr:uid="{00000000-0005-0000-0000-00001ABE0000}"/>
    <cellStyle name="Note 6 9 3 4 3 3" xfId="40126" xr:uid="{00000000-0005-0000-0000-00001BBE0000}"/>
    <cellStyle name="Note 6 9 3 4 4" xfId="10679" xr:uid="{00000000-0005-0000-0000-00001CBE0000}"/>
    <cellStyle name="Note 6 9 3 4 4 2" xfId="28114" xr:uid="{00000000-0005-0000-0000-00001DBE0000}"/>
    <cellStyle name="Note 6 9 3 4 4 3" xfId="42567" xr:uid="{00000000-0005-0000-0000-00001EBE0000}"/>
    <cellStyle name="Note 6 9 3 4 5" xfId="13099" xr:uid="{00000000-0005-0000-0000-00001FBE0000}"/>
    <cellStyle name="Note 6 9 3 4 5 2" xfId="30534" xr:uid="{00000000-0005-0000-0000-000020BE0000}"/>
    <cellStyle name="Note 6 9 3 4 5 3" xfId="44987" xr:uid="{00000000-0005-0000-0000-000021BE0000}"/>
    <cellStyle name="Note 6 9 3 4 6" xfId="15586" xr:uid="{00000000-0005-0000-0000-000022BE0000}"/>
    <cellStyle name="Note 6 9 3 4 6 2" xfId="33021" xr:uid="{00000000-0005-0000-0000-000023BE0000}"/>
    <cellStyle name="Note 6 9 3 4 6 3" xfId="47474" xr:uid="{00000000-0005-0000-0000-000024BE0000}"/>
    <cellStyle name="Note 6 9 3 4 7" xfId="20106" xr:uid="{00000000-0005-0000-0000-000025BE0000}"/>
    <cellStyle name="Note 6 9 3 4 8" xfId="20748" xr:uid="{00000000-0005-0000-0000-000026BE0000}"/>
    <cellStyle name="Note 6 9 3 5" xfId="5773" xr:uid="{00000000-0005-0000-0000-000027BE0000}"/>
    <cellStyle name="Note 6 9 3 5 2" xfId="14955" xr:uid="{00000000-0005-0000-0000-000028BE0000}"/>
    <cellStyle name="Note 6 9 3 5 2 2" xfId="32390" xr:uid="{00000000-0005-0000-0000-000029BE0000}"/>
    <cellStyle name="Note 6 9 3 5 2 3" xfId="46843" xr:uid="{00000000-0005-0000-0000-00002ABE0000}"/>
    <cellStyle name="Note 6 9 3 5 3" xfId="17416" xr:uid="{00000000-0005-0000-0000-00002BBE0000}"/>
    <cellStyle name="Note 6 9 3 5 3 2" xfId="34851" xr:uid="{00000000-0005-0000-0000-00002CBE0000}"/>
    <cellStyle name="Note 6 9 3 5 3 3" xfId="49304" xr:uid="{00000000-0005-0000-0000-00002DBE0000}"/>
    <cellStyle name="Note 6 9 3 5 4" xfId="23209" xr:uid="{00000000-0005-0000-0000-00002EBE0000}"/>
    <cellStyle name="Note 6 9 3 5 5" xfId="37662" xr:uid="{00000000-0005-0000-0000-00002FBE0000}"/>
    <cellStyle name="Note 6 9 3 6" xfId="8235" xr:uid="{00000000-0005-0000-0000-000030BE0000}"/>
    <cellStyle name="Note 6 9 3 6 2" xfId="25670" xr:uid="{00000000-0005-0000-0000-000031BE0000}"/>
    <cellStyle name="Note 6 9 3 6 3" xfId="40123" xr:uid="{00000000-0005-0000-0000-000032BE0000}"/>
    <cellStyle name="Note 6 9 3 7" xfId="10676" xr:uid="{00000000-0005-0000-0000-000033BE0000}"/>
    <cellStyle name="Note 6 9 3 7 2" xfId="28111" xr:uid="{00000000-0005-0000-0000-000034BE0000}"/>
    <cellStyle name="Note 6 9 3 7 3" xfId="42564" xr:uid="{00000000-0005-0000-0000-000035BE0000}"/>
    <cellStyle name="Note 6 9 3 8" xfId="13096" xr:uid="{00000000-0005-0000-0000-000036BE0000}"/>
    <cellStyle name="Note 6 9 3 8 2" xfId="30531" xr:uid="{00000000-0005-0000-0000-000037BE0000}"/>
    <cellStyle name="Note 6 9 3 8 3" xfId="44984" xr:uid="{00000000-0005-0000-0000-000038BE0000}"/>
    <cellStyle name="Note 6 9 3 9" xfId="20103" xr:uid="{00000000-0005-0000-0000-000039BE0000}"/>
    <cellStyle name="Note 6 9 4" xfId="3266" xr:uid="{00000000-0005-0000-0000-00003ABE0000}"/>
    <cellStyle name="Note 6 9 4 2" xfId="3267" xr:uid="{00000000-0005-0000-0000-00003BBE0000}"/>
    <cellStyle name="Note 6 9 4 2 2" xfId="5778" xr:uid="{00000000-0005-0000-0000-00003CBE0000}"/>
    <cellStyle name="Note 6 9 4 2 2 2" xfId="14959" xr:uid="{00000000-0005-0000-0000-00003DBE0000}"/>
    <cellStyle name="Note 6 9 4 2 2 2 2" xfId="32394" xr:uid="{00000000-0005-0000-0000-00003EBE0000}"/>
    <cellStyle name="Note 6 9 4 2 2 2 3" xfId="46847" xr:uid="{00000000-0005-0000-0000-00003FBE0000}"/>
    <cellStyle name="Note 6 9 4 2 2 3" xfId="17420" xr:uid="{00000000-0005-0000-0000-000040BE0000}"/>
    <cellStyle name="Note 6 9 4 2 2 3 2" xfId="34855" xr:uid="{00000000-0005-0000-0000-000041BE0000}"/>
    <cellStyle name="Note 6 9 4 2 2 3 3" xfId="49308" xr:uid="{00000000-0005-0000-0000-000042BE0000}"/>
    <cellStyle name="Note 6 9 4 2 2 4" xfId="23214" xr:uid="{00000000-0005-0000-0000-000043BE0000}"/>
    <cellStyle name="Note 6 9 4 2 2 5" xfId="37667" xr:uid="{00000000-0005-0000-0000-000044BE0000}"/>
    <cellStyle name="Note 6 9 4 2 3" xfId="8240" xr:uid="{00000000-0005-0000-0000-000045BE0000}"/>
    <cellStyle name="Note 6 9 4 2 3 2" xfId="25675" xr:uid="{00000000-0005-0000-0000-000046BE0000}"/>
    <cellStyle name="Note 6 9 4 2 3 3" xfId="40128" xr:uid="{00000000-0005-0000-0000-000047BE0000}"/>
    <cellStyle name="Note 6 9 4 2 4" xfId="10681" xr:uid="{00000000-0005-0000-0000-000048BE0000}"/>
    <cellStyle name="Note 6 9 4 2 4 2" xfId="28116" xr:uid="{00000000-0005-0000-0000-000049BE0000}"/>
    <cellStyle name="Note 6 9 4 2 4 3" xfId="42569" xr:uid="{00000000-0005-0000-0000-00004ABE0000}"/>
    <cellStyle name="Note 6 9 4 2 5" xfId="13101" xr:uid="{00000000-0005-0000-0000-00004BBE0000}"/>
    <cellStyle name="Note 6 9 4 2 5 2" xfId="30536" xr:uid="{00000000-0005-0000-0000-00004CBE0000}"/>
    <cellStyle name="Note 6 9 4 2 5 3" xfId="44989" xr:uid="{00000000-0005-0000-0000-00004DBE0000}"/>
    <cellStyle name="Note 6 9 4 2 6" xfId="20108" xr:uid="{00000000-0005-0000-0000-00004EBE0000}"/>
    <cellStyle name="Note 6 9 4 3" xfId="3268" xr:uid="{00000000-0005-0000-0000-00004FBE0000}"/>
    <cellStyle name="Note 6 9 4 3 2" xfId="5779" xr:uid="{00000000-0005-0000-0000-000050BE0000}"/>
    <cellStyle name="Note 6 9 4 3 2 2" xfId="14960" xr:uid="{00000000-0005-0000-0000-000051BE0000}"/>
    <cellStyle name="Note 6 9 4 3 2 2 2" xfId="32395" xr:uid="{00000000-0005-0000-0000-000052BE0000}"/>
    <cellStyle name="Note 6 9 4 3 2 2 3" xfId="46848" xr:uid="{00000000-0005-0000-0000-000053BE0000}"/>
    <cellStyle name="Note 6 9 4 3 2 3" xfId="17421" xr:uid="{00000000-0005-0000-0000-000054BE0000}"/>
    <cellStyle name="Note 6 9 4 3 2 3 2" xfId="34856" xr:uid="{00000000-0005-0000-0000-000055BE0000}"/>
    <cellStyle name="Note 6 9 4 3 2 3 3" xfId="49309" xr:uid="{00000000-0005-0000-0000-000056BE0000}"/>
    <cellStyle name="Note 6 9 4 3 2 4" xfId="23215" xr:uid="{00000000-0005-0000-0000-000057BE0000}"/>
    <cellStyle name="Note 6 9 4 3 2 5" xfId="37668" xr:uid="{00000000-0005-0000-0000-000058BE0000}"/>
    <cellStyle name="Note 6 9 4 3 3" xfId="8241" xr:uid="{00000000-0005-0000-0000-000059BE0000}"/>
    <cellStyle name="Note 6 9 4 3 3 2" xfId="25676" xr:uid="{00000000-0005-0000-0000-00005ABE0000}"/>
    <cellStyle name="Note 6 9 4 3 3 3" xfId="40129" xr:uid="{00000000-0005-0000-0000-00005BBE0000}"/>
    <cellStyle name="Note 6 9 4 3 4" xfId="10682" xr:uid="{00000000-0005-0000-0000-00005CBE0000}"/>
    <cellStyle name="Note 6 9 4 3 4 2" xfId="28117" xr:uid="{00000000-0005-0000-0000-00005DBE0000}"/>
    <cellStyle name="Note 6 9 4 3 4 3" xfId="42570" xr:uid="{00000000-0005-0000-0000-00005EBE0000}"/>
    <cellStyle name="Note 6 9 4 3 5" xfId="13102" xr:uid="{00000000-0005-0000-0000-00005FBE0000}"/>
    <cellStyle name="Note 6 9 4 3 5 2" xfId="30537" xr:uid="{00000000-0005-0000-0000-000060BE0000}"/>
    <cellStyle name="Note 6 9 4 3 5 3" xfId="44990" xr:uid="{00000000-0005-0000-0000-000061BE0000}"/>
    <cellStyle name="Note 6 9 4 3 6" xfId="20109" xr:uid="{00000000-0005-0000-0000-000062BE0000}"/>
    <cellStyle name="Note 6 9 4 4" xfId="3269" xr:uid="{00000000-0005-0000-0000-000063BE0000}"/>
    <cellStyle name="Note 6 9 4 4 2" xfId="5780" xr:uid="{00000000-0005-0000-0000-000064BE0000}"/>
    <cellStyle name="Note 6 9 4 4 2 2" xfId="23216" xr:uid="{00000000-0005-0000-0000-000065BE0000}"/>
    <cellStyle name="Note 6 9 4 4 2 3" xfId="37669" xr:uid="{00000000-0005-0000-0000-000066BE0000}"/>
    <cellStyle name="Note 6 9 4 4 3" xfId="8242" xr:uid="{00000000-0005-0000-0000-000067BE0000}"/>
    <cellStyle name="Note 6 9 4 4 3 2" xfId="25677" xr:uid="{00000000-0005-0000-0000-000068BE0000}"/>
    <cellStyle name="Note 6 9 4 4 3 3" xfId="40130" xr:uid="{00000000-0005-0000-0000-000069BE0000}"/>
    <cellStyle name="Note 6 9 4 4 4" xfId="10683" xr:uid="{00000000-0005-0000-0000-00006ABE0000}"/>
    <cellStyle name="Note 6 9 4 4 4 2" xfId="28118" xr:uid="{00000000-0005-0000-0000-00006BBE0000}"/>
    <cellStyle name="Note 6 9 4 4 4 3" xfId="42571" xr:uid="{00000000-0005-0000-0000-00006CBE0000}"/>
    <cellStyle name="Note 6 9 4 4 5" xfId="13103" xr:uid="{00000000-0005-0000-0000-00006DBE0000}"/>
    <cellStyle name="Note 6 9 4 4 5 2" xfId="30538" xr:uid="{00000000-0005-0000-0000-00006EBE0000}"/>
    <cellStyle name="Note 6 9 4 4 5 3" xfId="44991" xr:uid="{00000000-0005-0000-0000-00006FBE0000}"/>
    <cellStyle name="Note 6 9 4 4 6" xfId="15587" xr:uid="{00000000-0005-0000-0000-000070BE0000}"/>
    <cellStyle name="Note 6 9 4 4 6 2" xfId="33022" xr:uid="{00000000-0005-0000-0000-000071BE0000}"/>
    <cellStyle name="Note 6 9 4 4 6 3" xfId="47475" xr:uid="{00000000-0005-0000-0000-000072BE0000}"/>
    <cellStyle name="Note 6 9 4 4 7" xfId="20110" xr:uid="{00000000-0005-0000-0000-000073BE0000}"/>
    <cellStyle name="Note 6 9 4 4 8" xfId="20749" xr:uid="{00000000-0005-0000-0000-000074BE0000}"/>
    <cellStyle name="Note 6 9 4 5" xfId="5777" xr:uid="{00000000-0005-0000-0000-000075BE0000}"/>
    <cellStyle name="Note 6 9 4 5 2" xfId="14958" xr:uid="{00000000-0005-0000-0000-000076BE0000}"/>
    <cellStyle name="Note 6 9 4 5 2 2" xfId="32393" xr:uid="{00000000-0005-0000-0000-000077BE0000}"/>
    <cellStyle name="Note 6 9 4 5 2 3" xfId="46846" xr:uid="{00000000-0005-0000-0000-000078BE0000}"/>
    <cellStyle name="Note 6 9 4 5 3" xfId="17419" xr:uid="{00000000-0005-0000-0000-000079BE0000}"/>
    <cellStyle name="Note 6 9 4 5 3 2" xfId="34854" xr:uid="{00000000-0005-0000-0000-00007ABE0000}"/>
    <cellStyle name="Note 6 9 4 5 3 3" xfId="49307" xr:uid="{00000000-0005-0000-0000-00007BBE0000}"/>
    <cellStyle name="Note 6 9 4 5 4" xfId="23213" xr:uid="{00000000-0005-0000-0000-00007CBE0000}"/>
    <cellStyle name="Note 6 9 4 5 5" xfId="37666" xr:uid="{00000000-0005-0000-0000-00007DBE0000}"/>
    <cellStyle name="Note 6 9 4 6" xfId="8239" xr:uid="{00000000-0005-0000-0000-00007EBE0000}"/>
    <cellStyle name="Note 6 9 4 6 2" xfId="25674" xr:uid="{00000000-0005-0000-0000-00007FBE0000}"/>
    <cellStyle name="Note 6 9 4 6 3" xfId="40127" xr:uid="{00000000-0005-0000-0000-000080BE0000}"/>
    <cellStyle name="Note 6 9 4 7" xfId="10680" xr:uid="{00000000-0005-0000-0000-000081BE0000}"/>
    <cellStyle name="Note 6 9 4 7 2" xfId="28115" xr:uid="{00000000-0005-0000-0000-000082BE0000}"/>
    <cellStyle name="Note 6 9 4 7 3" xfId="42568" xr:uid="{00000000-0005-0000-0000-000083BE0000}"/>
    <cellStyle name="Note 6 9 4 8" xfId="13100" xr:uid="{00000000-0005-0000-0000-000084BE0000}"/>
    <cellStyle name="Note 6 9 4 8 2" xfId="30535" xr:uid="{00000000-0005-0000-0000-000085BE0000}"/>
    <cellStyle name="Note 6 9 4 8 3" xfId="44988" xr:uid="{00000000-0005-0000-0000-000086BE0000}"/>
    <cellStyle name="Note 6 9 4 9" xfId="20107" xr:uid="{00000000-0005-0000-0000-000087BE0000}"/>
    <cellStyle name="Note 6 9 5" xfId="3270" xr:uid="{00000000-0005-0000-0000-000088BE0000}"/>
    <cellStyle name="Note 6 9 5 2" xfId="3271" xr:uid="{00000000-0005-0000-0000-000089BE0000}"/>
    <cellStyle name="Note 6 9 5 2 2" xfId="5782" xr:uid="{00000000-0005-0000-0000-00008ABE0000}"/>
    <cellStyle name="Note 6 9 5 2 2 2" xfId="14962" xr:uid="{00000000-0005-0000-0000-00008BBE0000}"/>
    <cellStyle name="Note 6 9 5 2 2 2 2" xfId="32397" xr:uid="{00000000-0005-0000-0000-00008CBE0000}"/>
    <cellStyle name="Note 6 9 5 2 2 2 3" xfId="46850" xr:uid="{00000000-0005-0000-0000-00008DBE0000}"/>
    <cellStyle name="Note 6 9 5 2 2 3" xfId="17423" xr:uid="{00000000-0005-0000-0000-00008EBE0000}"/>
    <cellStyle name="Note 6 9 5 2 2 3 2" xfId="34858" xr:uid="{00000000-0005-0000-0000-00008FBE0000}"/>
    <cellStyle name="Note 6 9 5 2 2 3 3" xfId="49311" xr:uid="{00000000-0005-0000-0000-000090BE0000}"/>
    <cellStyle name="Note 6 9 5 2 2 4" xfId="23218" xr:uid="{00000000-0005-0000-0000-000091BE0000}"/>
    <cellStyle name="Note 6 9 5 2 2 5" xfId="37671" xr:uid="{00000000-0005-0000-0000-000092BE0000}"/>
    <cellStyle name="Note 6 9 5 2 3" xfId="8244" xr:uid="{00000000-0005-0000-0000-000093BE0000}"/>
    <cellStyle name="Note 6 9 5 2 3 2" xfId="25679" xr:uid="{00000000-0005-0000-0000-000094BE0000}"/>
    <cellStyle name="Note 6 9 5 2 3 3" xfId="40132" xr:uid="{00000000-0005-0000-0000-000095BE0000}"/>
    <cellStyle name="Note 6 9 5 2 4" xfId="10685" xr:uid="{00000000-0005-0000-0000-000096BE0000}"/>
    <cellStyle name="Note 6 9 5 2 4 2" xfId="28120" xr:uid="{00000000-0005-0000-0000-000097BE0000}"/>
    <cellStyle name="Note 6 9 5 2 4 3" xfId="42573" xr:uid="{00000000-0005-0000-0000-000098BE0000}"/>
    <cellStyle name="Note 6 9 5 2 5" xfId="13105" xr:uid="{00000000-0005-0000-0000-000099BE0000}"/>
    <cellStyle name="Note 6 9 5 2 5 2" xfId="30540" xr:uid="{00000000-0005-0000-0000-00009ABE0000}"/>
    <cellStyle name="Note 6 9 5 2 5 3" xfId="44993" xr:uid="{00000000-0005-0000-0000-00009BBE0000}"/>
    <cellStyle name="Note 6 9 5 2 6" xfId="20112" xr:uid="{00000000-0005-0000-0000-00009CBE0000}"/>
    <cellStyle name="Note 6 9 5 3" xfId="3272" xr:uid="{00000000-0005-0000-0000-00009DBE0000}"/>
    <cellStyle name="Note 6 9 5 3 2" xfId="5783" xr:uid="{00000000-0005-0000-0000-00009EBE0000}"/>
    <cellStyle name="Note 6 9 5 3 2 2" xfId="14963" xr:uid="{00000000-0005-0000-0000-00009FBE0000}"/>
    <cellStyle name="Note 6 9 5 3 2 2 2" xfId="32398" xr:uid="{00000000-0005-0000-0000-0000A0BE0000}"/>
    <cellStyle name="Note 6 9 5 3 2 2 3" xfId="46851" xr:uid="{00000000-0005-0000-0000-0000A1BE0000}"/>
    <cellStyle name="Note 6 9 5 3 2 3" xfId="17424" xr:uid="{00000000-0005-0000-0000-0000A2BE0000}"/>
    <cellStyle name="Note 6 9 5 3 2 3 2" xfId="34859" xr:uid="{00000000-0005-0000-0000-0000A3BE0000}"/>
    <cellStyle name="Note 6 9 5 3 2 3 3" xfId="49312" xr:uid="{00000000-0005-0000-0000-0000A4BE0000}"/>
    <cellStyle name="Note 6 9 5 3 2 4" xfId="23219" xr:uid="{00000000-0005-0000-0000-0000A5BE0000}"/>
    <cellStyle name="Note 6 9 5 3 2 5" xfId="37672" xr:uid="{00000000-0005-0000-0000-0000A6BE0000}"/>
    <cellStyle name="Note 6 9 5 3 3" xfId="8245" xr:uid="{00000000-0005-0000-0000-0000A7BE0000}"/>
    <cellStyle name="Note 6 9 5 3 3 2" xfId="25680" xr:uid="{00000000-0005-0000-0000-0000A8BE0000}"/>
    <cellStyle name="Note 6 9 5 3 3 3" xfId="40133" xr:uid="{00000000-0005-0000-0000-0000A9BE0000}"/>
    <cellStyle name="Note 6 9 5 3 4" xfId="10686" xr:uid="{00000000-0005-0000-0000-0000AABE0000}"/>
    <cellStyle name="Note 6 9 5 3 4 2" xfId="28121" xr:uid="{00000000-0005-0000-0000-0000ABBE0000}"/>
    <cellStyle name="Note 6 9 5 3 4 3" xfId="42574" xr:uid="{00000000-0005-0000-0000-0000ACBE0000}"/>
    <cellStyle name="Note 6 9 5 3 5" xfId="13106" xr:uid="{00000000-0005-0000-0000-0000ADBE0000}"/>
    <cellStyle name="Note 6 9 5 3 5 2" xfId="30541" xr:uid="{00000000-0005-0000-0000-0000AEBE0000}"/>
    <cellStyle name="Note 6 9 5 3 5 3" xfId="44994" xr:uid="{00000000-0005-0000-0000-0000AFBE0000}"/>
    <cellStyle name="Note 6 9 5 3 6" xfId="20113" xr:uid="{00000000-0005-0000-0000-0000B0BE0000}"/>
    <cellStyle name="Note 6 9 5 4" xfId="3273" xr:uid="{00000000-0005-0000-0000-0000B1BE0000}"/>
    <cellStyle name="Note 6 9 5 4 2" xfId="5784" xr:uid="{00000000-0005-0000-0000-0000B2BE0000}"/>
    <cellStyle name="Note 6 9 5 4 2 2" xfId="23220" xr:uid="{00000000-0005-0000-0000-0000B3BE0000}"/>
    <cellStyle name="Note 6 9 5 4 2 3" xfId="37673" xr:uid="{00000000-0005-0000-0000-0000B4BE0000}"/>
    <cellStyle name="Note 6 9 5 4 3" xfId="8246" xr:uid="{00000000-0005-0000-0000-0000B5BE0000}"/>
    <cellStyle name="Note 6 9 5 4 3 2" xfId="25681" xr:uid="{00000000-0005-0000-0000-0000B6BE0000}"/>
    <cellStyle name="Note 6 9 5 4 3 3" xfId="40134" xr:uid="{00000000-0005-0000-0000-0000B7BE0000}"/>
    <cellStyle name="Note 6 9 5 4 4" xfId="10687" xr:uid="{00000000-0005-0000-0000-0000B8BE0000}"/>
    <cellStyle name="Note 6 9 5 4 4 2" xfId="28122" xr:uid="{00000000-0005-0000-0000-0000B9BE0000}"/>
    <cellStyle name="Note 6 9 5 4 4 3" xfId="42575" xr:uid="{00000000-0005-0000-0000-0000BABE0000}"/>
    <cellStyle name="Note 6 9 5 4 5" xfId="13107" xr:uid="{00000000-0005-0000-0000-0000BBBE0000}"/>
    <cellStyle name="Note 6 9 5 4 5 2" xfId="30542" xr:uid="{00000000-0005-0000-0000-0000BCBE0000}"/>
    <cellStyle name="Note 6 9 5 4 5 3" xfId="44995" xr:uid="{00000000-0005-0000-0000-0000BDBE0000}"/>
    <cellStyle name="Note 6 9 5 4 6" xfId="15588" xr:uid="{00000000-0005-0000-0000-0000BEBE0000}"/>
    <cellStyle name="Note 6 9 5 4 6 2" xfId="33023" xr:uid="{00000000-0005-0000-0000-0000BFBE0000}"/>
    <cellStyle name="Note 6 9 5 4 6 3" xfId="47476" xr:uid="{00000000-0005-0000-0000-0000C0BE0000}"/>
    <cellStyle name="Note 6 9 5 4 7" xfId="20114" xr:uid="{00000000-0005-0000-0000-0000C1BE0000}"/>
    <cellStyle name="Note 6 9 5 4 8" xfId="20750" xr:uid="{00000000-0005-0000-0000-0000C2BE0000}"/>
    <cellStyle name="Note 6 9 5 5" xfId="5781" xr:uid="{00000000-0005-0000-0000-0000C3BE0000}"/>
    <cellStyle name="Note 6 9 5 5 2" xfId="14961" xr:uid="{00000000-0005-0000-0000-0000C4BE0000}"/>
    <cellStyle name="Note 6 9 5 5 2 2" xfId="32396" xr:uid="{00000000-0005-0000-0000-0000C5BE0000}"/>
    <cellStyle name="Note 6 9 5 5 2 3" xfId="46849" xr:uid="{00000000-0005-0000-0000-0000C6BE0000}"/>
    <cellStyle name="Note 6 9 5 5 3" xfId="17422" xr:uid="{00000000-0005-0000-0000-0000C7BE0000}"/>
    <cellStyle name="Note 6 9 5 5 3 2" xfId="34857" xr:uid="{00000000-0005-0000-0000-0000C8BE0000}"/>
    <cellStyle name="Note 6 9 5 5 3 3" xfId="49310" xr:uid="{00000000-0005-0000-0000-0000C9BE0000}"/>
    <cellStyle name="Note 6 9 5 5 4" xfId="23217" xr:uid="{00000000-0005-0000-0000-0000CABE0000}"/>
    <cellStyle name="Note 6 9 5 5 5" xfId="37670" xr:uid="{00000000-0005-0000-0000-0000CBBE0000}"/>
    <cellStyle name="Note 6 9 5 6" xfId="8243" xr:uid="{00000000-0005-0000-0000-0000CCBE0000}"/>
    <cellStyle name="Note 6 9 5 6 2" xfId="25678" xr:uid="{00000000-0005-0000-0000-0000CDBE0000}"/>
    <cellStyle name="Note 6 9 5 6 3" xfId="40131" xr:uid="{00000000-0005-0000-0000-0000CEBE0000}"/>
    <cellStyle name="Note 6 9 5 7" xfId="10684" xr:uid="{00000000-0005-0000-0000-0000CFBE0000}"/>
    <cellStyle name="Note 6 9 5 7 2" xfId="28119" xr:uid="{00000000-0005-0000-0000-0000D0BE0000}"/>
    <cellStyle name="Note 6 9 5 7 3" xfId="42572" xr:uid="{00000000-0005-0000-0000-0000D1BE0000}"/>
    <cellStyle name="Note 6 9 5 8" xfId="13104" xr:uid="{00000000-0005-0000-0000-0000D2BE0000}"/>
    <cellStyle name="Note 6 9 5 8 2" xfId="30539" xr:uid="{00000000-0005-0000-0000-0000D3BE0000}"/>
    <cellStyle name="Note 6 9 5 8 3" xfId="44992" xr:uid="{00000000-0005-0000-0000-0000D4BE0000}"/>
    <cellStyle name="Note 6 9 5 9" xfId="20111" xr:uid="{00000000-0005-0000-0000-0000D5BE0000}"/>
    <cellStyle name="Note 6 9 6" xfId="3274" xr:uid="{00000000-0005-0000-0000-0000D6BE0000}"/>
    <cellStyle name="Note 6 9 6 2" xfId="5785" xr:uid="{00000000-0005-0000-0000-0000D7BE0000}"/>
    <cellStyle name="Note 6 9 6 2 2" xfId="14964" xr:uid="{00000000-0005-0000-0000-0000D8BE0000}"/>
    <cellStyle name="Note 6 9 6 2 2 2" xfId="32399" xr:uid="{00000000-0005-0000-0000-0000D9BE0000}"/>
    <cellStyle name="Note 6 9 6 2 2 3" xfId="46852" xr:uid="{00000000-0005-0000-0000-0000DABE0000}"/>
    <cellStyle name="Note 6 9 6 2 3" xfId="17425" xr:uid="{00000000-0005-0000-0000-0000DBBE0000}"/>
    <cellStyle name="Note 6 9 6 2 3 2" xfId="34860" xr:uid="{00000000-0005-0000-0000-0000DCBE0000}"/>
    <cellStyle name="Note 6 9 6 2 3 3" xfId="49313" xr:uid="{00000000-0005-0000-0000-0000DDBE0000}"/>
    <cellStyle name="Note 6 9 6 2 4" xfId="23221" xr:uid="{00000000-0005-0000-0000-0000DEBE0000}"/>
    <cellStyle name="Note 6 9 6 2 5" xfId="37674" xr:uid="{00000000-0005-0000-0000-0000DFBE0000}"/>
    <cellStyle name="Note 6 9 6 3" xfId="8247" xr:uid="{00000000-0005-0000-0000-0000E0BE0000}"/>
    <cellStyle name="Note 6 9 6 3 2" xfId="25682" xr:uid="{00000000-0005-0000-0000-0000E1BE0000}"/>
    <cellStyle name="Note 6 9 6 3 3" xfId="40135" xr:uid="{00000000-0005-0000-0000-0000E2BE0000}"/>
    <cellStyle name="Note 6 9 6 4" xfId="10688" xr:uid="{00000000-0005-0000-0000-0000E3BE0000}"/>
    <cellStyle name="Note 6 9 6 4 2" xfId="28123" xr:uid="{00000000-0005-0000-0000-0000E4BE0000}"/>
    <cellStyle name="Note 6 9 6 4 3" xfId="42576" xr:uid="{00000000-0005-0000-0000-0000E5BE0000}"/>
    <cellStyle name="Note 6 9 6 5" xfId="13108" xr:uid="{00000000-0005-0000-0000-0000E6BE0000}"/>
    <cellStyle name="Note 6 9 6 5 2" xfId="30543" xr:uid="{00000000-0005-0000-0000-0000E7BE0000}"/>
    <cellStyle name="Note 6 9 6 5 3" xfId="44996" xr:uid="{00000000-0005-0000-0000-0000E8BE0000}"/>
    <cellStyle name="Note 6 9 6 6" xfId="20115" xr:uid="{00000000-0005-0000-0000-0000E9BE0000}"/>
    <cellStyle name="Note 6 9 7" xfId="3275" xr:uid="{00000000-0005-0000-0000-0000EABE0000}"/>
    <cellStyle name="Note 6 9 7 2" xfId="5786" xr:uid="{00000000-0005-0000-0000-0000EBBE0000}"/>
    <cellStyle name="Note 6 9 7 2 2" xfId="14965" xr:uid="{00000000-0005-0000-0000-0000ECBE0000}"/>
    <cellStyle name="Note 6 9 7 2 2 2" xfId="32400" xr:uid="{00000000-0005-0000-0000-0000EDBE0000}"/>
    <cellStyle name="Note 6 9 7 2 2 3" xfId="46853" xr:uid="{00000000-0005-0000-0000-0000EEBE0000}"/>
    <cellStyle name="Note 6 9 7 2 3" xfId="17426" xr:uid="{00000000-0005-0000-0000-0000EFBE0000}"/>
    <cellStyle name="Note 6 9 7 2 3 2" xfId="34861" xr:uid="{00000000-0005-0000-0000-0000F0BE0000}"/>
    <cellStyle name="Note 6 9 7 2 3 3" xfId="49314" xr:uid="{00000000-0005-0000-0000-0000F1BE0000}"/>
    <cellStyle name="Note 6 9 7 2 4" xfId="23222" xr:uid="{00000000-0005-0000-0000-0000F2BE0000}"/>
    <cellStyle name="Note 6 9 7 2 5" xfId="37675" xr:uid="{00000000-0005-0000-0000-0000F3BE0000}"/>
    <cellStyle name="Note 6 9 7 3" xfId="8248" xr:uid="{00000000-0005-0000-0000-0000F4BE0000}"/>
    <cellStyle name="Note 6 9 7 3 2" xfId="25683" xr:uid="{00000000-0005-0000-0000-0000F5BE0000}"/>
    <cellStyle name="Note 6 9 7 3 3" xfId="40136" xr:uid="{00000000-0005-0000-0000-0000F6BE0000}"/>
    <cellStyle name="Note 6 9 7 4" xfId="10689" xr:uid="{00000000-0005-0000-0000-0000F7BE0000}"/>
    <cellStyle name="Note 6 9 7 4 2" xfId="28124" xr:uid="{00000000-0005-0000-0000-0000F8BE0000}"/>
    <cellStyle name="Note 6 9 7 4 3" xfId="42577" xr:uid="{00000000-0005-0000-0000-0000F9BE0000}"/>
    <cellStyle name="Note 6 9 7 5" xfId="13109" xr:uid="{00000000-0005-0000-0000-0000FABE0000}"/>
    <cellStyle name="Note 6 9 7 5 2" xfId="30544" xr:uid="{00000000-0005-0000-0000-0000FBBE0000}"/>
    <cellStyle name="Note 6 9 7 5 3" xfId="44997" xr:uid="{00000000-0005-0000-0000-0000FCBE0000}"/>
    <cellStyle name="Note 6 9 7 6" xfId="20116" xr:uid="{00000000-0005-0000-0000-0000FDBE0000}"/>
    <cellStyle name="Note 6 9 8" xfId="3276" xr:uid="{00000000-0005-0000-0000-0000FEBE0000}"/>
    <cellStyle name="Note 6 9 8 2" xfId="5787" xr:uid="{00000000-0005-0000-0000-0000FFBE0000}"/>
    <cellStyle name="Note 6 9 8 2 2" xfId="23223" xr:uid="{00000000-0005-0000-0000-000000BF0000}"/>
    <cellStyle name="Note 6 9 8 2 3" xfId="37676" xr:uid="{00000000-0005-0000-0000-000001BF0000}"/>
    <cellStyle name="Note 6 9 8 3" xfId="8249" xr:uid="{00000000-0005-0000-0000-000002BF0000}"/>
    <cellStyle name="Note 6 9 8 3 2" xfId="25684" xr:uid="{00000000-0005-0000-0000-000003BF0000}"/>
    <cellStyle name="Note 6 9 8 3 3" xfId="40137" xr:uid="{00000000-0005-0000-0000-000004BF0000}"/>
    <cellStyle name="Note 6 9 8 4" xfId="10690" xr:uid="{00000000-0005-0000-0000-000005BF0000}"/>
    <cellStyle name="Note 6 9 8 4 2" xfId="28125" xr:uid="{00000000-0005-0000-0000-000006BF0000}"/>
    <cellStyle name="Note 6 9 8 4 3" xfId="42578" xr:uid="{00000000-0005-0000-0000-000007BF0000}"/>
    <cellStyle name="Note 6 9 8 5" xfId="13110" xr:uid="{00000000-0005-0000-0000-000008BF0000}"/>
    <cellStyle name="Note 6 9 8 5 2" xfId="30545" xr:uid="{00000000-0005-0000-0000-000009BF0000}"/>
    <cellStyle name="Note 6 9 8 5 3" xfId="44998" xr:uid="{00000000-0005-0000-0000-00000ABF0000}"/>
    <cellStyle name="Note 6 9 8 6" xfId="15589" xr:uid="{00000000-0005-0000-0000-00000BBF0000}"/>
    <cellStyle name="Note 6 9 8 6 2" xfId="33024" xr:uid="{00000000-0005-0000-0000-00000CBF0000}"/>
    <cellStyle name="Note 6 9 8 6 3" xfId="47477" xr:uid="{00000000-0005-0000-0000-00000DBF0000}"/>
    <cellStyle name="Note 6 9 8 7" xfId="20117" xr:uid="{00000000-0005-0000-0000-00000EBF0000}"/>
    <cellStyle name="Note 6 9 8 8" xfId="20751" xr:uid="{00000000-0005-0000-0000-00000FBF0000}"/>
    <cellStyle name="Note 6 9 9" xfId="5768" xr:uid="{00000000-0005-0000-0000-000010BF0000}"/>
    <cellStyle name="Note 6 9 9 2" xfId="14951" xr:uid="{00000000-0005-0000-0000-000011BF0000}"/>
    <cellStyle name="Note 6 9 9 2 2" xfId="32386" xr:uid="{00000000-0005-0000-0000-000012BF0000}"/>
    <cellStyle name="Note 6 9 9 2 3" xfId="46839" xr:uid="{00000000-0005-0000-0000-000013BF0000}"/>
    <cellStyle name="Note 6 9 9 3" xfId="17412" xr:uid="{00000000-0005-0000-0000-000014BF0000}"/>
    <cellStyle name="Note 6 9 9 3 2" xfId="34847" xr:uid="{00000000-0005-0000-0000-000015BF0000}"/>
    <cellStyle name="Note 6 9 9 3 3" xfId="49300" xr:uid="{00000000-0005-0000-0000-000016BF0000}"/>
    <cellStyle name="Note 6 9 9 4" xfId="23204" xr:uid="{00000000-0005-0000-0000-000017BF0000}"/>
    <cellStyle name="Note 6 9 9 5" xfId="37657" xr:uid="{00000000-0005-0000-0000-000018BF0000}"/>
    <cellStyle name="Note 7" xfId="3277" xr:uid="{00000000-0005-0000-0000-000019BF0000}"/>
    <cellStyle name="Note 7 2" xfId="3278" xr:uid="{00000000-0005-0000-0000-00001ABF0000}"/>
    <cellStyle name="Note 7 2 2" xfId="5789" xr:uid="{00000000-0005-0000-0000-00001BBF0000}"/>
    <cellStyle name="Note 7 2 2 2" xfId="14967" xr:uid="{00000000-0005-0000-0000-00001CBF0000}"/>
    <cellStyle name="Note 7 2 2 2 2" xfId="32402" xr:uid="{00000000-0005-0000-0000-00001DBF0000}"/>
    <cellStyle name="Note 7 2 2 2 3" xfId="46855" xr:uid="{00000000-0005-0000-0000-00001EBF0000}"/>
    <cellStyle name="Note 7 2 2 3" xfId="17428" xr:uid="{00000000-0005-0000-0000-00001FBF0000}"/>
    <cellStyle name="Note 7 2 2 3 2" xfId="34863" xr:uid="{00000000-0005-0000-0000-000020BF0000}"/>
    <cellStyle name="Note 7 2 2 3 3" xfId="49316" xr:uid="{00000000-0005-0000-0000-000021BF0000}"/>
    <cellStyle name="Note 7 2 2 4" xfId="23225" xr:uid="{00000000-0005-0000-0000-000022BF0000}"/>
    <cellStyle name="Note 7 2 2 5" xfId="37678" xr:uid="{00000000-0005-0000-0000-000023BF0000}"/>
    <cellStyle name="Note 7 2 3" xfId="8251" xr:uid="{00000000-0005-0000-0000-000024BF0000}"/>
    <cellStyle name="Note 7 2 3 2" xfId="25686" xr:uid="{00000000-0005-0000-0000-000025BF0000}"/>
    <cellStyle name="Note 7 2 3 3" xfId="40139" xr:uid="{00000000-0005-0000-0000-000026BF0000}"/>
    <cellStyle name="Note 7 2 4" xfId="10692" xr:uid="{00000000-0005-0000-0000-000027BF0000}"/>
    <cellStyle name="Note 7 2 4 2" xfId="28127" xr:uid="{00000000-0005-0000-0000-000028BF0000}"/>
    <cellStyle name="Note 7 2 4 3" xfId="42580" xr:uid="{00000000-0005-0000-0000-000029BF0000}"/>
    <cellStyle name="Note 7 2 5" xfId="13112" xr:uid="{00000000-0005-0000-0000-00002ABF0000}"/>
    <cellStyle name="Note 7 2 5 2" xfId="30547" xr:uid="{00000000-0005-0000-0000-00002BBF0000}"/>
    <cellStyle name="Note 7 2 5 3" xfId="45000" xr:uid="{00000000-0005-0000-0000-00002CBF0000}"/>
    <cellStyle name="Note 7 2 6" xfId="20119" xr:uid="{00000000-0005-0000-0000-00002DBF0000}"/>
    <cellStyle name="Note 7 3" xfId="3279" xr:uid="{00000000-0005-0000-0000-00002EBF0000}"/>
    <cellStyle name="Note 7 3 2" xfId="5790" xr:uid="{00000000-0005-0000-0000-00002FBF0000}"/>
    <cellStyle name="Note 7 3 2 2" xfId="14968" xr:uid="{00000000-0005-0000-0000-000030BF0000}"/>
    <cellStyle name="Note 7 3 2 2 2" xfId="32403" xr:uid="{00000000-0005-0000-0000-000031BF0000}"/>
    <cellStyle name="Note 7 3 2 2 3" xfId="46856" xr:uid="{00000000-0005-0000-0000-000032BF0000}"/>
    <cellStyle name="Note 7 3 2 3" xfId="17429" xr:uid="{00000000-0005-0000-0000-000033BF0000}"/>
    <cellStyle name="Note 7 3 2 3 2" xfId="34864" xr:uid="{00000000-0005-0000-0000-000034BF0000}"/>
    <cellStyle name="Note 7 3 2 3 3" xfId="49317" xr:uid="{00000000-0005-0000-0000-000035BF0000}"/>
    <cellStyle name="Note 7 3 2 4" xfId="23226" xr:uid="{00000000-0005-0000-0000-000036BF0000}"/>
    <cellStyle name="Note 7 3 2 5" xfId="37679" xr:uid="{00000000-0005-0000-0000-000037BF0000}"/>
    <cellStyle name="Note 7 3 3" xfId="8252" xr:uid="{00000000-0005-0000-0000-000038BF0000}"/>
    <cellStyle name="Note 7 3 3 2" xfId="25687" xr:uid="{00000000-0005-0000-0000-000039BF0000}"/>
    <cellStyle name="Note 7 3 3 3" xfId="40140" xr:uid="{00000000-0005-0000-0000-00003ABF0000}"/>
    <cellStyle name="Note 7 3 4" xfId="10693" xr:uid="{00000000-0005-0000-0000-00003BBF0000}"/>
    <cellStyle name="Note 7 3 4 2" xfId="28128" xr:uid="{00000000-0005-0000-0000-00003CBF0000}"/>
    <cellStyle name="Note 7 3 4 3" xfId="42581" xr:uid="{00000000-0005-0000-0000-00003DBF0000}"/>
    <cellStyle name="Note 7 3 5" xfId="13113" xr:uid="{00000000-0005-0000-0000-00003EBF0000}"/>
    <cellStyle name="Note 7 3 5 2" xfId="30548" xr:uid="{00000000-0005-0000-0000-00003FBF0000}"/>
    <cellStyle name="Note 7 3 5 3" xfId="45001" xr:uid="{00000000-0005-0000-0000-000040BF0000}"/>
    <cellStyle name="Note 7 3 6" xfId="20120" xr:uid="{00000000-0005-0000-0000-000041BF0000}"/>
    <cellStyle name="Note 7 4" xfId="3280" xr:uid="{00000000-0005-0000-0000-000042BF0000}"/>
    <cellStyle name="Note 7 4 2" xfId="5791" xr:uid="{00000000-0005-0000-0000-000043BF0000}"/>
    <cellStyle name="Note 7 4 2 2" xfId="23227" xr:uid="{00000000-0005-0000-0000-000044BF0000}"/>
    <cellStyle name="Note 7 4 2 3" xfId="37680" xr:uid="{00000000-0005-0000-0000-000045BF0000}"/>
    <cellStyle name="Note 7 4 3" xfId="8253" xr:uid="{00000000-0005-0000-0000-000046BF0000}"/>
    <cellStyle name="Note 7 4 3 2" xfId="25688" xr:uid="{00000000-0005-0000-0000-000047BF0000}"/>
    <cellStyle name="Note 7 4 3 3" xfId="40141" xr:uid="{00000000-0005-0000-0000-000048BF0000}"/>
    <cellStyle name="Note 7 4 4" xfId="10694" xr:uid="{00000000-0005-0000-0000-000049BF0000}"/>
    <cellStyle name="Note 7 4 4 2" xfId="28129" xr:uid="{00000000-0005-0000-0000-00004ABF0000}"/>
    <cellStyle name="Note 7 4 4 3" xfId="42582" xr:uid="{00000000-0005-0000-0000-00004BBF0000}"/>
    <cellStyle name="Note 7 4 5" xfId="13114" xr:uid="{00000000-0005-0000-0000-00004CBF0000}"/>
    <cellStyle name="Note 7 4 5 2" xfId="30549" xr:uid="{00000000-0005-0000-0000-00004DBF0000}"/>
    <cellStyle name="Note 7 4 5 3" xfId="45002" xr:uid="{00000000-0005-0000-0000-00004EBF0000}"/>
    <cellStyle name="Note 7 4 6" xfId="15590" xr:uid="{00000000-0005-0000-0000-00004FBF0000}"/>
    <cellStyle name="Note 7 4 6 2" xfId="33025" xr:uid="{00000000-0005-0000-0000-000050BF0000}"/>
    <cellStyle name="Note 7 4 6 3" xfId="47478" xr:uid="{00000000-0005-0000-0000-000051BF0000}"/>
    <cellStyle name="Note 7 4 7" xfId="20121" xr:uid="{00000000-0005-0000-0000-000052BF0000}"/>
    <cellStyle name="Note 7 4 8" xfId="20752" xr:uid="{00000000-0005-0000-0000-000053BF0000}"/>
    <cellStyle name="Note 7 5" xfId="5788" xr:uid="{00000000-0005-0000-0000-000054BF0000}"/>
    <cellStyle name="Note 7 5 2" xfId="14966" xr:uid="{00000000-0005-0000-0000-000055BF0000}"/>
    <cellStyle name="Note 7 5 2 2" xfId="32401" xr:uid="{00000000-0005-0000-0000-000056BF0000}"/>
    <cellStyle name="Note 7 5 2 3" xfId="46854" xr:uid="{00000000-0005-0000-0000-000057BF0000}"/>
    <cellStyle name="Note 7 5 3" xfId="17427" xr:uid="{00000000-0005-0000-0000-000058BF0000}"/>
    <cellStyle name="Note 7 5 3 2" xfId="34862" xr:uid="{00000000-0005-0000-0000-000059BF0000}"/>
    <cellStyle name="Note 7 5 3 3" xfId="49315" xr:uid="{00000000-0005-0000-0000-00005ABF0000}"/>
    <cellStyle name="Note 7 5 4" xfId="23224" xr:uid="{00000000-0005-0000-0000-00005BBF0000}"/>
    <cellStyle name="Note 7 5 5" xfId="37677" xr:uid="{00000000-0005-0000-0000-00005CBF0000}"/>
    <cellStyle name="Note 7 6" xfId="8250" xr:uid="{00000000-0005-0000-0000-00005DBF0000}"/>
    <cellStyle name="Note 7 6 2" xfId="25685" xr:uid="{00000000-0005-0000-0000-00005EBF0000}"/>
    <cellStyle name="Note 7 6 3" xfId="40138" xr:uid="{00000000-0005-0000-0000-00005FBF0000}"/>
    <cellStyle name="Note 7 7" xfId="10691" xr:uid="{00000000-0005-0000-0000-000060BF0000}"/>
    <cellStyle name="Note 7 7 2" xfId="28126" xr:uid="{00000000-0005-0000-0000-000061BF0000}"/>
    <cellStyle name="Note 7 7 3" xfId="42579" xr:uid="{00000000-0005-0000-0000-000062BF0000}"/>
    <cellStyle name="Note 7 8" xfId="13111" xr:uid="{00000000-0005-0000-0000-000063BF0000}"/>
    <cellStyle name="Note 7 8 2" xfId="30546" xr:uid="{00000000-0005-0000-0000-000064BF0000}"/>
    <cellStyle name="Note 7 8 3" xfId="44999" xr:uid="{00000000-0005-0000-0000-000065BF0000}"/>
    <cellStyle name="Note 7 9" xfId="20118" xr:uid="{00000000-0005-0000-0000-000066BF0000}"/>
    <cellStyle name="Note 8" xfId="3281" xr:uid="{00000000-0005-0000-0000-000067BF0000}"/>
    <cellStyle name="Note 8 2" xfId="3282" xr:uid="{00000000-0005-0000-0000-000068BF0000}"/>
    <cellStyle name="Note 8 2 2" xfId="5793" xr:uid="{00000000-0005-0000-0000-000069BF0000}"/>
    <cellStyle name="Note 8 2 2 2" xfId="14970" xr:uid="{00000000-0005-0000-0000-00006ABF0000}"/>
    <cellStyle name="Note 8 2 2 2 2" xfId="32405" xr:uid="{00000000-0005-0000-0000-00006BBF0000}"/>
    <cellStyle name="Note 8 2 2 2 3" xfId="46858" xr:uid="{00000000-0005-0000-0000-00006CBF0000}"/>
    <cellStyle name="Note 8 2 2 3" xfId="17431" xr:uid="{00000000-0005-0000-0000-00006DBF0000}"/>
    <cellStyle name="Note 8 2 2 3 2" xfId="34866" xr:uid="{00000000-0005-0000-0000-00006EBF0000}"/>
    <cellStyle name="Note 8 2 2 3 3" xfId="49319" xr:uid="{00000000-0005-0000-0000-00006FBF0000}"/>
    <cellStyle name="Note 8 2 2 4" xfId="23229" xr:uid="{00000000-0005-0000-0000-000070BF0000}"/>
    <cellStyle name="Note 8 2 2 5" xfId="37682" xr:uid="{00000000-0005-0000-0000-000071BF0000}"/>
    <cellStyle name="Note 8 2 3" xfId="8255" xr:uid="{00000000-0005-0000-0000-000072BF0000}"/>
    <cellStyle name="Note 8 2 3 2" xfId="25690" xr:uid="{00000000-0005-0000-0000-000073BF0000}"/>
    <cellStyle name="Note 8 2 3 3" xfId="40143" xr:uid="{00000000-0005-0000-0000-000074BF0000}"/>
    <cellStyle name="Note 8 2 4" xfId="10696" xr:uid="{00000000-0005-0000-0000-000075BF0000}"/>
    <cellStyle name="Note 8 2 4 2" xfId="28131" xr:uid="{00000000-0005-0000-0000-000076BF0000}"/>
    <cellStyle name="Note 8 2 4 3" xfId="42584" xr:uid="{00000000-0005-0000-0000-000077BF0000}"/>
    <cellStyle name="Note 8 2 5" xfId="13116" xr:uid="{00000000-0005-0000-0000-000078BF0000}"/>
    <cellStyle name="Note 8 2 5 2" xfId="30551" xr:uid="{00000000-0005-0000-0000-000079BF0000}"/>
    <cellStyle name="Note 8 2 5 3" xfId="45004" xr:uid="{00000000-0005-0000-0000-00007ABF0000}"/>
    <cellStyle name="Note 8 2 6" xfId="20123" xr:uid="{00000000-0005-0000-0000-00007BBF0000}"/>
    <cellStyle name="Note 8 3" xfId="3283" xr:uid="{00000000-0005-0000-0000-00007CBF0000}"/>
    <cellStyle name="Note 8 3 2" xfId="5794" xr:uid="{00000000-0005-0000-0000-00007DBF0000}"/>
    <cellStyle name="Note 8 3 2 2" xfId="14971" xr:uid="{00000000-0005-0000-0000-00007EBF0000}"/>
    <cellStyle name="Note 8 3 2 2 2" xfId="32406" xr:uid="{00000000-0005-0000-0000-00007FBF0000}"/>
    <cellStyle name="Note 8 3 2 2 3" xfId="46859" xr:uid="{00000000-0005-0000-0000-000080BF0000}"/>
    <cellStyle name="Note 8 3 2 3" xfId="17432" xr:uid="{00000000-0005-0000-0000-000081BF0000}"/>
    <cellStyle name="Note 8 3 2 3 2" xfId="34867" xr:uid="{00000000-0005-0000-0000-000082BF0000}"/>
    <cellStyle name="Note 8 3 2 3 3" xfId="49320" xr:uid="{00000000-0005-0000-0000-000083BF0000}"/>
    <cellStyle name="Note 8 3 2 4" xfId="23230" xr:uid="{00000000-0005-0000-0000-000084BF0000}"/>
    <cellStyle name="Note 8 3 2 5" xfId="37683" xr:uid="{00000000-0005-0000-0000-000085BF0000}"/>
    <cellStyle name="Note 8 3 3" xfId="8256" xr:uid="{00000000-0005-0000-0000-000086BF0000}"/>
    <cellStyle name="Note 8 3 3 2" xfId="25691" xr:uid="{00000000-0005-0000-0000-000087BF0000}"/>
    <cellStyle name="Note 8 3 3 3" xfId="40144" xr:uid="{00000000-0005-0000-0000-000088BF0000}"/>
    <cellStyle name="Note 8 3 4" xfId="10697" xr:uid="{00000000-0005-0000-0000-000089BF0000}"/>
    <cellStyle name="Note 8 3 4 2" xfId="28132" xr:uid="{00000000-0005-0000-0000-00008ABF0000}"/>
    <cellStyle name="Note 8 3 4 3" xfId="42585" xr:uid="{00000000-0005-0000-0000-00008BBF0000}"/>
    <cellStyle name="Note 8 3 5" xfId="13117" xr:uid="{00000000-0005-0000-0000-00008CBF0000}"/>
    <cellStyle name="Note 8 3 5 2" xfId="30552" xr:uid="{00000000-0005-0000-0000-00008DBF0000}"/>
    <cellStyle name="Note 8 3 5 3" xfId="45005" xr:uid="{00000000-0005-0000-0000-00008EBF0000}"/>
    <cellStyle name="Note 8 3 6" xfId="20124" xr:uid="{00000000-0005-0000-0000-00008FBF0000}"/>
    <cellStyle name="Note 8 4" xfId="3284" xr:uid="{00000000-0005-0000-0000-000090BF0000}"/>
    <cellStyle name="Note 8 4 2" xfId="5795" xr:uid="{00000000-0005-0000-0000-000091BF0000}"/>
    <cellStyle name="Note 8 4 2 2" xfId="23231" xr:uid="{00000000-0005-0000-0000-000092BF0000}"/>
    <cellStyle name="Note 8 4 2 3" xfId="37684" xr:uid="{00000000-0005-0000-0000-000093BF0000}"/>
    <cellStyle name="Note 8 4 3" xfId="8257" xr:uid="{00000000-0005-0000-0000-000094BF0000}"/>
    <cellStyle name="Note 8 4 3 2" xfId="25692" xr:uid="{00000000-0005-0000-0000-000095BF0000}"/>
    <cellStyle name="Note 8 4 3 3" xfId="40145" xr:uid="{00000000-0005-0000-0000-000096BF0000}"/>
    <cellStyle name="Note 8 4 4" xfId="10698" xr:uid="{00000000-0005-0000-0000-000097BF0000}"/>
    <cellStyle name="Note 8 4 4 2" xfId="28133" xr:uid="{00000000-0005-0000-0000-000098BF0000}"/>
    <cellStyle name="Note 8 4 4 3" xfId="42586" xr:uid="{00000000-0005-0000-0000-000099BF0000}"/>
    <cellStyle name="Note 8 4 5" xfId="13118" xr:uid="{00000000-0005-0000-0000-00009ABF0000}"/>
    <cellStyle name="Note 8 4 5 2" xfId="30553" xr:uid="{00000000-0005-0000-0000-00009BBF0000}"/>
    <cellStyle name="Note 8 4 5 3" xfId="45006" xr:uid="{00000000-0005-0000-0000-00009CBF0000}"/>
    <cellStyle name="Note 8 4 6" xfId="15591" xr:uid="{00000000-0005-0000-0000-00009DBF0000}"/>
    <cellStyle name="Note 8 4 6 2" xfId="33026" xr:uid="{00000000-0005-0000-0000-00009EBF0000}"/>
    <cellStyle name="Note 8 4 6 3" xfId="47479" xr:uid="{00000000-0005-0000-0000-00009FBF0000}"/>
    <cellStyle name="Note 8 4 7" xfId="20125" xr:uid="{00000000-0005-0000-0000-0000A0BF0000}"/>
    <cellStyle name="Note 8 4 8" xfId="20753" xr:uid="{00000000-0005-0000-0000-0000A1BF0000}"/>
    <cellStyle name="Note 8 5" xfId="5792" xr:uid="{00000000-0005-0000-0000-0000A2BF0000}"/>
    <cellStyle name="Note 8 5 2" xfId="14969" xr:uid="{00000000-0005-0000-0000-0000A3BF0000}"/>
    <cellStyle name="Note 8 5 2 2" xfId="32404" xr:uid="{00000000-0005-0000-0000-0000A4BF0000}"/>
    <cellStyle name="Note 8 5 2 3" xfId="46857" xr:uid="{00000000-0005-0000-0000-0000A5BF0000}"/>
    <cellStyle name="Note 8 5 3" xfId="17430" xr:uid="{00000000-0005-0000-0000-0000A6BF0000}"/>
    <cellStyle name="Note 8 5 3 2" xfId="34865" xr:uid="{00000000-0005-0000-0000-0000A7BF0000}"/>
    <cellStyle name="Note 8 5 3 3" xfId="49318" xr:uid="{00000000-0005-0000-0000-0000A8BF0000}"/>
    <cellStyle name="Note 8 5 4" xfId="23228" xr:uid="{00000000-0005-0000-0000-0000A9BF0000}"/>
    <cellStyle name="Note 8 5 5" xfId="37681" xr:uid="{00000000-0005-0000-0000-0000AABF0000}"/>
    <cellStyle name="Note 8 6" xfId="8254" xr:uid="{00000000-0005-0000-0000-0000ABBF0000}"/>
    <cellStyle name="Note 8 6 2" xfId="25689" xr:uid="{00000000-0005-0000-0000-0000ACBF0000}"/>
    <cellStyle name="Note 8 6 3" xfId="40142" xr:uid="{00000000-0005-0000-0000-0000ADBF0000}"/>
    <cellStyle name="Note 8 7" xfId="10695" xr:uid="{00000000-0005-0000-0000-0000AEBF0000}"/>
    <cellStyle name="Note 8 7 2" xfId="28130" xr:uid="{00000000-0005-0000-0000-0000AFBF0000}"/>
    <cellStyle name="Note 8 7 3" xfId="42583" xr:uid="{00000000-0005-0000-0000-0000B0BF0000}"/>
    <cellStyle name="Note 8 8" xfId="13115" xr:uid="{00000000-0005-0000-0000-0000B1BF0000}"/>
    <cellStyle name="Note 8 8 2" xfId="30550" xr:uid="{00000000-0005-0000-0000-0000B2BF0000}"/>
    <cellStyle name="Note 8 8 3" xfId="45003" xr:uid="{00000000-0005-0000-0000-0000B3BF0000}"/>
    <cellStyle name="Note 8 9" xfId="20122" xr:uid="{00000000-0005-0000-0000-0000B4BF0000}"/>
    <cellStyle name="Note 9" xfId="3285" xr:uid="{00000000-0005-0000-0000-0000B5BF0000}"/>
    <cellStyle name="Note 9 2" xfId="3286" xr:uid="{00000000-0005-0000-0000-0000B6BF0000}"/>
    <cellStyle name="Note 9 2 2" xfId="5797" xr:uid="{00000000-0005-0000-0000-0000B7BF0000}"/>
    <cellStyle name="Note 9 2 2 2" xfId="14973" xr:uid="{00000000-0005-0000-0000-0000B8BF0000}"/>
    <cellStyle name="Note 9 2 2 2 2" xfId="32408" xr:uid="{00000000-0005-0000-0000-0000B9BF0000}"/>
    <cellStyle name="Note 9 2 2 2 3" xfId="46861" xr:uid="{00000000-0005-0000-0000-0000BABF0000}"/>
    <cellStyle name="Note 9 2 2 3" xfId="17434" xr:uid="{00000000-0005-0000-0000-0000BBBF0000}"/>
    <cellStyle name="Note 9 2 2 3 2" xfId="34869" xr:uid="{00000000-0005-0000-0000-0000BCBF0000}"/>
    <cellStyle name="Note 9 2 2 3 3" xfId="49322" xr:uid="{00000000-0005-0000-0000-0000BDBF0000}"/>
    <cellStyle name="Note 9 2 2 4" xfId="23233" xr:uid="{00000000-0005-0000-0000-0000BEBF0000}"/>
    <cellStyle name="Note 9 2 2 5" xfId="37686" xr:uid="{00000000-0005-0000-0000-0000BFBF0000}"/>
    <cellStyle name="Note 9 2 3" xfId="8259" xr:uid="{00000000-0005-0000-0000-0000C0BF0000}"/>
    <cellStyle name="Note 9 2 3 2" xfId="25694" xr:uid="{00000000-0005-0000-0000-0000C1BF0000}"/>
    <cellStyle name="Note 9 2 3 3" xfId="40147" xr:uid="{00000000-0005-0000-0000-0000C2BF0000}"/>
    <cellStyle name="Note 9 2 4" xfId="10700" xr:uid="{00000000-0005-0000-0000-0000C3BF0000}"/>
    <cellStyle name="Note 9 2 4 2" xfId="28135" xr:uid="{00000000-0005-0000-0000-0000C4BF0000}"/>
    <cellStyle name="Note 9 2 4 3" xfId="42588" xr:uid="{00000000-0005-0000-0000-0000C5BF0000}"/>
    <cellStyle name="Note 9 2 5" xfId="13120" xr:uid="{00000000-0005-0000-0000-0000C6BF0000}"/>
    <cellStyle name="Note 9 2 5 2" xfId="30555" xr:uid="{00000000-0005-0000-0000-0000C7BF0000}"/>
    <cellStyle name="Note 9 2 5 3" xfId="45008" xr:uid="{00000000-0005-0000-0000-0000C8BF0000}"/>
    <cellStyle name="Note 9 2 6" xfId="20127" xr:uid="{00000000-0005-0000-0000-0000C9BF0000}"/>
    <cellStyle name="Note 9 3" xfId="3287" xr:uid="{00000000-0005-0000-0000-0000CABF0000}"/>
    <cellStyle name="Note 9 3 2" xfId="5798" xr:uid="{00000000-0005-0000-0000-0000CBBF0000}"/>
    <cellStyle name="Note 9 3 2 2" xfId="14974" xr:uid="{00000000-0005-0000-0000-0000CCBF0000}"/>
    <cellStyle name="Note 9 3 2 2 2" xfId="32409" xr:uid="{00000000-0005-0000-0000-0000CDBF0000}"/>
    <cellStyle name="Note 9 3 2 2 3" xfId="46862" xr:uid="{00000000-0005-0000-0000-0000CEBF0000}"/>
    <cellStyle name="Note 9 3 2 3" xfId="17435" xr:uid="{00000000-0005-0000-0000-0000CFBF0000}"/>
    <cellStyle name="Note 9 3 2 3 2" xfId="34870" xr:uid="{00000000-0005-0000-0000-0000D0BF0000}"/>
    <cellStyle name="Note 9 3 2 3 3" xfId="49323" xr:uid="{00000000-0005-0000-0000-0000D1BF0000}"/>
    <cellStyle name="Note 9 3 2 4" xfId="23234" xr:uid="{00000000-0005-0000-0000-0000D2BF0000}"/>
    <cellStyle name="Note 9 3 2 5" xfId="37687" xr:uid="{00000000-0005-0000-0000-0000D3BF0000}"/>
    <cellStyle name="Note 9 3 3" xfId="8260" xr:uid="{00000000-0005-0000-0000-0000D4BF0000}"/>
    <cellStyle name="Note 9 3 3 2" xfId="25695" xr:uid="{00000000-0005-0000-0000-0000D5BF0000}"/>
    <cellStyle name="Note 9 3 3 3" xfId="40148" xr:uid="{00000000-0005-0000-0000-0000D6BF0000}"/>
    <cellStyle name="Note 9 3 4" xfId="10701" xr:uid="{00000000-0005-0000-0000-0000D7BF0000}"/>
    <cellStyle name="Note 9 3 4 2" xfId="28136" xr:uid="{00000000-0005-0000-0000-0000D8BF0000}"/>
    <cellStyle name="Note 9 3 4 3" xfId="42589" xr:uid="{00000000-0005-0000-0000-0000D9BF0000}"/>
    <cellStyle name="Note 9 3 5" xfId="13121" xr:uid="{00000000-0005-0000-0000-0000DABF0000}"/>
    <cellStyle name="Note 9 3 5 2" xfId="30556" xr:uid="{00000000-0005-0000-0000-0000DBBF0000}"/>
    <cellStyle name="Note 9 3 5 3" xfId="45009" xr:uid="{00000000-0005-0000-0000-0000DCBF0000}"/>
    <cellStyle name="Note 9 3 6" xfId="20128" xr:uid="{00000000-0005-0000-0000-0000DDBF0000}"/>
    <cellStyle name="Note 9 4" xfId="3288" xr:uid="{00000000-0005-0000-0000-0000DEBF0000}"/>
    <cellStyle name="Note 9 4 2" xfId="5799" xr:uid="{00000000-0005-0000-0000-0000DFBF0000}"/>
    <cellStyle name="Note 9 4 2 2" xfId="23235" xr:uid="{00000000-0005-0000-0000-0000E0BF0000}"/>
    <cellStyle name="Note 9 4 2 3" xfId="37688" xr:uid="{00000000-0005-0000-0000-0000E1BF0000}"/>
    <cellStyle name="Note 9 4 3" xfId="8261" xr:uid="{00000000-0005-0000-0000-0000E2BF0000}"/>
    <cellStyle name="Note 9 4 3 2" xfId="25696" xr:uid="{00000000-0005-0000-0000-0000E3BF0000}"/>
    <cellStyle name="Note 9 4 3 3" xfId="40149" xr:uid="{00000000-0005-0000-0000-0000E4BF0000}"/>
    <cellStyle name="Note 9 4 4" xfId="10702" xr:uid="{00000000-0005-0000-0000-0000E5BF0000}"/>
    <cellStyle name="Note 9 4 4 2" xfId="28137" xr:uid="{00000000-0005-0000-0000-0000E6BF0000}"/>
    <cellStyle name="Note 9 4 4 3" xfId="42590" xr:uid="{00000000-0005-0000-0000-0000E7BF0000}"/>
    <cellStyle name="Note 9 4 5" xfId="13122" xr:uid="{00000000-0005-0000-0000-0000E8BF0000}"/>
    <cellStyle name="Note 9 4 5 2" xfId="30557" xr:uid="{00000000-0005-0000-0000-0000E9BF0000}"/>
    <cellStyle name="Note 9 4 5 3" xfId="45010" xr:uid="{00000000-0005-0000-0000-0000EABF0000}"/>
    <cellStyle name="Note 9 4 6" xfId="15592" xr:uid="{00000000-0005-0000-0000-0000EBBF0000}"/>
    <cellStyle name="Note 9 4 6 2" xfId="33027" xr:uid="{00000000-0005-0000-0000-0000ECBF0000}"/>
    <cellStyle name="Note 9 4 6 3" xfId="47480" xr:uid="{00000000-0005-0000-0000-0000EDBF0000}"/>
    <cellStyle name="Note 9 4 7" xfId="20129" xr:uid="{00000000-0005-0000-0000-0000EEBF0000}"/>
    <cellStyle name="Note 9 4 8" xfId="20754" xr:uid="{00000000-0005-0000-0000-0000EFBF0000}"/>
    <cellStyle name="Note 9 5" xfId="5796" xr:uid="{00000000-0005-0000-0000-0000F0BF0000}"/>
    <cellStyle name="Note 9 5 2" xfId="14972" xr:uid="{00000000-0005-0000-0000-0000F1BF0000}"/>
    <cellStyle name="Note 9 5 2 2" xfId="32407" xr:uid="{00000000-0005-0000-0000-0000F2BF0000}"/>
    <cellStyle name="Note 9 5 2 3" xfId="46860" xr:uid="{00000000-0005-0000-0000-0000F3BF0000}"/>
    <cellStyle name="Note 9 5 3" xfId="17433" xr:uid="{00000000-0005-0000-0000-0000F4BF0000}"/>
    <cellStyle name="Note 9 5 3 2" xfId="34868" xr:uid="{00000000-0005-0000-0000-0000F5BF0000}"/>
    <cellStyle name="Note 9 5 3 3" xfId="49321" xr:uid="{00000000-0005-0000-0000-0000F6BF0000}"/>
    <cellStyle name="Note 9 5 4" xfId="23232" xr:uid="{00000000-0005-0000-0000-0000F7BF0000}"/>
    <cellStyle name="Note 9 5 5" xfId="37685" xr:uid="{00000000-0005-0000-0000-0000F8BF0000}"/>
    <cellStyle name="Note 9 6" xfId="8258" xr:uid="{00000000-0005-0000-0000-0000F9BF0000}"/>
    <cellStyle name="Note 9 6 2" xfId="25693" xr:uid="{00000000-0005-0000-0000-0000FABF0000}"/>
    <cellStyle name="Note 9 6 3" xfId="40146" xr:uid="{00000000-0005-0000-0000-0000FBBF0000}"/>
    <cellStyle name="Note 9 7" xfId="10699" xr:uid="{00000000-0005-0000-0000-0000FCBF0000}"/>
    <cellStyle name="Note 9 7 2" xfId="28134" xr:uid="{00000000-0005-0000-0000-0000FDBF0000}"/>
    <cellStyle name="Note 9 7 3" xfId="42587" xr:uid="{00000000-0005-0000-0000-0000FEBF0000}"/>
    <cellStyle name="Note 9 8" xfId="13119" xr:uid="{00000000-0005-0000-0000-0000FFBF0000}"/>
    <cellStyle name="Note 9 8 2" xfId="30554" xr:uid="{00000000-0005-0000-0000-000000C00000}"/>
    <cellStyle name="Note 9 8 3" xfId="45007" xr:uid="{00000000-0005-0000-0000-000001C00000}"/>
    <cellStyle name="Note 9 9" xfId="20126" xr:uid="{00000000-0005-0000-0000-000002C00000}"/>
    <cellStyle name="Output 2" xfId="3289" xr:uid="{00000000-0005-0000-0000-000003C00000}"/>
    <cellStyle name="Output 2 2" xfId="3290" xr:uid="{00000000-0005-0000-0000-000004C00000}"/>
    <cellStyle name="Output 2 2 2" xfId="5801" xr:uid="{00000000-0005-0000-0000-000005C00000}"/>
    <cellStyle name="Output 2 2 2 2" xfId="14976" xr:uid="{00000000-0005-0000-0000-000006C00000}"/>
    <cellStyle name="Output 2 2 2 2 2" xfId="32411" xr:uid="{00000000-0005-0000-0000-000007C00000}"/>
    <cellStyle name="Output 2 2 2 2 3" xfId="46864" xr:uid="{00000000-0005-0000-0000-000008C00000}"/>
    <cellStyle name="Output 2 2 2 3" xfId="17437" xr:uid="{00000000-0005-0000-0000-000009C00000}"/>
    <cellStyle name="Output 2 2 2 3 2" xfId="34872" xr:uid="{00000000-0005-0000-0000-00000AC00000}"/>
    <cellStyle name="Output 2 2 2 3 3" xfId="49325" xr:uid="{00000000-0005-0000-0000-00000BC00000}"/>
    <cellStyle name="Output 2 2 2 4" xfId="23237" xr:uid="{00000000-0005-0000-0000-00000CC00000}"/>
    <cellStyle name="Output 2 2 2 5" xfId="37690" xr:uid="{00000000-0005-0000-0000-00000DC00000}"/>
    <cellStyle name="Output 2 2 3" xfId="8263" xr:uid="{00000000-0005-0000-0000-00000EC00000}"/>
    <cellStyle name="Output 2 2 3 2" xfId="25698" xr:uid="{00000000-0005-0000-0000-00000FC00000}"/>
    <cellStyle name="Output 2 2 3 3" xfId="40151" xr:uid="{00000000-0005-0000-0000-000010C00000}"/>
    <cellStyle name="Output 2 2 4" xfId="10704" xr:uid="{00000000-0005-0000-0000-000011C00000}"/>
    <cellStyle name="Output 2 2 4 2" xfId="28139" xr:uid="{00000000-0005-0000-0000-000012C00000}"/>
    <cellStyle name="Output 2 2 4 3" xfId="42592" xr:uid="{00000000-0005-0000-0000-000013C00000}"/>
    <cellStyle name="Output 2 2 5" xfId="13124" xr:uid="{00000000-0005-0000-0000-000014C00000}"/>
    <cellStyle name="Output 2 2 5 2" xfId="30559" xr:uid="{00000000-0005-0000-0000-000015C00000}"/>
    <cellStyle name="Output 2 2 5 3" xfId="45012" xr:uid="{00000000-0005-0000-0000-000016C00000}"/>
    <cellStyle name="Output 2 2 6" xfId="20131" xr:uid="{00000000-0005-0000-0000-000017C00000}"/>
    <cellStyle name="Output 2 3" xfId="5800" xr:uid="{00000000-0005-0000-0000-000018C00000}"/>
    <cellStyle name="Output 2 3 2" xfId="14975" xr:uid="{00000000-0005-0000-0000-000019C00000}"/>
    <cellStyle name="Output 2 3 2 2" xfId="32410" xr:uid="{00000000-0005-0000-0000-00001AC00000}"/>
    <cellStyle name="Output 2 3 2 3" xfId="46863" xr:uid="{00000000-0005-0000-0000-00001BC00000}"/>
    <cellStyle name="Output 2 3 3" xfId="17436" xr:uid="{00000000-0005-0000-0000-00001CC00000}"/>
    <cellStyle name="Output 2 3 3 2" xfId="34871" xr:uid="{00000000-0005-0000-0000-00001DC00000}"/>
    <cellStyle name="Output 2 3 3 3" xfId="49324" xr:uid="{00000000-0005-0000-0000-00001EC00000}"/>
    <cellStyle name="Output 2 3 4" xfId="23236" xr:uid="{00000000-0005-0000-0000-00001FC00000}"/>
    <cellStyle name="Output 2 3 5" xfId="37689" xr:uid="{00000000-0005-0000-0000-000020C00000}"/>
    <cellStyle name="Output 2 4" xfId="8262" xr:uid="{00000000-0005-0000-0000-000021C00000}"/>
    <cellStyle name="Output 2 4 2" xfId="25697" xr:uid="{00000000-0005-0000-0000-000022C00000}"/>
    <cellStyle name="Output 2 4 3" xfId="40150" xr:uid="{00000000-0005-0000-0000-000023C00000}"/>
    <cellStyle name="Output 2 5" xfId="10703" xr:uid="{00000000-0005-0000-0000-000024C00000}"/>
    <cellStyle name="Output 2 5 2" xfId="28138" xr:uid="{00000000-0005-0000-0000-000025C00000}"/>
    <cellStyle name="Output 2 5 3" xfId="42591" xr:uid="{00000000-0005-0000-0000-000026C00000}"/>
    <cellStyle name="Output 2 6" xfId="13123" xr:uid="{00000000-0005-0000-0000-000027C00000}"/>
    <cellStyle name="Output 2 6 2" xfId="30558" xr:uid="{00000000-0005-0000-0000-000028C00000}"/>
    <cellStyle name="Output 2 6 3" xfId="45011" xr:uid="{00000000-0005-0000-0000-000029C00000}"/>
    <cellStyle name="Output 2 7" xfId="20130" xr:uid="{00000000-0005-0000-0000-00002AC00000}"/>
    <cellStyle name="Output 3" xfId="3291" xr:uid="{00000000-0005-0000-0000-00002BC00000}"/>
    <cellStyle name="Output 3 2" xfId="5802" xr:uid="{00000000-0005-0000-0000-00002CC00000}"/>
    <cellStyle name="Output 3 2 2" xfId="14977" xr:uid="{00000000-0005-0000-0000-00002DC00000}"/>
    <cellStyle name="Output 3 2 2 2" xfId="32412" xr:uid="{00000000-0005-0000-0000-00002EC00000}"/>
    <cellStyle name="Output 3 2 2 3" xfId="46865" xr:uid="{00000000-0005-0000-0000-00002FC00000}"/>
    <cellStyle name="Output 3 2 3" xfId="17438" xr:uid="{00000000-0005-0000-0000-000030C00000}"/>
    <cellStyle name="Output 3 2 3 2" xfId="34873" xr:uid="{00000000-0005-0000-0000-000031C00000}"/>
    <cellStyle name="Output 3 2 3 3" xfId="49326" xr:uid="{00000000-0005-0000-0000-000032C00000}"/>
    <cellStyle name="Output 3 2 4" xfId="23238" xr:uid="{00000000-0005-0000-0000-000033C00000}"/>
    <cellStyle name="Output 3 2 5" xfId="37691" xr:uid="{00000000-0005-0000-0000-000034C00000}"/>
    <cellStyle name="Output 3 3" xfId="8264" xr:uid="{00000000-0005-0000-0000-000035C00000}"/>
    <cellStyle name="Output 3 3 2" xfId="25699" xr:uid="{00000000-0005-0000-0000-000036C00000}"/>
    <cellStyle name="Output 3 3 3" xfId="40152" xr:uid="{00000000-0005-0000-0000-000037C00000}"/>
    <cellStyle name="Output 3 4" xfId="10705" xr:uid="{00000000-0005-0000-0000-000038C00000}"/>
    <cellStyle name="Output 3 4 2" xfId="28140" xr:uid="{00000000-0005-0000-0000-000039C00000}"/>
    <cellStyle name="Output 3 4 3" xfId="42593" xr:uid="{00000000-0005-0000-0000-00003AC00000}"/>
    <cellStyle name="Output 3 5" xfId="13125" xr:uid="{00000000-0005-0000-0000-00003BC00000}"/>
    <cellStyle name="Output 3 5 2" xfId="30560" xr:uid="{00000000-0005-0000-0000-00003CC00000}"/>
    <cellStyle name="Output 3 5 3" xfId="45013" xr:uid="{00000000-0005-0000-0000-00003DC00000}"/>
    <cellStyle name="Output 3 6" xfId="20132" xr:uid="{00000000-0005-0000-0000-00003EC00000}"/>
    <cellStyle name="Output 4" xfId="35197" xr:uid="{00000000-0005-0000-0000-00003FC00000}"/>
    <cellStyle name="Percent" xfId="3292" builtinId="5"/>
    <cellStyle name="Percent 10" xfId="17484" xr:uid="{00000000-0005-0000-0000-000041C00000}"/>
    <cellStyle name="Percent 10 2" xfId="17670" xr:uid="{00000000-0005-0000-0000-000042C00000}"/>
    <cellStyle name="Percent 11" xfId="17500" xr:uid="{00000000-0005-0000-0000-000043C00000}"/>
    <cellStyle name="Percent 12" xfId="17503" xr:uid="{00000000-0005-0000-0000-000044C00000}"/>
    <cellStyle name="Percent 13" xfId="49349" xr:uid="{00000000-0005-0000-0000-000045C00000}"/>
    <cellStyle name="Percent 2" xfId="3293" xr:uid="{00000000-0005-0000-0000-000046C00000}"/>
    <cellStyle name="Percent 2 2" xfId="17485" xr:uid="{00000000-0005-0000-0000-000047C00000}"/>
    <cellStyle name="Percent 2 2 2" xfId="35198" xr:uid="{00000000-0005-0000-0000-000048C00000}"/>
    <cellStyle name="Percent 2 3" xfId="17486" xr:uid="{00000000-0005-0000-0000-000049C00000}"/>
    <cellStyle name="Percent 2 3 2" xfId="35199" xr:uid="{00000000-0005-0000-0000-00004AC00000}"/>
    <cellStyle name="Percent 2 4" xfId="17671" xr:uid="{00000000-0005-0000-0000-00004BC00000}"/>
    <cellStyle name="Percent 3" xfId="3294" xr:uid="{00000000-0005-0000-0000-00004CC00000}"/>
    <cellStyle name="Percent 3 2" xfId="3295" xr:uid="{00000000-0005-0000-0000-00004DC00000}"/>
    <cellStyle name="Percent 3 2 2" xfId="17672" xr:uid="{00000000-0005-0000-0000-00004EC00000}"/>
    <cellStyle name="Percent 3 2 3" xfId="17487" xr:uid="{00000000-0005-0000-0000-00004FC00000}"/>
    <cellStyle name="Percent 3 3" xfId="3296" xr:uid="{00000000-0005-0000-0000-000050C00000}"/>
    <cellStyle name="Percent 3 4" xfId="3297" xr:uid="{00000000-0005-0000-0000-000051C00000}"/>
    <cellStyle name="Percent 4" xfId="3298" xr:uid="{00000000-0005-0000-0000-000052C00000}"/>
    <cellStyle name="Percent 4 2" xfId="3299" xr:uid="{00000000-0005-0000-0000-000053C00000}"/>
    <cellStyle name="Percent 4 2 2" xfId="17674" xr:uid="{00000000-0005-0000-0000-000054C00000}"/>
    <cellStyle name="Percent 4 3" xfId="3300" xr:uid="{00000000-0005-0000-0000-000055C00000}"/>
    <cellStyle name="Percent 4 3 2" xfId="17675" xr:uid="{00000000-0005-0000-0000-000056C00000}"/>
    <cellStyle name="Percent 4 4" xfId="3301" xr:uid="{00000000-0005-0000-0000-000057C00000}"/>
    <cellStyle name="Percent 4 4 2" xfId="17488" xr:uid="{00000000-0005-0000-0000-000058C00000}"/>
    <cellStyle name="Percent 4 5" xfId="17673" xr:uid="{00000000-0005-0000-0000-000059C00000}"/>
    <cellStyle name="Percent 5" xfId="3302" xr:uid="{00000000-0005-0000-0000-00005AC00000}"/>
    <cellStyle name="Percent 5 2" xfId="3303" xr:uid="{00000000-0005-0000-0000-00005BC00000}"/>
    <cellStyle name="Percent 5 2 2" xfId="3304" xr:uid="{00000000-0005-0000-0000-00005CC00000}"/>
    <cellStyle name="Percent 5 2 3" xfId="17490" xr:uid="{00000000-0005-0000-0000-00005DC00000}"/>
    <cellStyle name="Percent 5 2 4" xfId="35200" xr:uid="{00000000-0005-0000-0000-00005EC00000}"/>
    <cellStyle name="Percent 5 3" xfId="3305" xr:uid="{00000000-0005-0000-0000-00005FC00000}"/>
    <cellStyle name="Percent 5 3 2" xfId="17676" xr:uid="{00000000-0005-0000-0000-000060C00000}"/>
    <cellStyle name="Percent 5 4" xfId="3306" xr:uid="{00000000-0005-0000-0000-000061C00000}"/>
    <cellStyle name="Percent 5 5" xfId="3307" xr:uid="{00000000-0005-0000-0000-000062C00000}"/>
    <cellStyle name="Percent 5 6" xfId="3308" xr:uid="{00000000-0005-0000-0000-000063C00000}"/>
    <cellStyle name="Percent 5 6 2" xfId="5819" xr:uid="{00000000-0005-0000-0000-000064C00000}"/>
    <cellStyle name="Percent 5 7" xfId="3322" xr:uid="{00000000-0005-0000-0000-000065C00000}"/>
    <cellStyle name="Percent 5 7 2" xfId="5831" xr:uid="{00000000-0005-0000-0000-000066C00000}"/>
    <cellStyle name="Percent 5 7 2 2" xfId="23266" xr:uid="{00000000-0005-0000-0000-000067C00000}"/>
    <cellStyle name="Percent 5 7 2 3" xfId="37719" xr:uid="{00000000-0005-0000-0000-000068C00000}"/>
    <cellStyle name="Percent 5 7 3" xfId="13138" xr:uid="{00000000-0005-0000-0000-000069C00000}"/>
    <cellStyle name="Percent 5 7 3 2" xfId="30573" xr:uid="{00000000-0005-0000-0000-00006AC00000}"/>
    <cellStyle name="Percent 5 7 3 3" xfId="45026" xr:uid="{00000000-0005-0000-0000-00006BC00000}"/>
    <cellStyle name="Percent 5 7 4" xfId="15599" xr:uid="{00000000-0005-0000-0000-00006CC00000}"/>
    <cellStyle name="Percent 5 7 4 2" xfId="33034" xr:uid="{00000000-0005-0000-0000-00006DC00000}"/>
    <cellStyle name="Percent 5 7 4 3" xfId="47487" xr:uid="{00000000-0005-0000-0000-00006EC00000}"/>
    <cellStyle name="Percent 5 7 5" xfId="20142" xr:uid="{00000000-0005-0000-0000-00006FC00000}"/>
    <cellStyle name="Percent 5 7 6" xfId="20761" xr:uid="{00000000-0005-0000-0000-000070C00000}"/>
    <cellStyle name="Percent 5 7 7" xfId="35214" xr:uid="{00000000-0005-0000-0000-000071C00000}"/>
    <cellStyle name="Percent 5 7 8" xfId="49345" xr:uid="{00000000-0005-0000-0000-000072C00000}"/>
    <cellStyle name="Percent 5 8" xfId="17489" xr:uid="{00000000-0005-0000-0000-000073C00000}"/>
    <cellStyle name="Percent 6" xfId="3309" xr:uid="{00000000-0005-0000-0000-000074C00000}"/>
    <cellStyle name="Percent 6 2" xfId="17491" xr:uid="{00000000-0005-0000-0000-000075C00000}"/>
    <cellStyle name="Percent 6 2 2" xfId="17492" xr:uid="{00000000-0005-0000-0000-000076C00000}"/>
    <cellStyle name="Percent 6 2 2 2" xfId="17679" xr:uid="{00000000-0005-0000-0000-000077C00000}"/>
    <cellStyle name="Percent 6 2 3" xfId="17678" xr:uid="{00000000-0005-0000-0000-000078C00000}"/>
    <cellStyle name="Percent 6 3" xfId="17493" xr:uid="{00000000-0005-0000-0000-000079C00000}"/>
    <cellStyle name="Percent 6 3 2" xfId="17680" xr:uid="{00000000-0005-0000-0000-00007AC00000}"/>
    <cellStyle name="Percent 6 4" xfId="17677" xr:uid="{00000000-0005-0000-0000-00007BC00000}"/>
    <cellStyle name="Percent 7" xfId="17494" xr:uid="{00000000-0005-0000-0000-00007CC00000}"/>
    <cellStyle name="Percent 7 2" xfId="17495" xr:uid="{00000000-0005-0000-0000-00007DC00000}"/>
    <cellStyle name="Percent 7 2 2" xfId="17682" xr:uid="{00000000-0005-0000-0000-00007EC00000}"/>
    <cellStyle name="Percent 7 3" xfId="17681" xr:uid="{00000000-0005-0000-0000-00007FC00000}"/>
    <cellStyle name="Percent 8" xfId="17496" xr:uid="{00000000-0005-0000-0000-000080C00000}"/>
    <cellStyle name="Percent 8 2" xfId="17683" xr:uid="{00000000-0005-0000-0000-000081C00000}"/>
    <cellStyle name="Percent 8 3" xfId="35201" xr:uid="{00000000-0005-0000-0000-000082C00000}"/>
    <cellStyle name="Percent 9" xfId="17497" xr:uid="{00000000-0005-0000-0000-000083C00000}"/>
    <cellStyle name="Percent 9 2" xfId="17684" xr:uid="{00000000-0005-0000-0000-000084C00000}"/>
    <cellStyle name="Title" xfId="34878" builtinId="15" customBuiltin="1"/>
    <cellStyle name="Title 2" xfId="3310" xr:uid="{00000000-0005-0000-0000-000086C00000}"/>
    <cellStyle name="Title 2 2" xfId="35202" xr:uid="{00000000-0005-0000-0000-000087C00000}"/>
    <cellStyle name="Total 2" xfId="3311" xr:uid="{00000000-0005-0000-0000-000088C00000}"/>
    <cellStyle name="Total 2 2" xfId="3312" xr:uid="{00000000-0005-0000-0000-000089C00000}"/>
    <cellStyle name="Total 2 2 2" xfId="5823" xr:uid="{00000000-0005-0000-0000-00008AC00000}"/>
    <cellStyle name="Total 2 2 2 2" xfId="14979" xr:uid="{00000000-0005-0000-0000-00008BC00000}"/>
    <cellStyle name="Total 2 2 2 2 2" xfId="32414" xr:uid="{00000000-0005-0000-0000-00008CC00000}"/>
    <cellStyle name="Total 2 2 2 2 3" xfId="46867" xr:uid="{00000000-0005-0000-0000-00008DC00000}"/>
    <cellStyle name="Total 2 2 2 3" xfId="17440" xr:uid="{00000000-0005-0000-0000-00008EC00000}"/>
    <cellStyle name="Total 2 2 2 3 2" xfId="34875" xr:uid="{00000000-0005-0000-0000-00008FC00000}"/>
    <cellStyle name="Total 2 2 2 3 3" xfId="49328" xr:uid="{00000000-0005-0000-0000-000090C00000}"/>
    <cellStyle name="Total 2 2 2 4" xfId="23258" xr:uid="{00000000-0005-0000-0000-000091C00000}"/>
    <cellStyle name="Total 2 2 2 5" xfId="37711" xr:uid="{00000000-0005-0000-0000-000092C00000}"/>
    <cellStyle name="Total 2 2 3" xfId="8285" xr:uid="{00000000-0005-0000-0000-000093C00000}"/>
    <cellStyle name="Total 2 2 3 2" xfId="25720" xr:uid="{00000000-0005-0000-0000-000094C00000}"/>
    <cellStyle name="Total 2 2 3 3" xfId="40173" xr:uid="{00000000-0005-0000-0000-000095C00000}"/>
    <cellStyle name="Total 2 2 4" xfId="10707" xr:uid="{00000000-0005-0000-0000-000096C00000}"/>
    <cellStyle name="Total 2 2 4 2" xfId="28142" xr:uid="{00000000-0005-0000-0000-000097C00000}"/>
    <cellStyle name="Total 2 2 4 3" xfId="42595" xr:uid="{00000000-0005-0000-0000-000098C00000}"/>
    <cellStyle name="Total 2 2 5" xfId="13127" xr:uid="{00000000-0005-0000-0000-000099C00000}"/>
    <cellStyle name="Total 2 2 5 2" xfId="30562" xr:uid="{00000000-0005-0000-0000-00009AC00000}"/>
    <cellStyle name="Total 2 2 5 3" xfId="45015" xr:uid="{00000000-0005-0000-0000-00009BC00000}"/>
    <cellStyle name="Total 2 2 6" xfId="20134" xr:uid="{00000000-0005-0000-0000-00009CC00000}"/>
    <cellStyle name="Total 2 3" xfId="5822" xr:uid="{00000000-0005-0000-0000-00009DC00000}"/>
    <cellStyle name="Total 2 3 2" xfId="14978" xr:uid="{00000000-0005-0000-0000-00009EC00000}"/>
    <cellStyle name="Total 2 3 2 2" xfId="32413" xr:uid="{00000000-0005-0000-0000-00009FC00000}"/>
    <cellStyle name="Total 2 3 2 3" xfId="46866" xr:uid="{00000000-0005-0000-0000-0000A0C00000}"/>
    <cellStyle name="Total 2 3 3" xfId="17439" xr:uid="{00000000-0005-0000-0000-0000A1C00000}"/>
    <cellStyle name="Total 2 3 3 2" xfId="34874" xr:uid="{00000000-0005-0000-0000-0000A2C00000}"/>
    <cellStyle name="Total 2 3 3 3" xfId="49327" xr:uid="{00000000-0005-0000-0000-0000A3C00000}"/>
    <cellStyle name="Total 2 3 4" xfId="23257" xr:uid="{00000000-0005-0000-0000-0000A4C00000}"/>
    <cellStyle name="Total 2 3 5" xfId="37710" xr:uid="{00000000-0005-0000-0000-0000A5C00000}"/>
    <cellStyle name="Total 2 4" xfId="8284" xr:uid="{00000000-0005-0000-0000-0000A6C00000}"/>
    <cellStyle name="Total 2 4 2" xfId="25719" xr:uid="{00000000-0005-0000-0000-0000A7C00000}"/>
    <cellStyle name="Total 2 4 3" xfId="40172" xr:uid="{00000000-0005-0000-0000-0000A8C00000}"/>
    <cellStyle name="Total 2 5" xfId="10706" xr:uid="{00000000-0005-0000-0000-0000A9C00000}"/>
    <cellStyle name="Total 2 5 2" xfId="28141" xr:uid="{00000000-0005-0000-0000-0000AAC00000}"/>
    <cellStyle name="Total 2 5 3" xfId="42594" xr:uid="{00000000-0005-0000-0000-0000ABC00000}"/>
    <cellStyle name="Total 2 6" xfId="13126" xr:uid="{00000000-0005-0000-0000-0000ACC00000}"/>
    <cellStyle name="Total 2 6 2" xfId="30561" xr:uid="{00000000-0005-0000-0000-0000ADC00000}"/>
    <cellStyle name="Total 2 6 3" xfId="45014" xr:uid="{00000000-0005-0000-0000-0000AEC00000}"/>
    <cellStyle name="Total 2 7" xfId="20133" xr:uid="{00000000-0005-0000-0000-0000AFC00000}"/>
    <cellStyle name="Total 3" xfId="3313" xr:uid="{00000000-0005-0000-0000-0000B0C00000}"/>
    <cellStyle name="Total 3 2" xfId="5824" xr:uid="{00000000-0005-0000-0000-0000B1C00000}"/>
    <cellStyle name="Total 3 2 2" xfId="14980" xr:uid="{00000000-0005-0000-0000-0000B2C00000}"/>
    <cellStyle name="Total 3 2 2 2" xfId="32415" xr:uid="{00000000-0005-0000-0000-0000B3C00000}"/>
    <cellStyle name="Total 3 2 2 3" xfId="46868" xr:uid="{00000000-0005-0000-0000-0000B4C00000}"/>
    <cellStyle name="Total 3 2 3" xfId="17441" xr:uid="{00000000-0005-0000-0000-0000B5C00000}"/>
    <cellStyle name="Total 3 2 3 2" xfId="34876" xr:uid="{00000000-0005-0000-0000-0000B6C00000}"/>
    <cellStyle name="Total 3 2 3 3" xfId="49329" xr:uid="{00000000-0005-0000-0000-0000B7C00000}"/>
    <cellStyle name="Total 3 2 4" xfId="23259" xr:uid="{00000000-0005-0000-0000-0000B8C00000}"/>
    <cellStyle name="Total 3 2 5" xfId="37712" xr:uid="{00000000-0005-0000-0000-0000B9C00000}"/>
    <cellStyle name="Total 3 3" xfId="8286" xr:uid="{00000000-0005-0000-0000-0000BAC00000}"/>
    <cellStyle name="Total 3 3 2" xfId="25721" xr:uid="{00000000-0005-0000-0000-0000BBC00000}"/>
    <cellStyle name="Total 3 3 3" xfId="40174" xr:uid="{00000000-0005-0000-0000-0000BCC00000}"/>
    <cellStyle name="Total 3 4" xfId="10708" xr:uid="{00000000-0005-0000-0000-0000BDC00000}"/>
    <cellStyle name="Total 3 4 2" xfId="28143" xr:uid="{00000000-0005-0000-0000-0000BEC00000}"/>
    <cellStyle name="Total 3 4 3" xfId="42596" xr:uid="{00000000-0005-0000-0000-0000BFC00000}"/>
    <cellStyle name="Total 3 5" xfId="13128" xr:uid="{00000000-0005-0000-0000-0000C0C00000}"/>
    <cellStyle name="Total 3 5 2" xfId="30563" xr:uid="{00000000-0005-0000-0000-0000C1C00000}"/>
    <cellStyle name="Total 3 5 3" xfId="45016" xr:uid="{00000000-0005-0000-0000-0000C2C00000}"/>
    <cellStyle name="Total 3 6" xfId="20135" xr:uid="{00000000-0005-0000-0000-0000C3C00000}"/>
    <cellStyle name="Total 4" xfId="35203" xr:uid="{00000000-0005-0000-0000-0000C4C00000}"/>
    <cellStyle name="Warning Text 2" xfId="3314" xr:uid="{00000000-0005-0000-0000-0000C5C00000}"/>
    <cellStyle name="Warning Text 3" xfId="3315" xr:uid="{00000000-0005-0000-0000-0000C6C00000}"/>
    <cellStyle name="Warning Text 4" xfId="35204" xr:uid="{00000000-0005-0000-0000-0000C7C00000}"/>
  </cellStyles>
  <dxfs count="9">
    <dxf>
      <font>
        <color rgb="FF9C0006"/>
      </font>
      <fill>
        <patternFill>
          <bgColor rgb="FFFFC7CE"/>
        </patternFill>
      </fill>
    </dxf>
    <dxf>
      <font>
        <color rgb="FF9C0006"/>
      </font>
      <fill>
        <patternFill>
          <bgColor rgb="FFFFC7CE"/>
        </patternFill>
      </fill>
    </dxf>
    <dxf>
      <fill>
        <patternFill>
          <bgColor theme="5" tint="0.59996337778862885"/>
        </patternFill>
      </fill>
    </dxf>
    <dxf>
      <font>
        <color rgb="FFFF0000"/>
      </font>
    </dxf>
    <dxf>
      <fill>
        <patternFill>
          <bgColor theme="5" tint="0.59996337778862885"/>
        </patternFill>
      </fill>
    </dxf>
    <dxf>
      <font>
        <color auto="1"/>
      </font>
      <fill>
        <patternFill>
          <bgColor theme="5" tint="0.59996337778862885"/>
        </patternFill>
      </fill>
    </dxf>
    <dxf>
      <font>
        <color rgb="FFFF0000"/>
      </font>
    </dxf>
    <dxf>
      <font>
        <color rgb="FFFF0000"/>
      </font>
    </dxf>
    <dxf>
      <font>
        <color rgb="FFFF0000"/>
      </font>
    </dxf>
  </dxfs>
  <tableStyles count="0" defaultTableStyle="TableStyleMedium9" defaultPivotStyle="PivotStyleLight16"/>
  <colors>
    <mruColors>
      <color rgb="FFFFFFCC"/>
      <color rgb="FFCCFFCC"/>
      <color rgb="FF3559F3"/>
      <color rgb="FFFFFF99"/>
      <color rgb="FFFF7C80"/>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used to embed the instruction pdf document. "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0</xdr:colOff>
          <xdr:row>6</xdr:row>
          <xdr:rowOff>0</xdr:rowOff>
        </xdr:from>
        <xdr:to>
          <xdr:col>0</xdr:col>
          <xdr:colOff>5829300</xdr:colOff>
          <xdr:row>50</xdr:row>
          <xdr:rowOff>142875</xdr:rowOff>
        </xdr:to>
        <xdr:sp macro="" textlink="">
          <xdr:nvSpPr>
            <xdr:cNvPr id="2051" name="Object 3" descr="2026-27 Budget Instructions"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sample letter for fund balance requirements."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0</xdr:col>
          <xdr:colOff>314325</xdr:colOff>
          <xdr:row>4</xdr:row>
          <xdr:rowOff>161925</xdr:rowOff>
        </xdr:from>
        <xdr:to>
          <xdr:col>2</xdr:col>
          <xdr:colOff>257175</xdr:colOff>
          <xdr:row>51</xdr:row>
          <xdr:rowOff>95250</xdr:rowOff>
        </xdr:to>
        <xdr:sp macro="" textlink="">
          <xdr:nvSpPr>
            <xdr:cNvPr id="1025" name="Object 1" descr="Exhibit F" hidden="1">
              <a:extLst>
                <a:ext uri="{63B3BB69-23CF-44E3-9099-C40C66FF867C}">
                  <a14:compatExt spid="_x0000_s1025"/>
                </a:ext>
                <a:ext uri="{FF2B5EF4-FFF2-40B4-BE49-F238E27FC236}">
                  <a16:creationId xmlns:a16="http://schemas.microsoft.com/office/drawing/2014/main" id="{00000000-0008-0000-0A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Florida Department of Education" id="{1F471670-B2F1-431A-BF2E-14A22D9B5720}" userId="Florida Department of Education" providerId="None"/>
  <person displayName="Nieto, Eve" id="{FDFE3473-6407-453C-A662-0F057485ABEA}" userId="S::Eve.Nieto@fldoe.org::ad6a7cfb-2703-4993-aa9e-44caa6443231"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J:\Finance\Session\Session 2026\FCS Allocation Worksheet placed in  J:\Finance\Operating Budgets - current year\2026-27 OPERATING BUDGET\Forms and Instructions\Working Documents\. Have also used Copy of 202x-2x Side by Side HB 5001 Conf Report (After Vetos ) 3.16.xx.xlsx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2177948430</xltc2:checksum>
        <xltc2:hyperlink startIndex="14" length="35" url="J:\Finance\Session\Session 2024\FCS"/>
        <xltc2:hyperlink startIndex="82" length="110" url="J:\Finance\Operating Budgets - current year\2024-25 OPERATING BUDGET\Forms and Instructions\Working Documents\"/>
      </x:ext>
    </extLst>
  </threadedComment>
  <threadedComment ref="A66" personId="{1F471670-B2F1-431A-BF2E-14A22D9B5720}" id="{55DCAC58-9647-4D0E-B033-FF408B92170A}">
    <text xml:space="preserve">Source: General Appropriations Act, Specific Appropriation 28.
</text>
  </threadedComment>
  <threadedComment ref="B73" personId="{CF12A810-03EA-4300-AFB9-893D1BC43909}" id="{DDCCD159-46E5-468C-8EE9-53E98BFDB69B}">
    <text xml:space="preserve">UPDATE WITH THE APPROVED FTE-2A DATA FOR THE CURRENT YEAR
However, if the FTE-2A is not available use the current approved FTE 1B from the Fee Calculator. Update each year.
Source:   J:\Finance\Fees\2025-26\Fee Calculator 2025-26(Using 2025-26 FTE-2A)  FALL 2025 FEES 4.10.26DRS.xlsx
Use the 2025-26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extLst>
      <x:ext xmlns:xltc2="http://schemas.microsoft.com/office/spreadsheetml/2020/threadedcomments2" uri="{F7C98A9C-CBB3-438F-8F68-D28B6AF4A901}">
        <xltc2:checksum>1829628414</xltc2:checksum>
        <xltc2:hyperlink startIndex="184" length="27" url="J:\Finance\Fees\2024-25\Fee"/>
      </x:ext>
    </extLst>
  </threadedComment>
  <threadedComment ref="E73"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1" personId="{1F471670-B2F1-431A-BF2E-14A22D9B5720}" id="{ECAE66B6-F674-4BF0-9FF2-897DE90B034A}">
    <text xml:space="preserve">Note the FTE data is one fiscal year behind.
If the FTE-2A Report has not been approved by the Enrollment Estimating Conference, use the approved FTE-1A or 1B Report.
Source:   J:\Finance\Fees\2025-26\Fee Calculator 2025-26(Using 2025-26 FTE-2A)  FALL 2025 FEES 4.10.26DRS.xlsx
Use the 2025-26 Tab to complete this chart.
</text>
    <extLst>
      <x:ext xmlns:xltc2="http://schemas.microsoft.com/office/spreadsheetml/2020/threadedcomments2" uri="{F7C98A9C-CBB3-438F-8F68-D28B6AF4A901}">
        <xltc2:checksum>1574674494</xltc2:checksum>
        <xltc2:hyperlink startIndex="179" length="27" url="J:\Finance\Fees\2024-25\Fee"/>
      </x:ext>
    </extLst>
  </threadedComment>
  <threadedComment ref="T112" personId="{1F471670-B2F1-431A-BF2E-14A22D9B5720}" id="{97127F23-FD53-4C98-BD0E-AD4E1F96A69A}">
    <text>Note: Total Fee Paying should agree with the Fee Calculator Total Fee Paying - CellU121.</text>
  </threadedComment>
  <threadedComment ref="B115" personId="{1F471670-B2F1-431A-BF2E-14A22D9B5720}" id="{0E17BC91-BE20-4A25-A7D8-943BE122B06F}">
    <text xml:space="preserve">Upper Level FTE Resident, Cell Q93
</text>
  </threadedComment>
  <threadedComment ref="E115" personId="{1F471670-B2F1-431A-BF2E-14A22D9B5720}" id="{F21ABF8C-3F93-40C3-B556-B1AD2D545056}">
    <text>A &amp; P Resident, Cell B93-120
Resident A &amp; P Fee Paying FTE does not include non-Florida Resident FTE and Dual Enrolled FTE.</text>
  </threadedComment>
  <threadedComment ref="F115" personId="{CF12A810-03EA-4300-AFB9-893D1BC43909}" id="{E577ECD5-318A-43C6-B5C9-6703669EDBE1}">
    <text>A &amp; P FTE Estimated Non-Florida Resident, Cell P54-81</text>
  </threadedComment>
  <threadedComment ref="H115" personId="{1F471670-B2F1-431A-BF2E-14A22D9B5720}" id="{5D079386-487B-4A39-BBE3-35243C5504B3}">
    <text xml:space="preserve">PSV FTE Resident, Cell E93
Resident PSV Fee Paying FTE does not include non-Florida Resident FTE and Dual Enrolled FTE. 
</text>
  </threadedComment>
  <threadedComment ref="I115" personId="{CF12A810-03EA-4300-AFB9-893D1BC43909}" id="{8EBECDCE-BD35-4FE7-90A5-285907FB34E4}">
    <text xml:space="preserve">PSV Estimated Non-Florida Resident FTE, Cell Q54
</text>
  </threadedComment>
  <threadedComment ref="K115" personId="{1F471670-B2F1-431A-BF2E-14A22D9B5720}" id="{8EF7C769-F880-4C8A-80BE-59BF0D2E88E5}">
    <text xml:space="preserve">DEV ED FTE Resident, Cell H93
Resident DEV ED Fee Paying FTE does not include non-Florida Resident FTE.
</text>
  </threadedComment>
  <threadedComment ref="L115" personId="{CF12A810-03EA-4300-AFB9-893D1BC43909}" id="{6FDACA1F-54E8-45A8-8703-4774D8EFD9D2}">
    <text>DEV ED Estimated Non-Florida Resident FTE, Cell T54</text>
  </threadedComment>
  <threadedComment ref="N115" personId="{1F471670-B2F1-431A-BF2E-14A22D9B5720}" id="{A6AC8CD1-2B10-4147-9844-D324F71DBF2C}">
    <text>EPI FTE Resident, Cell K93. 
Resident EPI Fee Paying FTE does not include non-Florida Resident FTE.</text>
  </threadedComment>
  <threadedComment ref="O115" personId="{CF12A810-03EA-4300-AFB9-893D1BC43909}" id="{F7AFCA54-3658-4ED4-BF75-5B879FB58103}">
    <text>EPI Estimated Non-Florida Resident FTE, Cell W54</text>
  </threadedComment>
  <threadedComment ref="Q115" personId="{1F471670-B2F1-431A-BF2E-14A22D9B5720}" id="{9A19A128-2C5D-49FC-91FF-496FBD0040ED}">
    <text xml:space="preserve">CCATD FTE Resident, Cell N93. 
Resident CCATD Paying FTE does not include non-Florida Resident FTE and Dual Enrolled FTE. </text>
  </threadedComment>
  <threadedComment ref="R115" personId="{CF12A810-03EA-4300-AFB9-893D1BC43909}" id="{1A1D73E9-E4F1-4240-B864-6D373B51C436}">
    <text>CCATD FTE Estimated Non-Florida Resident FTE, Cell R54.</text>
  </threadedComment>
  <threadedComment ref="W115" personId="{CF12A810-03EA-4300-AFB9-893D1BC43909}" id="{EB6DA77F-6AE0-4ED0-BFC4-9E01A2EC7C48}">
    <text>Voc Prep FTE Estimated Non-Florida Resident, Cell U54</text>
  </threadedComment>
  <threadedComment ref="X115" personId="{CF12A810-03EA-4300-AFB9-893D1BC43909}" id="{9CCC2418-FC98-4D67-BE81-AC59529DA44C}">
    <text xml:space="preserve">Voc. Prep FTE Total, Cell G54
</text>
  </threadedComment>
  <threadedComment ref="AA115" personId="{CF12A810-03EA-4300-AFB9-893D1BC43909}" id="{C398493A-27F9-41CA-B815-9405846000B7}">
    <text>Adult FTE Estimated Non-Florida Resident, Cell V54</text>
  </threadedComment>
  <threadedComment ref="AE115" personId="{1F471670-B2F1-431A-BF2E-14A22D9B5720}" id="{815CD3A1-1A1F-4342-B015-5E0FBE34EDD1}">
    <text xml:space="preserve">Adult Basic FTE, Cell H54
 </text>
  </threadedComment>
  <threadedComment ref="AF115" personId="{1F471670-B2F1-431A-BF2E-14A22D9B5720}" id="{3A891C23-FB36-4B68-ADDC-98949430BBD4}">
    <text>Adult Second. &amp; GED  FTE, Cell I54</text>
  </threadedComment>
  <threadedComment ref="AO117" personId="{1F471670-B2F1-431A-BF2E-14A22D9B5720}" id="{0B3BE2BC-403A-4EEC-8852-A4CAB5B94B01}">
    <text>Fee Calculator File:   This amount is from the Estimated Duel Enrolled FTE Total Column, Cell AF82.</text>
  </threadedComment>
  <threadedComment ref="AO118" personId="{1F471670-B2F1-431A-BF2E-14A22D9B5720}" id="{17930007-AA0C-4C5B-897A-5AE306D64E8A}">
    <text xml:space="preserve">Fee Calculator File: Apprent FTE Total, Cell E82 minus the Estimated Dual Enrolled Apprent FTE, Cell AE82. 
</text>
  </threadedComment>
  <threadedComment ref="AO121" personId="{1F471670-B2F1-431A-BF2E-14A22D9B5720}" id="{345656CD-C971-4C73-AC2F-FA450CAA5C2E}">
    <text>Fee Calculator File: This amount is from the FTE-2A Total column, Cell L82.</text>
  </threadedComment>
  <threadedComment ref="B155" dT="2026-05-18T14:17:42.40" personId="{FDFE3473-6407-453C-A662-0F057485ABEA}" id="{948D2B08-3475-4F45-923F-0CD64C7F35A4}">
    <text xml:space="preserve">Using 2025-26 allocation since 2026-27 budget has not been approved.
</text>
  </threadedComment>
  <threadedComment ref="B156" personId="{1F471670-B2F1-431A-BF2E-14A22D9B5720}" id="{36C3EBC9-D425-49C5-88D9-7163D2A68669}">
    <text xml:space="preserve">Source Data:   J:\Finance\Session\ Session 2026\Side by Side, College Allocation tab.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G79, General Ledger Code 42150.
</text>
    <extLst>
      <x:ext xmlns:xltc2="http://schemas.microsoft.com/office/spreadsheetml/2020/threadedcomments2" uri="{F7C98A9C-CBB3-438F-8F68-D28B6AF4A901}">
        <xltc2:checksum>1075781824</xltc2:checksum>
        <xltc2:hyperlink startIndex="15" length="19" url="J:\Finance\Session\"/>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D43" personId="{CF12A810-03EA-4300-AFB9-893D1BC43909}" id="{C59C0FD2-0420-46F8-BA5D-9B1F5B311F31}">
    <text>VLOOKUP Tab - Cells A109 to S137</text>
  </threadedComment>
  <threadedComment ref="G43" personId="{1F471670-B2F1-431A-BF2E-14A22D9B5720}" id="{929E1006-F16D-4CDE-BD0D-80B88A081C3F}">
    <text>Please enter an explanation if the difference is greater than 3% in any area in the Explanation box below.</text>
  </threadedComment>
  <threadedComment ref="D58" personId="{CF12A810-03EA-4300-AFB9-893D1BC43909}" id="{78B00E4D-4A44-48B6-9998-D3F172A541B4}">
    <text xml:space="preserve">VLOOKUP Tab - Cells 
A109 to S136
</text>
  </threadedComment>
  <threadedComment ref="G58" personId="{1F471670-B2F1-431A-BF2E-14A22D9B5720}" id="{B82D3A2A-092B-4169-B2AA-2D42D095B31B}">
    <text xml:space="preserve">Please enter an explanation if the difference is greater than 5% in any area in the Explanation box below.
</text>
  </threadedComment>
</ThreadedComments>
</file>

<file path=xl/threadedComments/threadedComment3.xml><?xml version="1.0" encoding="utf-8"?>
<ThreadedComments xmlns="http://schemas.microsoft.com/office/spreadsheetml/2018/threadedcomments" xmlns:x="http://schemas.openxmlformats.org/spreadsheetml/2006/main">
  <threadedComment ref="G264" dT="2025-05-02T18:35:18.33" personId="{FDFE3473-6407-453C-A662-0F057485ABEA}" id="{B48468A9-3461-4F32-B791-2EFF870A63E9}">
    <text xml:space="preserve">
Reminder:  Enter G.L. 30800 as a negative.</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D117" personId="{1F471670-B2F1-431A-BF2E-14A22D9B5720}" id="{C439E12A-A2BD-4B44-9D99-3AC88DA9BEC8}">
    <text xml:space="preserve">This cell will automatically populate. Should agree with Exhibit C, Cell H10. Resident and nonresident students pay resident tuition.
</text>
  </threadedComment>
  <threadedComment ref="D118" personId="{1F471670-B2F1-431A-BF2E-14A22D9B5720}" id="{4955338F-1120-4255-A902-FC2660602E1E}">
    <text xml:space="preserve">This Cell will automatically populate.  Should agree with Exhibit C, Cell F19.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4.vml"/><Relationship Id="rId1" Type="http://schemas.openxmlformats.org/officeDocument/2006/relationships/printerSettings" Target="../printerSettings/printerSettings9.bin"/><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5.vml"/><Relationship Id="rId1" Type="http://schemas.openxmlformats.org/officeDocument/2006/relationships/printerSettings" Target="../printerSettings/printerSettings10.bin"/><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2.xml"/><Relationship Id="rId1" Type="http://schemas.openxmlformats.org/officeDocument/2006/relationships/printerSettings" Target="../printerSettings/printerSettings11.bin"/><Relationship Id="rId5" Type="http://schemas.openxmlformats.org/officeDocument/2006/relationships/image" Target="../media/image2.emf"/><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7.vml"/><Relationship Id="rId1" Type="http://schemas.openxmlformats.org/officeDocument/2006/relationships/printerSettings" Target="../printerSettings/printerSettings12.bin"/><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tabColor rgb="FF7030A0"/>
  </sheetPr>
  <dimension ref="A1:F25"/>
  <sheetViews>
    <sheetView showGridLines="0" zoomScale="50" zoomScaleNormal="50" zoomScalePageLayoutView="50" workbookViewId="0"/>
  </sheetViews>
  <sheetFormatPr defaultColWidth="9.140625" defaultRowHeight="12.75"/>
  <cols>
    <col min="1" max="1" width="116.28515625" style="1" customWidth="1"/>
    <col min="2" max="2" width="3.28515625" style="1" customWidth="1"/>
    <col min="3" max="3" width="31.140625" style="1" customWidth="1"/>
    <col min="4" max="4" width="21.140625" style="1" customWidth="1"/>
    <col min="5" max="5" width="20.85546875" style="1" customWidth="1"/>
    <col min="6" max="6" width="15.85546875" style="1" customWidth="1"/>
    <col min="7" max="7" width="18.140625" style="1" customWidth="1"/>
    <col min="8" max="8" width="3" style="1" customWidth="1"/>
    <col min="9" max="16384" width="9.140625" style="1"/>
  </cols>
  <sheetData>
    <row r="1" spans="1:5" ht="21" customHeight="1">
      <c r="A1" s="575" t="s">
        <v>0</v>
      </c>
      <c r="B1" s="575"/>
      <c r="C1" s="575"/>
      <c r="D1" s="575"/>
      <c r="E1" s="575"/>
    </row>
    <row r="2" spans="1:5" ht="23.25">
      <c r="A2" s="575" t="s">
        <v>724</v>
      </c>
      <c r="B2" s="575"/>
      <c r="C2" s="575"/>
      <c r="D2" s="575"/>
      <c r="E2" s="575"/>
    </row>
    <row r="3" spans="1:5" ht="21" customHeight="1">
      <c r="A3" s="575" t="s">
        <v>1</v>
      </c>
      <c r="B3" s="575"/>
      <c r="C3" s="575"/>
      <c r="D3" s="575"/>
      <c r="E3" s="575"/>
    </row>
    <row r="4" spans="1:5" ht="32.1" customHeight="1">
      <c r="A4" s="9" t="s">
        <v>2</v>
      </c>
      <c r="B4" s="9"/>
      <c r="C4" s="9"/>
      <c r="D4" s="9"/>
      <c r="E4" s="9"/>
    </row>
    <row r="5" spans="1:5" ht="107.25" customHeight="1">
      <c r="A5" s="5" t="s">
        <v>3</v>
      </c>
      <c r="B5" s="6"/>
      <c r="C5" s="7" t="s">
        <v>4</v>
      </c>
      <c r="D5" s="7" t="s">
        <v>5</v>
      </c>
      <c r="E5" s="7" t="s">
        <v>6</v>
      </c>
    </row>
    <row r="6" spans="1:5" s="3" customFormat="1" ht="18" customHeight="1"/>
    <row r="7" spans="1:5" s="3" customFormat="1" ht="20.100000000000001" customHeight="1">
      <c r="A7" s="1125" t="s">
        <v>10</v>
      </c>
      <c r="B7" s="1126"/>
      <c r="C7" s="1127" t="s">
        <v>10</v>
      </c>
      <c r="D7" s="1125" t="s">
        <v>10</v>
      </c>
      <c r="E7" s="1129" t="s">
        <v>10</v>
      </c>
    </row>
    <row r="8" spans="1:5" s="3" customFormat="1" ht="20.100000000000001" customHeight="1">
      <c r="A8" s="1125"/>
      <c r="B8" s="1126"/>
      <c r="C8" s="1127"/>
      <c r="D8" s="1125"/>
      <c r="E8" s="1129"/>
    </row>
    <row r="9" spans="1:5" s="3" customFormat="1" ht="20.100000000000001" customHeight="1">
      <c r="A9" s="1128"/>
      <c r="B9" s="1130"/>
      <c r="C9" s="1127"/>
      <c r="D9" s="1135"/>
      <c r="E9" s="1129"/>
    </row>
    <row r="10" spans="1:5" s="3" customFormat="1" ht="20.100000000000001" customHeight="1">
      <c r="A10" s="1131" t="s">
        <v>9</v>
      </c>
      <c r="B10" s="1132"/>
      <c r="C10" s="1133" t="s">
        <v>10</v>
      </c>
      <c r="D10" s="1133"/>
      <c r="E10" s="1133" t="s">
        <v>10</v>
      </c>
    </row>
    <row r="11" spans="1:5" s="3" customFormat="1" ht="20.100000000000001" customHeight="1">
      <c r="A11" s="1131"/>
      <c r="B11" s="1132"/>
      <c r="C11" s="1132"/>
      <c r="D11" s="1133"/>
      <c r="E11" s="1132"/>
    </row>
    <row r="12" spans="1:5" ht="20.100000000000001" customHeight="1">
      <c r="A12" s="1132"/>
      <c r="B12" s="1132"/>
      <c r="C12" s="1132"/>
      <c r="D12" s="1133"/>
      <c r="E12" s="1132"/>
    </row>
    <row r="13" spans="1:5" ht="20.100000000000001" customHeight="1">
      <c r="A13" s="1134" t="s">
        <v>10</v>
      </c>
      <c r="B13" s="1132"/>
      <c r="C13" s="1132"/>
      <c r="D13" s="1133"/>
      <c r="E13" s="1132"/>
    </row>
    <row r="14" spans="1:5" ht="20.100000000000001" customHeight="1">
      <c r="A14" s="1134"/>
      <c r="B14" s="1132"/>
      <c r="C14" s="1132"/>
      <c r="D14" s="1136"/>
      <c r="E14" s="1132"/>
    </row>
    <row r="15" spans="1:5" ht="20.100000000000001" customHeight="1">
      <c r="A15" s="1134"/>
      <c r="B15" s="1132"/>
      <c r="C15" s="1132"/>
      <c r="D15" s="1136"/>
      <c r="E15" s="1132"/>
    </row>
    <row r="16" spans="1:5" ht="20.100000000000001" customHeight="1">
      <c r="A16" s="1134"/>
      <c r="B16" s="1132"/>
      <c r="C16" s="1132"/>
      <c r="D16" s="1136"/>
      <c r="E16" s="1132"/>
    </row>
    <row r="17" spans="1:6" ht="15" customHeight="1">
      <c r="A17" s="8"/>
      <c r="B17" s="2"/>
      <c r="C17" s="2"/>
      <c r="D17" s="2"/>
      <c r="E17" s="2"/>
    </row>
    <row r="18" spans="1:6" ht="15" customHeight="1">
      <c r="A18" s="478"/>
      <c r="B18" s="176"/>
      <c r="C18" s="176"/>
      <c r="D18" s="176"/>
      <c r="E18" s="176"/>
      <c r="F18" s="179"/>
    </row>
    <row r="19" spans="1:6" ht="19.5" customHeight="1">
      <c r="A19" s="478"/>
      <c r="B19" s="176"/>
      <c r="C19" s="176"/>
      <c r="D19" s="176"/>
      <c r="E19" s="176"/>
      <c r="F19" s="179"/>
    </row>
    <row r="20" spans="1:6" ht="17.100000000000001" customHeight="1">
      <c r="A20" s="4"/>
      <c r="C20" s="3"/>
      <c r="D20" s="3"/>
      <c r="E20" s="3"/>
    </row>
    <row r="21" spans="1:6" ht="17.100000000000001" customHeight="1">
      <c r="C21" s="3"/>
      <c r="D21" s="3"/>
      <c r="E21" s="3"/>
    </row>
    <row r="22" spans="1:6" ht="17.100000000000001" customHeight="1">
      <c r="C22" s="3"/>
      <c r="D22" s="3"/>
      <c r="E22" s="3"/>
    </row>
    <row r="23" spans="1:6" ht="17.100000000000001" customHeight="1">
      <c r="C23" s="3"/>
      <c r="D23" s="3"/>
      <c r="E23" s="3"/>
    </row>
    <row r="24" spans="1:6" ht="17.100000000000001" customHeight="1">
      <c r="C24" s="3"/>
      <c r="D24" s="3"/>
      <c r="E24" s="3"/>
    </row>
    <row r="25" spans="1:6" ht="17.100000000000001" customHeight="1">
      <c r="C25" s="3"/>
      <c r="D25" s="3"/>
      <c r="E25" s="3"/>
    </row>
  </sheetData>
  <phoneticPr fontId="0" type="noConversion"/>
  <printOptions horizontalCentered="1"/>
  <pageMargins left="0.65" right="0.75" top="1" bottom="1" header="0.5" footer="0.5"/>
  <pageSetup scale="56" orientation="portrait" r:id="rId1"/>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tabColor theme="9" tint="0.39997558519241921"/>
  </sheetPr>
  <dimension ref="A1:J11"/>
  <sheetViews>
    <sheetView showGridLines="0" topLeftCell="A4" zoomScale="70" zoomScaleNormal="70" zoomScalePageLayoutView="70" workbookViewId="0"/>
  </sheetViews>
  <sheetFormatPr defaultColWidth="8.85546875" defaultRowHeight="12.75"/>
  <cols>
    <col min="1" max="1" width="109" customWidth="1"/>
  </cols>
  <sheetData>
    <row r="1" spans="1:10" ht="22.35" customHeight="1">
      <c r="A1" s="582" t="s">
        <v>11</v>
      </c>
      <c r="B1" s="578"/>
      <c r="C1" s="578"/>
      <c r="D1" s="578"/>
      <c r="E1" s="578"/>
      <c r="F1" s="578"/>
      <c r="G1" s="578"/>
      <c r="H1" s="578"/>
      <c r="I1" s="578"/>
      <c r="J1" s="578"/>
    </row>
    <row r="2" spans="1:10" ht="22.35" customHeight="1">
      <c r="A2" s="582" t="s">
        <v>732</v>
      </c>
      <c r="B2" s="578"/>
      <c r="C2" s="578"/>
      <c r="D2" s="578"/>
      <c r="E2" s="578"/>
      <c r="F2" s="578"/>
      <c r="G2" s="578"/>
      <c r="H2" s="578"/>
      <c r="I2" s="578"/>
      <c r="J2" s="578"/>
    </row>
    <row r="3" spans="1:10" ht="22.35" customHeight="1">
      <c r="A3" s="582" t="s">
        <v>12</v>
      </c>
      <c r="B3" s="578"/>
      <c r="C3" s="578"/>
      <c r="D3" s="578"/>
      <c r="E3" s="578"/>
      <c r="F3" s="578"/>
      <c r="G3" s="578"/>
      <c r="H3" s="578"/>
      <c r="I3" s="578"/>
      <c r="J3" s="578"/>
    </row>
    <row r="4" spans="1:10" ht="26.45" customHeight="1">
      <c r="A4" s="583" t="s">
        <v>13</v>
      </c>
      <c r="B4" s="584"/>
      <c r="C4" s="584"/>
      <c r="D4" s="584"/>
      <c r="E4" s="584"/>
      <c r="F4" s="584"/>
      <c r="G4" s="584"/>
      <c r="H4" s="584"/>
      <c r="I4" s="584"/>
      <c r="J4" s="584"/>
    </row>
    <row r="11" spans="1:10" ht="34.5">
      <c r="E11" s="424"/>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2051" r:id="rId4">
          <objectPr defaultSize="0" altText="2026-27 Budget Instructions" r:id="rId5">
            <anchor moveWithCells="1">
              <from>
                <xdr:col>0</xdr:col>
                <xdr:colOff>0</xdr:colOff>
                <xdr:row>6</xdr:row>
                <xdr:rowOff>0</xdr:rowOff>
              </from>
              <to>
                <xdr:col>0</xdr:col>
                <xdr:colOff>5829300</xdr:colOff>
                <xdr:row>50</xdr:row>
                <xdr:rowOff>142875</xdr:rowOff>
              </to>
            </anchor>
          </objectPr>
        </oleObject>
      </mc:Choice>
      <mc:Fallback>
        <oleObject progId="Acrobat.Document.DC" shapeId="2051" r:id="rId4"/>
      </mc:Fallback>
    </mc:AlternateContent>
  </oleObjects>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9">
    <tabColor rgb="FF7030A0"/>
  </sheetPr>
  <dimension ref="A1:AX220"/>
  <sheetViews>
    <sheetView showGridLines="0" zoomScale="60" zoomScaleNormal="60" zoomScalePageLayoutView="80" workbookViewId="0"/>
  </sheetViews>
  <sheetFormatPr defaultColWidth="8.85546875" defaultRowHeight="21"/>
  <cols>
    <col min="1" max="1" width="57.42578125" style="11" customWidth="1"/>
    <col min="2" max="2" width="32.140625" style="11" customWidth="1"/>
    <col min="3" max="3" width="24.7109375" style="11" customWidth="1"/>
    <col min="4" max="4" width="26" style="11" bestFit="1" customWidth="1"/>
    <col min="5" max="5" width="23.42578125" style="11" customWidth="1"/>
    <col min="6" max="6" width="21.85546875" style="11" customWidth="1"/>
    <col min="7" max="7" width="22.28515625" style="11" customWidth="1"/>
    <col min="8" max="8" width="26.85546875" style="11" customWidth="1"/>
    <col min="9" max="9" width="14.85546875" style="11" customWidth="1"/>
    <col min="10" max="10" width="20.28515625" style="11" customWidth="1"/>
    <col min="11" max="11" width="17.85546875" style="11" bestFit="1" customWidth="1"/>
    <col min="12" max="12" width="13.7109375" style="11" customWidth="1"/>
    <col min="13" max="13" width="13.42578125" style="11" bestFit="1" customWidth="1"/>
    <col min="14" max="14" width="12.140625" style="11" bestFit="1" customWidth="1"/>
    <col min="15" max="15" width="13.28515625" style="11" customWidth="1"/>
    <col min="16" max="16" width="13" style="11" customWidth="1"/>
    <col min="17" max="17" width="15" style="11" customWidth="1"/>
    <col min="18" max="18" width="13.42578125" style="11" customWidth="1"/>
    <col min="19" max="19" width="13.7109375" style="11" customWidth="1"/>
    <col min="20" max="20" width="21.42578125" style="11" customWidth="1"/>
    <col min="21" max="21" width="8.85546875" style="11"/>
    <col min="22" max="22" width="12.140625" style="11" bestFit="1" customWidth="1"/>
    <col min="23" max="23" width="13.85546875" style="11" customWidth="1"/>
    <col min="24" max="24" width="9.28515625" style="11" bestFit="1" customWidth="1"/>
    <col min="25" max="25" width="2.42578125" style="11" customWidth="1"/>
    <col min="26" max="26" width="14.85546875" style="11" customWidth="1"/>
    <col min="27" max="27" width="15.28515625" style="11" customWidth="1"/>
    <col min="28" max="28" width="15.140625" style="11" customWidth="1"/>
    <col min="29" max="29" width="6.28515625" style="11" customWidth="1"/>
    <col min="30" max="30" width="64.85546875" style="11" customWidth="1"/>
    <col min="31" max="31" width="13.42578125" style="11" customWidth="1"/>
    <col min="32" max="32" width="14.7109375" style="11" customWidth="1"/>
    <col min="33" max="33" width="18" style="11" customWidth="1"/>
    <col min="34" max="34" width="4.7109375" style="11" customWidth="1"/>
    <col min="35" max="35" width="21.42578125" style="11" customWidth="1"/>
    <col min="36" max="39" width="8.85546875" style="11"/>
    <col min="40" max="40" width="46.85546875" style="11" customWidth="1"/>
    <col min="41" max="41" width="19.140625" style="11" customWidth="1"/>
    <col min="42" max="42" width="2.7109375" style="11" customWidth="1"/>
    <col min="43" max="44" width="20.140625" style="11" customWidth="1"/>
    <col min="45" max="16384" width="8.85546875" style="11"/>
  </cols>
  <sheetData>
    <row r="1" spans="1:10" ht="25.35" customHeight="1">
      <c r="A1" s="986" t="s">
        <v>14</v>
      </c>
      <c r="B1" s="986"/>
      <c r="C1" s="986"/>
      <c r="D1" s="986"/>
      <c r="E1" s="10"/>
    </row>
    <row r="2" spans="1:10" ht="33.6" customHeight="1" thickBot="1">
      <c r="A2" s="993" t="s">
        <v>15</v>
      </c>
      <c r="B2" s="993"/>
      <c r="C2" s="993"/>
      <c r="D2" s="993"/>
    </row>
    <row r="3" spans="1:10" ht="25.35" customHeight="1" thickBot="1">
      <c r="A3" s="56"/>
      <c r="B3" s="57" t="s">
        <v>791</v>
      </c>
      <c r="C3" s="58"/>
      <c r="D3" s="67"/>
      <c r="E3" s="66"/>
    </row>
    <row r="4" spans="1:10" ht="25.35" customHeight="1" thickBot="1">
      <c r="A4" s="56">
        <v>1</v>
      </c>
      <c r="B4" s="46">
        <v>2</v>
      </c>
      <c r="C4" s="46">
        <v>3</v>
      </c>
      <c r="D4" s="46">
        <v>4</v>
      </c>
      <c r="E4" s="13"/>
    </row>
    <row r="5" spans="1:10" ht="44.1" customHeight="1" thickBot="1">
      <c r="A5" s="32" t="s">
        <v>16</v>
      </c>
      <c r="B5" s="1027" t="s">
        <v>759</v>
      </c>
      <c r="C5" s="1028"/>
      <c r="D5" s="1029"/>
      <c r="E5" s="563" t="s">
        <v>10</v>
      </c>
      <c r="F5" s="13"/>
    </row>
    <row r="6" spans="1:10" ht="89.1" customHeight="1" thickBot="1">
      <c r="A6" s="280" t="s">
        <v>17</v>
      </c>
      <c r="B6" s="55" t="s">
        <v>767</v>
      </c>
      <c r="C6" s="17" t="s">
        <v>18</v>
      </c>
      <c r="D6" s="70" t="s">
        <v>19</v>
      </c>
      <c r="F6" s="13"/>
    </row>
    <row r="7" spans="1:10" ht="25.35" customHeight="1">
      <c r="A7" s="397" t="s">
        <v>20</v>
      </c>
      <c r="B7" s="906">
        <v>46135825</v>
      </c>
      <c r="C7" s="1105">
        <v>8965209</v>
      </c>
      <c r="D7" s="75">
        <f t="shared" ref="D7:D34" si="0">SUM(B7:C7)</f>
        <v>55101034</v>
      </c>
      <c r="E7" s="421"/>
      <c r="F7" s="422"/>
      <c r="G7" s="42"/>
      <c r="I7" s="42"/>
      <c r="J7" s="42"/>
    </row>
    <row r="8" spans="1:10" ht="25.35" customHeight="1">
      <c r="A8" s="377" t="s">
        <v>21</v>
      </c>
      <c r="B8" s="1082">
        <v>98690418</v>
      </c>
      <c r="C8" s="1105">
        <v>17967796</v>
      </c>
      <c r="D8" s="68">
        <f t="shared" si="0"/>
        <v>116658214</v>
      </c>
      <c r="E8" s="399"/>
      <c r="F8" s="42"/>
      <c r="G8" s="42"/>
      <c r="I8" s="42"/>
      <c r="J8" s="42"/>
    </row>
    <row r="9" spans="1:10" ht="25.35" customHeight="1">
      <c r="A9" s="377" t="s">
        <v>22</v>
      </c>
      <c r="B9" s="907">
        <v>36635655</v>
      </c>
      <c r="C9" s="1105">
        <v>5132576</v>
      </c>
      <c r="D9" s="68">
        <f t="shared" si="0"/>
        <v>41768231</v>
      </c>
      <c r="E9" s="399"/>
      <c r="F9" s="42"/>
      <c r="G9" s="42"/>
      <c r="I9" s="42"/>
      <c r="J9" s="42"/>
    </row>
    <row r="10" spans="1:10" ht="25.35" customHeight="1">
      <c r="A10" s="377" t="s">
        <v>23</v>
      </c>
      <c r="B10" s="907">
        <v>13538708</v>
      </c>
      <c r="C10" s="1105">
        <v>2823123</v>
      </c>
      <c r="D10" s="68">
        <f t="shared" si="0"/>
        <v>16361831</v>
      </c>
      <c r="E10" s="399"/>
      <c r="F10" s="42"/>
      <c r="G10" s="42"/>
      <c r="I10" s="42"/>
      <c r="J10" s="42"/>
    </row>
    <row r="11" spans="1:10" ht="25.35" customHeight="1">
      <c r="A11" s="377" t="s">
        <v>24</v>
      </c>
      <c r="B11" s="907">
        <v>51701935</v>
      </c>
      <c r="C11" s="1105">
        <v>10787451</v>
      </c>
      <c r="D11" s="68">
        <f t="shared" si="0"/>
        <v>62489386</v>
      </c>
      <c r="E11" s="399"/>
      <c r="F11" s="42"/>
      <c r="G11" s="42"/>
      <c r="I11" s="42"/>
      <c r="J11" s="42"/>
    </row>
    <row r="12" spans="1:10" ht="25.35" customHeight="1">
      <c r="A12" s="377" t="s">
        <v>25</v>
      </c>
      <c r="B12" s="907">
        <v>46933805</v>
      </c>
      <c r="C12" s="1105">
        <v>6873089</v>
      </c>
      <c r="D12" s="68">
        <f t="shared" si="0"/>
        <v>53806894</v>
      </c>
      <c r="E12" s="399"/>
      <c r="F12" s="42"/>
      <c r="G12" s="42"/>
      <c r="I12" s="42"/>
      <c r="J12" s="42"/>
    </row>
    <row r="13" spans="1:10" ht="25.35" customHeight="1">
      <c r="A13" s="377" t="s">
        <v>26</v>
      </c>
      <c r="B13" s="907">
        <v>76188848</v>
      </c>
      <c r="C13" s="1105">
        <v>16150515</v>
      </c>
      <c r="D13" s="68">
        <f t="shared" si="0"/>
        <v>92339363</v>
      </c>
      <c r="E13" s="399"/>
      <c r="F13" s="42"/>
      <c r="G13" s="42"/>
      <c r="I13" s="42"/>
      <c r="J13" s="42"/>
    </row>
    <row r="14" spans="1:10" ht="25.35" customHeight="1">
      <c r="A14" s="377" t="s">
        <v>27</v>
      </c>
      <c r="B14" s="907">
        <v>10190230</v>
      </c>
      <c r="C14" s="1105">
        <v>1455245</v>
      </c>
      <c r="D14" s="68">
        <f t="shared" si="0"/>
        <v>11645475</v>
      </c>
      <c r="E14" s="399"/>
      <c r="F14" s="42"/>
      <c r="G14" s="42"/>
      <c r="I14" s="42"/>
      <c r="J14" s="42"/>
    </row>
    <row r="15" spans="1:10" ht="25.35" customHeight="1">
      <c r="A15" s="377" t="s">
        <v>28</v>
      </c>
      <c r="B15" s="907">
        <v>23425463</v>
      </c>
      <c r="C15" s="1105">
        <v>4601687</v>
      </c>
      <c r="D15" s="68">
        <f t="shared" si="0"/>
        <v>28027150</v>
      </c>
      <c r="E15" s="399"/>
      <c r="F15" s="42"/>
      <c r="G15" s="42"/>
      <c r="I15" s="42"/>
      <c r="J15" s="42"/>
    </row>
    <row r="16" spans="1:10" ht="25.35" customHeight="1">
      <c r="A16" s="377" t="s">
        <v>753</v>
      </c>
      <c r="B16" s="907">
        <v>78745180</v>
      </c>
      <c r="C16" s="1105">
        <v>12203027</v>
      </c>
      <c r="D16" s="68">
        <f t="shared" si="0"/>
        <v>90948207</v>
      </c>
      <c r="E16" s="399"/>
      <c r="F16" s="42"/>
      <c r="G16" s="42"/>
      <c r="I16" s="42"/>
      <c r="J16" s="42"/>
    </row>
    <row r="17" spans="1:10" ht="25.35" customHeight="1">
      <c r="A17" s="377" t="s">
        <v>29</v>
      </c>
      <c r="B17" s="907">
        <v>52058669</v>
      </c>
      <c r="C17" s="1105">
        <v>9889375</v>
      </c>
      <c r="D17" s="68">
        <f t="shared" si="0"/>
        <v>61948044</v>
      </c>
      <c r="E17" s="399"/>
      <c r="F17" s="42"/>
      <c r="G17" s="42"/>
      <c r="I17" s="42"/>
      <c r="J17" s="42"/>
    </row>
    <row r="18" spans="1:10" ht="25.35" customHeight="1">
      <c r="A18" s="377" t="s">
        <v>30</v>
      </c>
      <c r="B18" s="907">
        <v>17400443</v>
      </c>
      <c r="C18" s="1105">
        <v>2879216</v>
      </c>
      <c r="D18" s="68">
        <f t="shared" si="0"/>
        <v>20279659</v>
      </c>
      <c r="E18" s="399"/>
      <c r="F18" s="42"/>
      <c r="G18" s="42"/>
      <c r="I18" s="42"/>
      <c r="J18" s="42"/>
    </row>
    <row r="19" spans="1:10" ht="25.35" customHeight="1">
      <c r="A19" s="377" t="s">
        <v>31</v>
      </c>
      <c r="B19" s="907">
        <v>22308723</v>
      </c>
      <c r="C19" s="1105">
        <v>2829107</v>
      </c>
      <c r="D19" s="68">
        <f t="shared" si="0"/>
        <v>25137830</v>
      </c>
      <c r="E19" s="399"/>
      <c r="F19" s="42"/>
      <c r="G19" s="42"/>
      <c r="I19" s="42"/>
      <c r="J19" s="42"/>
    </row>
    <row r="20" spans="1:10" ht="25.35" customHeight="1">
      <c r="A20" s="377" t="s">
        <v>32</v>
      </c>
      <c r="B20" s="907">
        <v>31804903</v>
      </c>
      <c r="C20" s="1105">
        <v>4767012</v>
      </c>
      <c r="D20" s="68">
        <f t="shared" si="0"/>
        <v>36571915</v>
      </c>
      <c r="E20" s="399"/>
      <c r="F20" s="42"/>
      <c r="G20" s="42"/>
      <c r="H20" s="42"/>
      <c r="I20" s="42"/>
      <c r="J20" s="42"/>
    </row>
    <row r="21" spans="1:10" ht="25.35" customHeight="1">
      <c r="A21" s="377" t="s">
        <v>33</v>
      </c>
      <c r="B21" s="907">
        <v>202832113</v>
      </c>
      <c r="C21" s="1105">
        <v>36438801</v>
      </c>
      <c r="D21" s="68">
        <f t="shared" si="0"/>
        <v>239270914</v>
      </c>
      <c r="E21" s="399"/>
      <c r="F21" s="42"/>
      <c r="G21" s="42"/>
      <c r="I21" s="42"/>
      <c r="J21" s="42"/>
    </row>
    <row r="22" spans="1:10" ht="25.35" customHeight="1">
      <c r="A22" s="377" t="s">
        <v>34</v>
      </c>
      <c r="B22" s="907">
        <v>10454571</v>
      </c>
      <c r="C22" s="1105">
        <v>1533902</v>
      </c>
      <c r="D22" s="68">
        <f t="shared" si="0"/>
        <v>11988473</v>
      </c>
      <c r="E22" s="399"/>
      <c r="F22" s="42"/>
      <c r="G22" s="42"/>
      <c r="I22" s="42"/>
      <c r="J22" s="42"/>
    </row>
    <row r="23" spans="1:10" ht="25.35" customHeight="1">
      <c r="A23" s="377" t="s">
        <v>35</v>
      </c>
      <c r="B23" s="907">
        <v>26088800</v>
      </c>
      <c r="C23" s="1105">
        <v>4053149</v>
      </c>
      <c r="D23" s="68">
        <f t="shared" si="0"/>
        <v>30141949</v>
      </c>
      <c r="E23" s="399"/>
      <c r="F23" s="42"/>
      <c r="G23" s="42"/>
      <c r="I23" s="42"/>
      <c r="J23" s="42"/>
    </row>
    <row r="24" spans="1:10" ht="25.35" customHeight="1">
      <c r="A24" s="377" t="s">
        <v>36</v>
      </c>
      <c r="B24" s="907">
        <v>72521516</v>
      </c>
      <c r="C24" s="1105">
        <v>12221593</v>
      </c>
      <c r="D24" s="68">
        <f t="shared" si="0"/>
        <v>84743109</v>
      </c>
      <c r="E24" s="399"/>
      <c r="F24" s="42"/>
      <c r="G24" s="42"/>
      <c r="I24" s="42"/>
      <c r="J24" s="42"/>
    </row>
    <row r="25" spans="1:10" ht="25.35" customHeight="1">
      <c r="A25" s="377" t="s">
        <v>37</v>
      </c>
      <c r="B25" s="907">
        <v>45643999</v>
      </c>
      <c r="C25" s="1105">
        <v>5900984</v>
      </c>
      <c r="D25" s="68">
        <f t="shared" si="0"/>
        <v>51544983</v>
      </c>
      <c r="E25" s="399"/>
      <c r="F25" s="42"/>
      <c r="G25" s="42"/>
      <c r="I25" s="42"/>
      <c r="J25" s="42"/>
    </row>
    <row r="26" spans="1:10" ht="25.35" customHeight="1">
      <c r="A26" s="377" t="s">
        <v>38</v>
      </c>
      <c r="B26" s="907">
        <v>56025336</v>
      </c>
      <c r="C26" s="1105">
        <v>7318283</v>
      </c>
      <c r="D26" s="68">
        <f t="shared" si="0"/>
        <v>63343619</v>
      </c>
      <c r="E26" s="399"/>
      <c r="F26" s="42"/>
      <c r="G26" s="42"/>
      <c r="I26" s="42"/>
      <c r="J26" s="42"/>
    </row>
    <row r="27" spans="1:10" ht="25.35" customHeight="1">
      <c r="A27" s="377" t="s">
        <v>39</v>
      </c>
      <c r="B27" s="907">
        <v>45068196</v>
      </c>
      <c r="C27" s="1105">
        <v>5998631</v>
      </c>
      <c r="D27" s="68">
        <f t="shared" si="0"/>
        <v>51066827</v>
      </c>
      <c r="E27" s="399"/>
      <c r="F27" s="42"/>
      <c r="G27" s="42"/>
      <c r="I27" s="42"/>
      <c r="J27" s="42"/>
    </row>
    <row r="28" spans="1:10" ht="25.35" customHeight="1">
      <c r="A28" s="377" t="s">
        <v>40</v>
      </c>
      <c r="B28" s="907">
        <v>32205772</v>
      </c>
      <c r="C28" s="1105">
        <v>4092028</v>
      </c>
      <c r="D28" s="68">
        <f t="shared" si="0"/>
        <v>36297800</v>
      </c>
      <c r="E28" s="399"/>
      <c r="F28" s="42"/>
      <c r="G28" s="42"/>
      <c r="I28" s="42"/>
      <c r="J28" s="42"/>
    </row>
    <row r="29" spans="1:10" ht="25.35" customHeight="1">
      <c r="A29" s="377" t="s">
        <v>41</v>
      </c>
      <c r="B29" s="907">
        <v>81244931</v>
      </c>
      <c r="C29" s="1105">
        <v>14666330</v>
      </c>
      <c r="D29" s="68">
        <f t="shared" si="0"/>
        <v>95911261</v>
      </c>
      <c r="E29" s="399"/>
      <c r="F29" s="42"/>
      <c r="G29" s="42"/>
      <c r="I29" s="42"/>
      <c r="J29" s="42"/>
    </row>
    <row r="30" spans="1:10" ht="25.35" customHeight="1">
      <c r="A30" s="377" t="s">
        <v>42</v>
      </c>
      <c r="B30" s="907">
        <v>48685389</v>
      </c>
      <c r="C30" s="1105">
        <v>7445833</v>
      </c>
      <c r="D30" s="68">
        <f t="shared" si="0"/>
        <v>56131222</v>
      </c>
      <c r="E30" s="399"/>
      <c r="F30" s="42"/>
      <c r="G30" s="42"/>
      <c r="I30" s="42"/>
      <c r="J30" s="42"/>
    </row>
    <row r="31" spans="1:10" ht="25.35" customHeight="1">
      <c r="A31" s="377" t="s">
        <v>43</v>
      </c>
      <c r="B31" s="907">
        <v>50687169</v>
      </c>
      <c r="C31" s="1105">
        <v>8021591</v>
      </c>
      <c r="D31" s="68">
        <f t="shared" si="0"/>
        <v>58708760</v>
      </c>
      <c r="E31" s="399"/>
      <c r="F31" s="42"/>
      <c r="G31" s="42"/>
      <c r="I31" s="42"/>
      <c r="J31" s="42"/>
    </row>
    <row r="32" spans="1:10" ht="25.35" customHeight="1">
      <c r="A32" s="377" t="s">
        <v>44</v>
      </c>
      <c r="B32" s="907">
        <v>23017517</v>
      </c>
      <c r="C32" s="1105">
        <v>3443580</v>
      </c>
      <c r="D32" s="68">
        <f t="shared" si="0"/>
        <v>26461097</v>
      </c>
      <c r="E32" s="399"/>
      <c r="F32" s="42"/>
      <c r="G32" s="42"/>
      <c r="I32" s="42" t="s">
        <v>45</v>
      </c>
      <c r="J32" s="42"/>
    </row>
    <row r="33" spans="1:12" ht="25.35" customHeight="1">
      <c r="A33" s="377" t="s">
        <v>701</v>
      </c>
      <c r="B33" s="907">
        <v>39674794</v>
      </c>
      <c r="C33" s="1105">
        <v>6698176</v>
      </c>
      <c r="D33" s="68">
        <f t="shared" si="0"/>
        <v>46372970</v>
      </c>
      <c r="E33" s="399"/>
      <c r="F33" s="42"/>
      <c r="G33" s="42"/>
      <c r="I33" s="399"/>
      <c r="J33" s="42"/>
      <c r="K33" s="399"/>
    </row>
    <row r="34" spans="1:12" ht="25.35" customHeight="1" thickBot="1">
      <c r="A34" s="378" t="s">
        <v>46</v>
      </c>
      <c r="B34" s="907">
        <v>130572783</v>
      </c>
      <c r="C34" s="1105">
        <v>14571108</v>
      </c>
      <c r="D34" s="69">
        <f t="shared" si="0"/>
        <v>145143891</v>
      </c>
      <c r="E34" s="399"/>
      <c r="F34" s="42"/>
      <c r="G34" s="42"/>
      <c r="I34" s="399"/>
      <c r="J34" s="42"/>
      <c r="K34" s="399"/>
    </row>
    <row r="35" spans="1:12" ht="25.35" customHeight="1" thickBot="1">
      <c r="A35" s="379" t="s">
        <v>47</v>
      </c>
      <c r="B35" s="418">
        <f>SUM(B7:B34)</f>
        <v>1470481691</v>
      </c>
      <c r="C35" s="418">
        <f>SUM(C7:C34)</f>
        <v>239728417</v>
      </c>
      <c r="D35" s="391">
        <f>SUM(D7:D34)</f>
        <v>1710210108</v>
      </c>
      <c r="E35" s="419"/>
      <c r="F35" s="42"/>
      <c r="G35" s="42"/>
      <c r="H35" s="42"/>
      <c r="I35" s="399"/>
      <c r="J35" s="42"/>
      <c r="K35" s="399"/>
      <c r="L35" s="400"/>
    </row>
    <row r="36" spans="1:12" ht="19.350000000000001" customHeight="1">
      <c r="A36" s="1165" t="s">
        <v>48</v>
      </c>
      <c r="B36" s="1030"/>
      <c r="C36" s="1030"/>
      <c r="D36" s="1030"/>
      <c r="E36" s="462"/>
      <c r="K36" s="399"/>
    </row>
    <row r="37" spans="1:12" ht="27.75" customHeight="1">
      <c r="A37" s="1164" t="s">
        <v>768</v>
      </c>
      <c r="B37" s="821"/>
      <c r="C37" s="821"/>
      <c r="D37" s="821"/>
      <c r="E37" s="461"/>
      <c r="K37" s="399"/>
    </row>
    <row r="38" spans="1:12" s="1162" customFormat="1" ht="29.25" customHeight="1">
      <c r="A38" s="1166" t="s">
        <v>769</v>
      </c>
      <c r="B38" s="1031"/>
      <c r="C38" s="1031"/>
      <c r="D38" s="1031"/>
      <c r="E38" s="1161"/>
      <c r="K38" s="1163"/>
    </row>
    <row r="39" spans="1:12" ht="36.6" hidden="1" customHeight="1" thickBot="1">
      <c r="A39" s="456" t="s">
        <v>15</v>
      </c>
      <c r="B39" s="457"/>
      <c r="C39" s="457"/>
      <c r="K39" s="163"/>
    </row>
    <row r="40" spans="1:12" ht="24" hidden="1" customHeight="1" thickBot="1">
      <c r="A40" s="38" t="s">
        <v>761</v>
      </c>
      <c r="B40" s="1167" t="s">
        <v>789</v>
      </c>
      <c r="C40" s="1168"/>
      <c r="D40" s="903"/>
      <c r="E40" s="904"/>
      <c r="F40" s="11" t="s">
        <v>10</v>
      </c>
      <c r="K40" s="163"/>
    </row>
    <row r="41" spans="1:12" ht="22.35" hidden="1" customHeight="1" thickBot="1">
      <c r="A41" s="39">
        <v>1</v>
      </c>
      <c r="B41" s="46">
        <v>2</v>
      </c>
      <c r="C41" s="46">
        <v>3</v>
      </c>
      <c r="D41" s="46">
        <v>4</v>
      </c>
      <c r="E41" s="46">
        <v>5</v>
      </c>
    </row>
    <row r="42" spans="1:12" ht="24.6" hidden="1" customHeight="1" thickBot="1">
      <c r="A42" s="34" t="s">
        <v>17</v>
      </c>
      <c r="B42" s="43" t="s">
        <v>49</v>
      </c>
      <c r="C42" s="44" t="s">
        <v>50</v>
      </c>
      <c r="D42" s="45" t="s">
        <v>51</v>
      </c>
      <c r="E42" s="380" t="s">
        <v>52</v>
      </c>
    </row>
    <row r="43" spans="1:12" ht="126" hidden="1">
      <c r="A43" s="909" t="str">
        <f>A10</f>
        <v>Chipola College</v>
      </c>
      <c r="B43" s="595" t="s">
        <v>770</v>
      </c>
      <c r="C43" s="596"/>
      <c r="D43" s="596"/>
      <c r="E43" s="597">
        <f t="shared" ref="E43:E60" si="1">C43+D43</f>
        <v>0</v>
      </c>
    </row>
    <row r="44" spans="1:12" ht="63" hidden="1">
      <c r="A44" s="910" t="s">
        <v>22</v>
      </c>
      <c r="B44" s="598" t="s">
        <v>771</v>
      </c>
      <c r="C44" s="596"/>
      <c r="D44" s="596"/>
      <c r="E44" s="597">
        <f t="shared" si="1"/>
        <v>0</v>
      </c>
    </row>
    <row r="45" spans="1:12" ht="47.25" hidden="1" customHeight="1">
      <c r="A45" s="908" t="s">
        <v>24</v>
      </c>
      <c r="B45" s="598" t="s">
        <v>786</v>
      </c>
      <c r="C45" s="596"/>
      <c r="D45" s="596"/>
      <c r="E45" s="597">
        <f t="shared" si="1"/>
        <v>0</v>
      </c>
    </row>
    <row r="46" spans="1:12" ht="84.75" hidden="1" customHeight="1">
      <c r="A46" s="908" t="s">
        <v>24</v>
      </c>
      <c r="B46" s="983" t="s">
        <v>772</v>
      </c>
      <c r="C46" s="984"/>
      <c r="D46" s="984"/>
      <c r="E46" s="597">
        <f t="shared" si="1"/>
        <v>0</v>
      </c>
    </row>
    <row r="47" spans="1:12" ht="84.75" hidden="1" customHeight="1">
      <c r="A47" s="908" t="s">
        <v>700</v>
      </c>
      <c r="B47" s="983" t="s">
        <v>773</v>
      </c>
      <c r="C47" s="984"/>
      <c r="D47" s="984"/>
      <c r="E47" s="597">
        <f t="shared" si="1"/>
        <v>0</v>
      </c>
      <c r="G47" s="155" t="s">
        <v>10</v>
      </c>
    </row>
    <row r="48" spans="1:12" ht="66" hidden="1" customHeight="1">
      <c r="A48" s="908" t="s">
        <v>753</v>
      </c>
      <c r="B48" s="983" t="s">
        <v>787</v>
      </c>
      <c r="C48" s="984"/>
      <c r="D48" s="984"/>
      <c r="E48" s="597">
        <f t="shared" si="1"/>
        <v>0</v>
      </c>
      <c r="G48" s="155"/>
    </row>
    <row r="49" spans="1:5" ht="62.45" hidden="1" customHeight="1">
      <c r="A49" s="908" t="s">
        <v>753</v>
      </c>
      <c r="B49" s="598" t="s">
        <v>774</v>
      </c>
      <c r="C49" s="596"/>
      <c r="D49" s="596"/>
      <c r="E49" s="597">
        <f t="shared" si="1"/>
        <v>0</v>
      </c>
    </row>
    <row r="50" spans="1:5" ht="43.5" hidden="1" customHeight="1">
      <c r="A50" s="908" t="s">
        <v>33</v>
      </c>
      <c r="B50" s="983" t="s">
        <v>775</v>
      </c>
      <c r="C50" s="984"/>
      <c r="D50" s="984"/>
      <c r="E50" s="597">
        <f t="shared" si="1"/>
        <v>0</v>
      </c>
    </row>
    <row r="51" spans="1:5" ht="62.45" hidden="1" customHeight="1">
      <c r="A51" s="1096" t="s">
        <v>35</v>
      </c>
      <c r="B51" s="983" t="s">
        <v>776</v>
      </c>
      <c r="C51" s="984"/>
      <c r="D51" s="984"/>
      <c r="E51" s="1081">
        <f t="shared" si="1"/>
        <v>0</v>
      </c>
    </row>
    <row r="52" spans="1:5" ht="62.45" hidden="1" customHeight="1" thickBot="1">
      <c r="A52" s="1101" t="s">
        <v>777</v>
      </c>
      <c r="B52" s="1102" t="s">
        <v>778</v>
      </c>
      <c r="C52" s="1103"/>
      <c r="D52" s="1103"/>
      <c r="E52" s="1104">
        <f t="shared" si="1"/>
        <v>0</v>
      </c>
    </row>
    <row r="53" spans="1:5" ht="62.45" hidden="1" customHeight="1" thickBot="1">
      <c r="A53" s="1169" t="s">
        <v>37</v>
      </c>
      <c r="B53" s="1170" t="s">
        <v>788</v>
      </c>
      <c r="C53" s="1171"/>
      <c r="D53" s="1171"/>
      <c r="E53" s="1104">
        <f t="shared" si="1"/>
        <v>0</v>
      </c>
    </row>
    <row r="54" spans="1:5" ht="62.45" hidden="1" customHeight="1" thickBot="1">
      <c r="A54" s="1101" t="s">
        <v>37</v>
      </c>
      <c r="B54" s="1102" t="s">
        <v>779</v>
      </c>
      <c r="C54" s="1103"/>
      <c r="D54" s="1103"/>
      <c r="E54" s="1104">
        <f t="shared" si="1"/>
        <v>0</v>
      </c>
    </row>
    <row r="55" spans="1:5" ht="62.45" hidden="1" customHeight="1" thickBot="1">
      <c r="A55" s="1169" t="s">
        <v>38</v>
      </c>
      <c r="B55" s="1170" t="s">
        <v>780</v>
      </c>
      <c r="C55" s="1171"/>
      <c r="D55" s="1171"/>
      <c r="E55" s="1172">
        <f t="shared" si="1"/>
        <v>0</v>
      </c>
    </row>
    <row r="56" spans="1:5" ht="62.45" hidden="1" customHeight="1" thickBot="1">
      <c r="A56" s="1169" t="s">
        <v>43</v>
      </c>
      <c r="B56" s="1173" t="s">
        <v>781</v>
      </c>
      <c r="C56" s="1171"/>
      <c r="D56" s="1171"/>
      <c r="E56" s="1172">
        <f t="shared" si="1"/>
        <v>0</v>
      </c>
    </row>
    <row r="57" spans="1:5" ht="62.45" hidden="1" customHeight="1" thickBot="1">
      <c r="A57" s="1169" t="s">
        <v>44</v>
      </c>
      <c r="B57" s="1174" t="s">
        <v>782</v>
      </c>
      <c r="C57" s="1171"/>
      <c r="D57" s="1171"/>
      <c r="E57" s="1172">
        <f t="shared" si="1"/>
        <v>0</v>
      </c>
    </row>
    <row r="58" spans="1:5" ht="62.45" hidden="1" customHeight="1" thickBot="1">
      <c r="A58" s="1169" t="s">
        <v>44</v>
      </c>
      <c r="B58" s="1175" t="s">
        <v>783</v>
      </c>
      <c r="C58" s="1171"/>
      <c r="D58" s="1171"/>
      <c r="E58" s="1172">
        <f t="shared" si="1"/>
        <v>0</v>
      </c>
    </row>
    <row r="59" spans="1:5" ht="62.45" hidden="1" customHeight="1" thickBot="1">
      <c r="A59" s="1169" t="s">
        <v>41</v>
      </c>
      <c r="B59" s="1175" t="s">
        <v>784</v>
      </c>
      <c r="C59" s="1171"/>
      <c r="D59" s="1171"/>
      <c r="E59" s="1172">
        <f t="shared" si="1"/>
        <v>0</v>
      </c>
    </row>
    <row r="60" spans="1:5" ht="62.45" hidden="1" customHeight="1" thickBot="1">
      <c r="A60" s="1169" t="s">
        <v>41</v>
      </c>
      <c r="B60" s="1175" t="s">
        <v>785</v>
      </c>
      <c r="C60" s="1171"/>
      <c r="D60" s="1171"/>
      <c r="E60" s="1172">
        <f t="shared" si="1"/>
        <v>0</v>
      </c>
    </row>
    <row r="61" spans="1:5" ht="24.6" hidden="1" customHeight="1" thickBot="1">
      <c r="A61" s="1097" t="s">
        <v>52</v>
      </c>
      <c r="B61" s="1098"/>
      <c r="C61" s="1099">
        <f>SUM(C43:C60)</f>
        <v>0</v>
      </c>
      <c r="D61" s="1099">
        <f>SUM(D43:D60)</f>
        <v>0</v>
      </c>
      <c r="E61" s="1100">
        <f>SUM(E43:E60)</f>
        <v>0</v>
      </c>
    </row>
    <row r="62" spans="1:5" ht="25.35" hidden="1" customHeight="1">
      <c r="A62" s="11" t="s">
        <v>53</v>
      </c>
    </row>
    <row r="63" spans="1:5" ht="25.35" customHeight="1">
      <c r="D63" s="42"/>
    </row>
    <row r="64" spans="1:5" ht="30.6" hidden="1" customHeight="1" thickBot="1">
      <c r="A64" s="456" t="s">
        <v>15</v>
      </c>
      <c r="B64" s="457"/>
      <c r="C64" s="457"/>
    </row>
    <row r="65" spans="1:7" ht="41.1" hidden="1" customHeight="1" thickBot="1">
      <c r="A65" s="39" t="s">
        <v>727</v>
      </c>
      <c r="B65" s="381" t="s">
        <v>702</v>
      </c>
      <c r="C65" s="10" t="s">
        <v>10</v>
      </c>
      <c r="D65" s="10"/>
    </row>
    <row r="66" spans="1:7" ht="69" hidden="1" customHeight="1" thickBot="1">
      <c r="A66" s="998" t="s">
        <v>703</v>
      </c>
      <c r="B66" s="999"/>
      <c r="C66" s="142"/>
    </row>
    <row r="67" spans="1:7" ht="37.35" hidden="1" customHeight="1" thickBot="1">
      <c r="A67" s="347" t="s">
        <v>17</v>
      </c>
      <c r="B67" s="442" t="s">
        <v>47</v>
      </c>
      <c r="D67" s="16"/>
    </row>
    <row r="68" spans="1:7" ht="25.35" hidden="1" customHeight="1" thickBot="1">
      <c r="A68" s="398" t="str">
        <f>A33</f>
        <v>Tallahassee State College</v>
      </c>
      <c r="B68" s="458">
        <v>0</v>
      </c>
      <c r="C68" s="155"/>
    </row>
    <row r="69" spans="1:7" ht="25.35" hidden="1" customHeight="1" thickBot="1">
      <c r="A69" s="369" t="s">
        <v>47</v>
      </c>
      <c r="B69" s="459">
        <f>SUM(B68:B68)</f>
        <v>0</v>
      </c>
      <c r="C69" s="382"/>
    </row>
    <row r="70" spans="1:7" ht="24.6" customHeight="1">
      <c r="A70" s="464"/>
      <c r="B70" s="463"/>
      <c r="C70" s="463"/>
    </row>
    <row r="71" spans="1:7" ht="32.1" customHeight="1" thickBot="1">
      <c r="A71" s="456" t="s">
        <v>54</v>
      </c>
      <c r="B71" s="457"/>
      <c r="C71" s="457"/>
    </row>
    <row r="72" spans="1:7" ht="44.45" customHeight="1" thickBot="1">
      <c r="A72" s="32" t="s">
        <v>758</v>
      </c>
      <c r="B72" s="1000" t="s">
        <v>757</v>
      </c>
      <c r="C72" s="1001"/>
      <c r="D72" s="1001"/>
      <c r="E72" s="1002"/>
      <c r="F72" s="12"/>
      <c r="G72" s="10"/>
    </row>
    <row r="73" spans="1:7" ht="87.6" customHeight="1" thickBot="1">
      <c r="A73" s="34" t="s">
        <v>17</v>
      </c>
      <c r="B73" s="18" t="s">
        <v>760</v>
      </c>
      <c r="C73" s="33" t="s">
        <v>55</v>
      </c>
      <c r="D73" s="19" t="s">
        <v>56</v>
      </c>
      <c r="E73" s="20" t="s">
        <v>57</v>
      </c>
      <c r="F73" s="18" t="s">
        <v>58</v>
      </c>
    </row>
    <row r="74" spans="1:7" ht="25.35" customHeight="1">
      <c r="A74" s="599" t="str">
        <f t="shared" ref="A74:A101" si="2">A7</f>
        <v>Eastern Florida State College</v>
      </c>
      <c r="B74" s="401">
        <v>25165552.721059371</v>
      </c>
      <c r="C74" s="401">
        <f t="shared" ref="C74:C101" si="3">B74*0.05</f>
        <v>1258277.6360529687</v>
      </c>
      <c r="D74" s="1036">
        <f t="shared" ref="D74:D101" si="4">IF(C74&gt;500000,0,1)</f>
        <v>0</v>
      </c>
      <c r="E74" s="402">
        <f t="shared" ref="E74:E101" si="5">IF(D74&lt;1,0,B74*0.02)</f>
        <v>0</v>
      </c>
      <c r="F74" s="401">
        <f>C74+E74</f>
        <v>1258277.6360529687</v>
      </c>
    </row>
    <row r="75" spans="1:7" ht="25.35" customHeight="1">
      <c r="A75" s="600" t="str">
        <f t="shared" si="2"/>
        <v>Broward College</v>
      </c>
      <c r="B75" s="14">
        <v>64528561.709258325</v>
      </c>
      <c r="C75" s="14">
        <f t="shared" si="3"/>
        <v>3226428.0854629166</v>
      </c>
      <c r="D75" s="14">
        <f t="shared" si="4"/>
        <v>0</v>
      </c>
      <c r="E75" s="14">
        <f t="shared" si="5"/>
        <v>0</v>
      </c>
      <c r="F75" s="14">
        <f t="shared" ref="F75:F101" si="6">C75+E75</f>
        <v>3226428.0854629166</v>
      </c>
    </row>
    <row r="76" spans="1:7" ht="25.35" customHeight="1">
      <c r="A76" s="600" t="str">
        <f t="shared" si="2"/>
        <v>College of Central Florida</v>
      </c>
      <c r="B76" s="14">
        <v>12440133.06095282</v>
      </c>
      <c r="C76" s="14">
        <f t="shared" si="3"/>
        <v>622006.65304764104</v>
      </c>
      <c r="D76" s="14">
        <f t="shared" si="4"/>
        <v>0</v>
      </c>
      <c r="E76" s="14">
        <f t="shared" si="5"/>
        <v>0</v>
      </c>
      <c r="F76" s="14">
        <f t="shared" si="6"/>
        <v>622006.65304764104</v>
      </c>
    </row>
    <row r="77" spans="1:7" ht="25.35" customHeight="1">
      <c r="A77" s="601" t="str">
        <f t="shared" si="2"/>
        <v>Chipola College</v>
      </c>
      <c r="B77" s="367">
        <v>2814641.3108255938</v>
      </c>
      <c r="C77" s="367">
        <f t="shared" si="3"/>
        <v>140732.06554127971</v>
      </c>
      <c r="D77" s="367">
        <f t="shared" si="4"/>
        <v>1</v>
      </c>
      <c r="E77" s="367">
        <f t="shared" si="5"/>
        <v>56292.826216511879</v>
      </c>
      <c r="F77" s="367">
        <f t="shared" si="6"/>
        <v>197024.89175779157</v>
      </c>
    </row>
    <row r="78" spans="1:7" ht="25.35" customHeight="1">
      <c r="A78" s="600" t="str">
        <f t="shared" si="2"/>
        <v>Daytona State College</v>
      </c>
      <c r="B78" s="14">
        <v>25101501.48281439</v>
      </c>
      <c r="C78" s="14">
        <f t="shared" si="3"/>
        <v>1255075.0741407196</v>
      </c>
      <c r="D78" s="14">
        <f t="shared" si="4"/>
        <v>0</v>
      </c>
      <c r="E78" s="14">
        <f t="shared" si="5"/>
        <v>0</v>
      </c>
      <c r="F78" s="14">
        <f t="shared" si="6"/>
        <v>1255075.0741407196</v>
      </c>
    </row>
    <row r="79" spans="1:7" ht="25.35" customHeight="1">
      <c r="A79" s="600" t="str">
        <f t="shared" si="2"/>
        <v>Florida SouthWestern State College</v>
      </c>
      <c r="B79" s="14">
        <v>25225252.802425653</v>
      </c>
      <c r="C79" s="14">
        <f t="shared" si="3"/>
        <v>1261262.6401212828</v>
      </c>
      <c r="D79" s="14">
        <f t="shared" si="4"/>
        <v>0</v>
      </c>
      <c r="E79" s="14">
        <f t="shared" si="5"/>
        <v>0</v>
      </c>
      <c r="F79" s="14">
        <f t="shared" si="6"/>
        <v>1261262.6401212828</v>
      </c>
    </row>
    <row r="80" spans="1:7" ht="25.35" customHeight="1">
      <c r="A80" s="600" t="str">
        <f t="shared" si="2"/>
        <v>Florida State College at Jacksonville</v>
      </c>
      <c r="B80" s="14">
        <v>43539281.018098854</v>
      </c>
      <c r="C80" s="14">
        <f t="shared" si="3"/>
        <v>2176964.0509049427</v>
      </c>
      <c r="D80" s="14">
        <f t="shared" si="4"/>
        <v>0</v>
      </c>
      <c r="E80" s="14">
        <f t="shared" si="5"/>
        <v>0</v>
      </c>
      <c r="F80" s="14">
        <f t="shared" si="6"/>
        <v>2176964.0509049427</v>
      </c>
    </row>
    <row r="81" spans="1:6" ht="25.35" customHeight="1">
      <c r="A81" s="601" t="str">
        <f t="shared" si="2"/>
        <v>College of the Florida Keys</v>
      </c>
      <c r="B81" s="367">
        <v>2746294.0294472799</v>
      </c>
      <c r="C81" s="367">
        <f t="shared" si="3"/>
        <v>137314.70147236399</v>
      </c>
      <c r="D81" s="367">
        <f t="shared" si="4"/>
        <v>1</v>
      </c>
      <c r="E81" s="367">
        <f t="shared" si="5"/>
        <v>54925.880588945598</v>
      </c>
      <c r="F81" s="367">
        <f t="shared" si="6"/>
        <v>192240.5820613096</v>
      </c>
    </row>
    <row r="82" spans="1:6" ht="25.35" customHeight="1">
      <c r="A82" s="601" t="str">
        <f t="shared" si="2"/>
        <v>Gulf Coast State College</v>
      </c>
      <c r="B82" s="367">
        <v>8376750.2649892215</v>
      </c>
      <c r="C82" s="367">
        <f t="shared" si="3"/>
        <v>418837.51324946107</v>
      </c>
      <c r="D82" s="367">
        <f t="shared" si="4"/>
        <v>1</v>
      </c>
      <c r="E82" s="367">
        <f t="shared" si="5"/>
        <v>167535.00529978445</v>
      </c>
      <c r="F82" s="367">
        <f t="shared" si="6"/>
        <v>586372.51854924555</v>
      </c>
    </row>
    <row r="83" spans="1:6" ht="25.35" customHeight="1">
      <c r="A83" s="600" t="str">
        <f t="shared" si="2"/>
        <v>Hillsborough College</v>
      </c>
      <c r="B83" s="14">
        <v>50477897.400374934</v>
      </c>
      <c r="C83" s="14">
        <f>B83*0.05</f>
        <v>2523894.8700187467</v>
      </c>
      <c r="D83" s="14">
        <f t="shared" si="4"/>
        <v>0</v>
      </c>
      <c r="E83" s="14">
        <f t="shared" si="5"/>
        <v>0</v>
      </c>
      <c r="F83" s="14">
        <f t="shared" si="6"/>
        <v>2523894.8700187467</v>
      </c>
    </row>
    <row r="84" spans="1:6" ht="25.35" customHeight="1">
      <c r="A84" s="600" t="str">
        <f t="shared" si="2"/>
        <v>Indian River State College</v>
      </c>
      <c r="B84" s="14">
        <v>25961423.506364446</v>
      </c>
      <c r="C84" s="14">
        <f t="shared" si="3"/>
        <v>1298071.1753182225</v>
      </c>
      <c r="D84" s="14">
        <f t="shared" si="4"/>
        <v>0</v>
      </c>
      <c r="E84" s="14">
        <f t="shared" si="5"/>
        <v>0</v>
      </c>
      <c r="F84" s="14">
        <f t="shared" si="6"/>
        <v>1298071.1753182225</v>
      </c>
    </row>
    <row r="85" spans="1:6" ht="25.35" customHeight="1">
      <c r="A85" s="601" t="str">
        <f t="shared" si="2"/>
        <v>Florida Gateway College</v>
      </c>
      <c r="B85" s="367">
        <v>5097365.4283460919</v>
      </c>
      <c r="C85" s="367">
        <f t="shared" si="3"/>
        <v>254868.27141730461</v>
      </c>
      <c r="D85" s="367">
        <f t="shared" si="4"/>
        <v>1</v>
      </c>
      <c r="E85" s="367">
        <f t="shared" si="5"/>
        <v>101947.30856692184</v>
      </c>
      <c r="F85" s="367">
        <f t="shared" si="6"/>
        <v>356815.57998422644</v>
      </c>
    </row>
    <row r="86" spans="1:6" ht="25.35" customHeight="1">
      <c r="A86" s="600" t="str">
        <f t="shared" si="2"/>
        <v>Lake-Sumter State College</v>
      </c>
      <c r="B86" s="14">
        <v>10889847.105480785</v>
      </c>
      <c r="C86" s="14">
        <f t="shared" si="3"/>
        <v>544492.3552740392</v>
      </c>
      <c r="D86" s="14">
        <f t="shared" si="4"/>
        <v>0</v>
      </c>
      <c r="E86" s="14">
        <f t="shared" si="5"/>
        <v>0</v>
      </c>
      <c r="F86" s="14">
        <f t="shared" si="6"/>
        <v>544492.3552740392</v>
      </c>
    </row>
    <row r="87" spans="1:6" ht="25.35" customHeight="1">
      <c r="A87" s="600" t="str">
        <f t="shared" si="2"/>
        <v>State College of Florida, Manatee-Sarasota</v>
      </c>
      <c r="B87" s="14">
        <v>17406350.955130555</v>
      </c>
      <c r="C87" s="14">
        <f t="shared" si="3"/>
        <v>870317.54775652778</v>
      </c>
      <c r="D87" s="14">
        <f t="shared" si="4"/>
        <v>0</v>
      </c>
      <c r="E87" s="14">
        <f t="shared" si="5"/>
        <v>0</v>
      </c>
      <c r="F87" s="14">
        <f t="shared" si="6"/>
        <v>870317.54775652778</v>
      </c>
    </row>
    <row r="88" spans="1:6" ht="25.35" customHeight="1">
      <c r="A88" s="600" t="str">
        <f t="shared" si="2"/>
        <v>Miami Dade College</v>
      </c>
      <c r="B88" s="14">
        <v>130774494.22147152</v>
      </c>
      <c r="C88" s="14">
        <f t="shared" si="3"/>
        <v>6538724.7110735765</v>
      </c>
      <c r="D88" s="14">
        <f t="shared" si="4"/>
        <v>0</v>
      </c>
      <c r="E88" s="14">
        <f t="shared" si="5"/>
        <v>0</v>
      </c>
      <c r="F88" s="14">
        <f t="shared" si="6"/>
        <v>6538724.7110735765</v>
      </c>
    </row>
    <row r="89" spans="1:6" ht="25.35" customHeight="1">
      <c r="A89" s="601" t="str">
        <f t="shared" si="2"/>
        <v>North Florida College</v>
      </c>
      <c r="B89" s="367">
        <v>1946909.6576149892</v>
      </c>
      <c r="C89" s="367">
        <f t="shared" si="3"/>
        <v>97345.482880749463</v>
      </c>
      <c r="D89" s="367">
        <f t="shared" si="4"/>
        <v>1</v>
      </c>
      <c r="E89" s="367">
        <f t="shared" si="5"/>
        <v>38938.193152299784</v>
      </c>
      <c r="F89" s="367">
        <f t="shared" si="6"/>
        <v>136283.67603304924</v>
      </c>
    </row>
    <row r="90" spans="1:6" ht="25.35" customHeight="1">
      <c r="A90" s="601" t="str">
        <f t="shared" si="2"/>
        <v>Northwest Florida State College</v>
      </c>
      <c r="B90" s="367">
        <v>8566615.1732038241</v>
      </c>
      <c r="C90" s="367">
        <f t="shared" si="3"/>
        <v>428330.7586601912</v>
      </c>
      <c r="D90" s="367">
        <f t="shared" si="4"/>
        <v>1</v>
      </c>
      <c r="E90" s="367">
        <f t="shared" si="5"/>
        <v>171332.30346407648</v>
      </c>
      <c r="F90" s="367">
        <f t="shared" si="6"/>
        <v>599663.06212426769</v>
      </c>
    </row>
    <row r="91" spans="1:6" ht="25.35" customHeight="1">
      <c r="A91" s="600" t="str">
        <f t="shared" si="2"/>
        <v>Palm Beach State College</v>
      </c>
      <c r="B91" s="14">
        <v>46946197.46757938</v>
      </c>
      <c r="C91" s="14">
        <f t="shared" si="3"/>
        <v>2347309.8733789693</v>
      </c>
      <c r="D91" s="14">
        <f t="shared" si="4"/>
        <v>0</v>
      </c>
      <c r="E91" s="14">
        <f t="shared" si="5"/>
        <v>0</v>
      </c>
      <c r="F91" s="14">
        <f t="shared" si="6"/>
        <v>2347309.8733789693</v>
      </c>
    </row>
    <row r="92" spans="1:6" ht="25.35" customHeight="1">
      <c r="A92" s="600" t="str">
        <f t="shared" si="2"/>
        <v>Pasco-Hernando State College</v>
      </c>
      <c r="B92" s="14">
        <v>13616408.071018731</v>
      </c>
      <c r="C92" s="14">
        <f t="shared" si="3"/>
        <v>680820.40355093661</v>
      </c>
      <c r="D92" s="14">
        <f t="shared" si="4"/>
        <v>0</v>
      </c>
      <c r="E92" s="14">
        <f t="shared" si="5"/>
        <v>0</v>
      </c>
      <c r="F92" s="14">
        <f t="shared" si="6"/>
        <v>680820.40355093661</v>
      </c>
    </row>
    <row r="93" spans="1:6" ht="25.35" customHeight="1">
      <c r="A93" s="600" t="str">
        <f t="shared" si="2"/>
        <v>Pensacola State College</v>
      </c>
      <c r="B93" s="14">
        <v>17915746.828453369</v>
      </c>
      <c r="C93" s="14">
        <f t="shared" si="3"/>
        <v>895787.34142266854</v>
      </c>
      <c r="D93" s="14">
        <f t="shared" si="4"/>
        <v>0</v>
      </c>
      <c r="E93" s="14">
        <f t="shared" si="5"/>
        <v>0</v>
      </c>
      <c r="F93" s="14">
        <f t="shared" si="6"/>
        <v>895787.34142266854</v>
      </c>
    </row>
    <row r="94" spans="1:6" ht="25.35" customHeight="1">
      <c r="A94" s="600" t="str">
        <f t="shared" si="2"/>
        <v>Polk State College</v>
      </c>
      <c r="B94" s="14">
        <v>15941903.277790094</v>
      </c>
      <c r="C94" s="14">
        <f t="shared" si="3"/>
        <v>797095.16388950474</v>
      </c>
      <c r="D94" s="14">
        <f t="shared" si="4"/>
        <v>0</v>
      </c>
      <c r="E94" s="14">
        <f t="shared" si="5"/>
        <v>0</v>
      </c>
      <c r="F94" s="14">
        <f t="shared" si="6"/>
        <v>797095.16388950474</v>
      </c>
    </row>
    <row r="95" spans="1:6" ht="25.35" customHeight="1">
      <c r="A95" s="601" t="str">
        <f t="shared" si="2"/>
        <v>St. Johns River State College</v>
      </c>
      <c r="B95" s="367">
        <v>9309553.6917010136</v>
      </c>
      <c r="C95" s="367">
        <f t="shared" si="3"/>
        <v>465477.68458505068</v>
      </c>
      <c r="D95" s="367">
        <f t="shared" si="4"/>
        <v>1</v>
      </c>
      <c r="E95" s="367">
        <f t="shared" si="5"/>
        <v>186191.07383402027</v>
      </c>
      <c r="F95" s="367">
        <f t="shared" si="6"/>
        <v>651668.75841907097</v>
      </c>
    </row>
    <row r="96" spans="1:6" ht="25.35" customHeight="1">
      <c r="A96" s="600" t="str">
        <f t="shared" si="2"/>
        <v>St. Petersburg College</v>
      </c>
      <c r="B96" s="14">
        <v>40931068.837396137</v>
      </c>
      <c r="C96" s="14">
        <f t="shared" si="3"/>
        <v>2046553.441869807</v>
      </c>
      <c r="D96" s="14">
        <f t="shared" si="4"/>
        <v>0</v>
      </c>
      <c r="E96" s="14">
        <f t="shared" si="5"/>
        <v>0</v>
      </c>
      <c r="F96" s="14">
        <f t="shared" si="6"/>
        <v>2046553.441869807</v>
      </c>
    </row>
    <row r="97" spans="1:37" ht="25.35" customHeight="1">
      <c r="A97" s="600" t="str">
        <f t="shared" si="2"/>
        <v>Santa Fe College</v>
      </c>
      <c r="B97" s="14">
        <v>28869103.322910879</v>
      </c>
      <c r="C97" s="14">
        <f t="shared" si="3"/>
        <v>1443455.166145544</v>
      </c>
      <c r="D97" s="14">
        <f t="shared" si="4"/>
        <v>0</v>
      </c>
      <c r="E97" s="14">
        <f t="shared" si="5"/>
        <v>0</v>
      </c>
      <c r="F97" s="14">
        <f t="shared" si="6"/>
        <v>1443455.166145544</v>
      </c>
    </row>
    <row r="98" spans="1:37" ht="25.35" customHeight="1">
      <c r="A98" s="600" t="str">
        <f t="shared" si="2"/>
        <v>Seminole State College of Florida</v>
      </c>
      <c r="B98" s="14">
        <v>27818201.53212212</v>
      </c>
      <c r="C98" s="14">
        <f t="shared" si="3"/>
        <v>1390910.076606106</v>
      </c>
      <c r="D98" s="14">
        <f t="shared" si="4"/>
        <v>0</v>
      </c>
      <c r="E98" s="14">
        <f t="shared" si="5"/>
        <v>0</v>
      </c>
      <c r="F98" s="14">
        <f t="shared" si="6"/>
        <v>1390910.076606106</v>
      </c>
    </row>
    <row r="99" spans="1:37" ht="25.35" customHeight="1">
      <c r="A99" s="601" t="str">
        <f t="shared" si="2"/>
        <v>South Florida State College</v>
      </c>
      <c r="B99" s="367">
        <v>4733287.7574971886</v>
      </c>
      <c r="C99" s="367">
        <f t="shared" si="3"/>
        <v>236664.38787485944</v>
      </c>
      <c r="D99" s="367">
        <f t="shared" si="4"/>
        <v>1</v>
      </c>
      <c r="E99" s="367">
        <f t="shared" si="5"/>
        <v>94665.755149943769</v>
      </c>
      <c r="F99" s="367">
        <f t="shared" si="6"/>
        <v>331330.1430248032</v>
      </c>
    </row>
    <row r="100" spans="1:37" ht="25.35" customHeight="1">
      <c r="A100" s="600" t="str">
        <f t="shared" si="2"/>
        <v>Tallahassee State College</v>
      </c>
      <c r="B100" s="14">
        <v>27596167.3972946</v>
      </c>
      <c r="C100" s="14">
        <f t="shared" si="3"/>
        <v>1379808.3698647302</v>
      </c>
      <c r="D100" s="14">
        <f t="shared" si="4"/>
        <v>0</v>
      </c>
      <c r="E100" s="14">
        <f t="shared" si="5"/>
        <v>0</v>
      </c>
      <c r="F100" s="14">
        <f t="shared" si="6"/>
        <v>1379808.3698647302</v>
      </c>
    </row>
    <row r="101" spans="1:37" ht="25.35" customHeight="1" thickBot="1">
      <c r="A101" s="600" t="str">
        <f t="shared" si="2"/>
        <v>Valencia College</v>
      </c>
      <c r="B101" s="21">
        <v>108238944.34118673</v>
      </c>
      <c r="C101" s="21">
        <f t="shared" si="3"/>
        <v>5411947.2170593366</v>
      </c>
      <c r="D101" s="21">
        <f t="shared" si="4"/>
        <v>0</v>
      </c>
      <c r="E101" s="21">
        <f t="shared" si="5"/>
        <v>0</v>
      </c>
      <c r="F101" s="21">
        <f t="shared" si="6"/>
        <v>5411947.2170593366</v>
      </c>
    </row>
    <row r="102" spans="1:37" ht="25.35" customHeight="1" thickBot="1">
      <c r="A102" s="59" t="s">
        <v>47</v>
      </c>
      <c r="B102" s="403">
        <f>SUM(B74:B101)</f>
        <v>802975454.37280917</v>
      </c>
      <c r="C102" s="403">
        <f>SUM(C74:C101)</f>
        <v>40148772.718640447</v>
      </c>
      <c r="D102" s="60">
        <f>SUM(D74:D101)</f>
        <v>8</v>
      </c>
      <c r="E102" s="403">
        <f>SUM(E74:E101)</f>
        <v>871828.34627250407</v>
      </c>
      <c r="F102" s="404">
        <f>SUM(C102+E102)</f>
        <v>41020601.064912952</v>
      </c>
    </row>
    <row r="103" spans="1:37" ht="25.35" customHeight="1">
      <c r="A103" s="71"/>
    </row>
    <row r="104" spans="1:37" ht="25.35" customHeight="1">
      <c r="A104" s="72" t="s">
        <v>59</v>
      </c>
    </row>
    <row r="105" spans="1:37" ht="25.35" customHeight="1">
      <c r="A105" s="994" t="s">
        <v>752</v>
      </c>
      <c r="B105" s="994"/>
      <c r="C105" s="994"/>
      <c r="D105" s="994"/>
      <c r="E105" s="994"/>
      <c r="F105" s="994"/>
      <c r="G105" s="994"/>
      <c r="H105" s="994"/>
      <c r="I105" s="994"/>
      <c r="J105" s="994"/>
      <c r="K105" s="994"/>
      <c r="L105" s="994"/>
      <c r="M105" s="994"/>
      <c r="N105" s="994"/>
      <c r="O105" s="994"/>
      <c r="P105" s="994"/>
      <c r="Q105" s="994"/>
      <c r="R105" s="994"/>
    </row>
    <row r="106" spans="1:37" ht="20.100000000000001" customHeight="1">
      <c r="A106" s="992" t="s">
        <v>60</v>
      </c>
      <c r="B106" s="992"/>
      <c r="C106" s="992"/>
      <c r="D106" s="992"/>
      <c r="E106" s="992"/>
      <c r="F106" s="992"/>
      <c r="G106" s="992"/>
      <c r="H106" s="992"/>
      <c r="I106" s="992"/>
      <c r="J106" s="992"/>
      <c r="K106" s="992"/>
      <c r="L106" s="992"/>
      <c r="M106" s="992"/>
      <c r="N106" s="992"/>
      <c r="O106" s="992"/>
      <c r="P106" s="992"/>
      <c r="Q106" s="992"/>
      <c r="R106" s="992"/>
      <c r="S106" s="460"/>
    </row>
    <row r="107" spans="1:37" ht="20.100000000000001" customHeight="1">
      <c r="A107" s="444" t="s">
        <v>61</v>
      </c>
      <c r="B107" s="444"/>
      <c r="C107" s="444"/>
      <c r="D107" s="444"/>
      <c r="E107" s="444"/>
      <c r="F107" s="444"/>
      <c r="G107" s="444"/>
      <c r="H107" s="444"/>
      <c r="I107" s="444"/>
      <c r="J107" s="444"/>
      <c r="K107" s="444"/>
      <c r="L107" s="444"/>
      <c r="M107" s="444"/>
      <c r="N107" s="444"/>
      <c r="O107" s="444"/>
      <c r="P107" s="444"/>
      <c r="Q107" s="444"/>
      <c r="R107" s="444"/>
    </row>
    <row r="108" spans="1:37" ht="20.100000000000001" customHeight="1">
      <c r="A108" s="992" t="s">
        <v>62</v>
      </c>
      <c r="B108" s="992"/>
      <c r="C108" s="992"/>
      <c r="D108" s="992"/>
      <c r="E108" s="992"/>
      <c r="F108" s="992"/>
      <c r="G108" s="992"/>
      <c r="H108" s="992"/>
      <c r="I108" s="992"/>
      <c r="J108" s="992"/>
      <c r="K108" s="992"/>
      <c r="L108" s="992"/>
      <c r="M108" s="992"/>
      <c r="N108" s="992"/>
      <c r="O108" s="992"/>
      <c r="P108" s="992"/>
      <c r="Q108" s="992"/>
      <c r="R108" s="992"/>
    </row>
    <row r="109" spans="1:37" ht="20.100000000000001" customHeight="1">
      <c r="A109" s="992"/>
      <c r="B109" s="992"/>
      <c r="C109" s="992"/>
      <c r="D109" s="992"/>
      <c r="E109" s="992"/>
      <c r="F109" s="992"/>
      <c r="G109" s="992"/>
    </row>
    <row r="110" spans="1:37" ht="32.450000000000003" customHeight="1" thickBot="1">
      <c r="E110" s="455"/>
      <c r="F110" s="455"/>
      <c r="G110" s="455"/>
    </row>
    <row r="111" spans="1:37" ht="43.35" customHeight="1" thickBot="1">
      <c r="A111" s="41" t="s">
        <v>755</v>
      </c>
      <c r="B111" s="987" t="s">
        <v>754</v>
      </c>
      <c r="C111" s="988"/>
      <c r="D111" s="989"/>
      <c r="E111" s="990" t="s">
        <v>63</v>
      </c>
      <c r="F111" s="990"/>
      <c r="G111" s="990"/>
      <c r="H111" s="990"/>
      <c r="I111" s="990"/>
      <c r="J111" s="990"/>
      <c r="K111" s="990"/>
      <c r="L111" s="990"/>
      <c r="M111" s="990"/>
      <c r="N111" s="990"/>
      <c r="O111" s="990"/>
      <c r="P111" s="990"/>
      <c r="Q111" s="990"/>
      <c r="R111" s="990"/>
      <c r="S111" s="991"/>
      <c r="T111" s="13"/>
      <c r="U111" s="13"/>
      <c r="AC111" s="13"/>
      <c r="AK111" s="374"/>
    </row>
    <row r="112" spans="1:37" ht="39" customHeight="1" thickBot="1">
      <c r="A112" s="40">
        <v>1</v>
      </c>
      <c r="B112" s="38">
        <v>2</v>
      </c>
      <c r="C112" s="990">
        <v>3</v>
      </c>
      <c r="D112" s="991">
        <v>4</v>
      </c>
      <c r="E112" s="990">
        <v>5</v>
      </c>
      <c r="F112" s="990">
        <v>6</v>
      </c>
      <c r="G112" s="990">
        <v>7</v>
      </c>
      <c r="H112" s="990">
        <v>8</v>
      </c>
      <c r="I112" s="990">
        <v>9</v>
      </c>
      <c r="J112" s="990">
        <v>10</v>
      </c>
      <c r="K112" s="990">
        <v>11</v>
      </c>
      <c r="L112" s="990">
        <v>12</v>
      </c>
      <c r="M112" s="990">
        <v>13</v>
      </c>
      <c r="N112" s="990">
        <v>14</v>
      </c>
      <c r="O112" s="990">
        <v>15</v>
      </c>
      <c r="P112" s="990">
        <v>16</v>
      </c>
      <c r="Q112" s="990">
        <v>17</v>
      </c>
      <c r="R112" s="990">
        <v>18</v>
      </c>
      <c r="S112" s="991">
        <v>19</v>
      </c>
      <c r="T112" s="1024" t="s">
        <v>47</v>
      </c>
      <c r="U112" s="22"/>
      <c r="V112" s="38">
        <v>20</v>
      </c>
      <c r="W112" s="990">
        <v>21</v>
      </c>
      <c r="X112" s="990">
        <v>22</v>
      </c>
      <c r="Y112" s="52"/>
      <c r="Z112" s="990">
        <v>23</v>
      </c>
      <c r="AA112" s="990">
        <v>24</v>
      </c>
      <c r="AB112" s="991">
        <v>25</v>
      </c>
      <c r="AC112" s="25"/>
    </row>
    <row r="113" spans="1:50" ht="29.45" customHeight="1" thickBot="1">
      <c r="A113" s="49" t="s">
        <v>65</v>
      </c>
      <c r="B113" s="1032" t="s">
        <v>66</v>
      </c>
      <c r="C113" s="1033"/>
      <c r="D113" s="1034"/>
      <c r="E113" s="24"/>
      <c r="G113" s="1005"/>
      <c r="H113" s="1005"/>
      <c r="I113" s="1005"/>
      <c r="J113" s="1005" t="s">
        <v>67</v>
      </c>
      <c r="K113" s="1005"/>
      <c r="L113" s="1005"/>
      <c r="M113" s="1005"/>
      <c r="N113" s="1005"/>
      <c r="O113" s="1005"/>
      <c r="P113" s="1005"/>
      <c r="Q113" s="1018" t="s">
        <v>68</v>
      </c>
      <c r="R113" s="1019"/>
      <c r="S113" s="1020"/>
      <c r="T113" s="1025" t="s">
        <v>678</v>
      </c>
      <c r="U113" s="26"/>
      <c r="V113" s="27"/>
      <c r="W113" s="28"/>
      <c r="X113" s="29"/>
      <c r="Y113" s="53"/>
      <c r="Z113" s="1006"/>
      <c r="AA113" s="1007"/>
      <c r="AB113" s="1008"/>
      <c r="AC113" s="13"/>
      <c r="AD113" s="1095" t="s">
        <v>764</v>
      </c>
      <c r="AF113" s="23"/>
    </row>
    <row r="114" spans="1:50" ht="66" customHeight="1" thickBot="1">
      <c r="A114" s="30"/>
      <c r="B114" s="38" t="s">
        <v>69</v>
      </c>
      <c r="C114" s="990"/>
      <c r="D114" s="991"/>
      <c r="E114" s="38" t="s">
        <v>70</v>
      </c>
      <c r="F114" s="990"/>
      <c r="G114" s="991"/>
      <c r="H114" s="38" t="s">
        <v>71</v>
      </c>
      <c r="I114" s="990"/>
      <c r="J114" s="991"/>
      <c r="K114" s="996" t="s">
        <v>72</v>
      </c>
      <c r="L114" s="996"/>
      <c r="M114" s="996"/>
      <c r="N114" s="32" t="s">
        <v>73</v>
      </c>
      <c r="O114" s="997"/>
      <c r="P114" s="33"/>
      <c r="Q114" s="1021" t="s">
        <v>699</v>
      </c>
      <c r="R114" s="1022"/>
      <c r="S114" s="1023"/>
      <c r="T114" s="1080"/>
      <c r="U114" s="15"/>
      <c r="V114" s="1137" t="s">
        <v>766</v>
      </c>
      <c r="W114" s="1140"/>
      <c r="X114" s="1141"/>
      <c r="Y114" s="1139"/>
      <c r="Z114" s="1137" t="s">
        <v>76</v>
      </c>
      <c r="AA114" s="1138"/>
      <c r="AB114" s="995"/>
      <c r="AD114" s="37" t="s">
        <v>77</v>
      </c>
      <c r="AF114" s="13"/>
      <c r="AI114" s="1026" t="s">
        <v>679</v>
      </c>
      <c r="AJ114" s="1026"/>
      <c r="AK114" s="1026"/>
      <c r="AL114" s="1026"/>
      <c r="AM114" s="1026"/>
      <c r="AN114" s="1026"/>
      <c r="AO114" s="1026"/>
    </row>
    <row r="115" spans="1:50" ht="87" customHeight="1" thickBot="1">
      <c r="A115" s="34" t="s">
        <v>17</v>
      </c>
      <c r="B115" s="917" t="s">
        <v>78</v>
      </c>
      <c r="C115" s="372"/>
      <c r="D115" s="540" t="s">
        <v>52</v>
      </c>
      <c r="E115" s="916" t="s">
        <v>78</v>
      </c>
      <c r="F115" s="915" t="s">
        <v>79</v>
      </c>
      <c r="G115" s="13" t="s">
        <v>52</v>
      </c>
      <c r="H115" s="918" t="s">
        <v>78</v>
      </c>
      <c r="I115" s="919" t="s">
        <v>79</v>
      </c>
      <c r="J115" s="51" t="s">
        <v>52</v>
      </c>
      <c r="K115" s="920" t="s">
        <v>78</v>
      </c>
      <c r="L115" s="921" t="s">
        <v>79</v>
      </c>
      <c r="M115" s="564" t="s">
        <v>52</v>
      </c>
      <c r="N115" s="922" t="s">
        <v>78</v>
      </c>
      <c r="O115" s="921" t="s">
        <v>79</v>
      </c>
      <c r="P115" s="512" t="s">
        <v>52</v>
      </c>
      <c r="Q115" s="922" t="s">
        <v>78</v>
      </c>
      <c r="R115" s="915" t="s">
        <v>79</v>
      </c>
      <c r="S115" s="51" t="s">
        <v>52</v>
      </c>
      <c r="T115" s="1079" t="s">
        <v>75</v>
      </c>
      <c r="V115" s="923" t="s">
        <v>78</v>
      </c>
      <c r="W115" s="924" t="s">
        <v>79</v>
      </c>
      <c r="X115" s="602" t="s">
        <v>52</v>
      </c>
      <c r="Y115" s="50"/>
      <c r="Z115" s="31" t="s">
        <v>78</v>
      </c>
      <c r="AA115" s="925" t="s">
        <v>79</v>
      </c>
      <c r="AB115" s="74" t="s">
        <v>52</v>
      </c>
      <c r="AD115" s="34" t="s">
        <v>17</v>
      </c>
      <c r="AE115" s="926" t="s">
        <v>80</v>
      </c>
      <c r="AF115" s="927" t="s">
        <v>81</v>
      </c>
      <c r="AG115" s="17" t="s">
        <v>82</v>
      </c>
      <c r="AR115" s="22"/>
      <c r="AS115" s="22"/>
      <c r="AT115" s="22"/>
    </row>
    <row r="116" spans="1:50" ht="24.6" customHeight="1">
      <c r="A116" s="368" t="str">
        <f t="shared" ref="A116:A143" si="7">A7</f>
        <v>Eastern Florida State College</v>
      </c>
      <c r="B116" s="445">
        <v>999</v>
      </c>
      <c r="C116" s="1035"/>
      <c r="D116" s="911">
        <f t="shared" ref="D116:D143" si="8">B116+C116</f>
        <v>999</v>
      </c>
      <c r="E116" s="1009">
        <v>4893.3783494844292</v>
      </c>
      <c r="F116" s="446">
        <v>245.38635031210126</v>
      </c>
      <c r="G116" s="383">
        <f t="shared" ref="G116:G143" si="9">E116+F116</f>
        <v>5138.7646997965303</v>
      </c>
      <c r="H116" s="1073">
        <v>1963.931948051948</v>
      </c>
      <c r="I116" s="1074">
        <v>68.02170274170274</v>
      </c>
      <c r="J116" s="383">
        <f>H116+I116</f>
        <v>2031.9536507936507</v>
      </c>
      <c r="K116" s="447">
        <v>237.60588842975207</v>
      </c>
      <c r="L116" s="448">
        <v>35.394111570247937</v>
      </c>
      <c r="M116" s="48">
        <f t="shared" ref="M116:M143" si="10">K116+L116</f>
        <v>273</v>
      </c>
      <c r="N116" s="447">
        <v>14</v>
      </c>
      <c r="O116" s="448">
        <v>0</v>
      </c>
      <c r="P116" s="48">
        <f t="shared" ref="P116:P143" si="11">N116+O116</f>
        <v>14</v>
      </c>
      <c r="Q116" s="447">
        <v>416.81587035484773</v>
      </c>
      <c r="R116" s="449">
        <v>28.594579491478068</v>
      </c>
      <c r="S116" s="383">
        <f t="shared" ref="S116:S143" si="12">Q116+R116</f>
        <v>445.41044984632578</v>
      </c>
      <c r="T116" s="48">
        <f t="shared" ref="T116:T143" si="13">D116+G116+J116+M116+P116+S116</f>
        <v>8902.1288004365069</v>
      </c>
      <c r="V116" s="603">
        <f>X116-W116</f>
        <v>0</v>
      </c>
      <c r="W116" s="450">
        <v>0</v>
      </c>
      <c r="X116" s="451">
        <v>0</v>
      </c>
      <c r="Y116" s="73"/>
      <c r="Z116" s="388">
        <f>AB116-AA116</f>
        <v>0</v>
      </c>
      <c r="AA116" s="452">
        <v>0</v>
      </c>
      <c r="AB116" s="604">
        <f t="shared" ref="AB116:AB143" si="14">AG116</f>
        <v>0</v>
      </c>
      <c r="AD116" s="368" t="str">
        <f t="shared" ref="AD116:AD143" si="15">A116</f>
        <v>Eastern Florida State College</v>
      </c>
      <c r="AE116" s="453">
        <v>0</v>
      </c>
      <c r="AF116" s="453">
        <v>0</v>
      </c>
      <c r="AG116" s="390">
        <f t="shared" ref="AG116:AG143" si="16">AE116+AF116</f>
        <v>0</v>
      </c>
      <c r="AI116" s="1004" t="s">
        <v>83</v>
      </c>
      <c r="AJ116" s="1004"/>
      <c r="AK116" s="1004"/>
      <c r="AL116" s="1004"/>
      <c r="AM116" s="1004"/>
      <c r="AN116" s="1004"/>
      <c r="AO116" s="36">
        <f>X144+AB144</f>
        <v>4331</v>
      </c>
      <c r="AR116" s="22"/>
      <c r="AS116" s="22"/>
      <c r="AT116" s="22"/>
    </row>
    <row r="117" spans="1:50" ht="25.35" customHeight="1">
      <c r="A117" s="605" t="str">
        <f t="shared" si="7"/>
        <v>Broward College</v>
      </c>
      <c r="B117" s="579">
        <v>1171</v>
      </c>
      <c r="C117" s="585"/>
      <c r="D117" s="912">
        <f t="shared" si="8"/>
        <v>1171</v>
      </c>
      <c r="E117" s="1010">
        <v>11966.858612912321</v>
      </c>
      <c r="F117" s="587">
        <v>685.57085800206744</v>
      </c>
      <c r="G117" s="586">
        <f t="shared" si="9"/>
        <v>12652.429470914389</v>
      </c>
      <c r="H117" s="1075">
        <v>6746.5980471928397</v>
      </c>
      <c r="I117" s="1076">
        <v>384.20341741253054</v>
      </c>
      <c r="J117" s="586">
        <f t="shared" ref="J117:J143" si="17">H117+I117</f>
        <v>7130.8014646053698</v>
      </c>
      <c r="K117" s="606">
        <v>528.41772151898738</v>
      </c>
      <c r="L117" s="580">
        <v>76.582278481012651</v>
      </c>
      <c r="M117" s="607">
        <f t="shared" si="10"/>
        <v>605</v>
      </c>
      <c r="N117" s="606">
        <v>6.6330275229357802</v>
      </c>
      <c r="O117" s="580">
        <v>0.36697247706422015</v>
      </c>
      <c r="P117" s="607">
        <f t="shared" si="11"/>
        <v>7</v>
      </c>
      <c r="Q117" s="606">
        <v>241.22745270567532</v>
      </c>
      <c r="R117" s="588">
        <v>3.7725472943246809</v>
      </c>
      <c r="S117" s="586">
        <f t="shared" si="12"/>
        <v>245</v>
      </c>
      <c r="T117" s="607">
        <f t="shared" si="13"/>
        <v>21811.230935519758</v>
      </c>
      <c r="V117" s="603">
        <f t="shared" ref="V117:V143" si="18">X117-W117</f>
        <v>0</v>
      </c>
      <c r="W117" s="588">
        <v>0</v>
      </c>
      <c r="X117" s="608">
        <v>0</v>
      </c>
      <c r="Y117" s="73"/>
      <c r="Z117" s="589">
        <f t="shared" ref="Z117:Z143" si="19">AB117-AA117</f>
        <v>4</v>
      </c>
      <c r="AA117" s="609">
        <v>169</v>
      </c>
      <c r="AB117" s="604">
        <f t="shared" si="14"/>
        <v>173</v>
      </c>
      <c r="AD117" s="373" t="str">
        <f t="shared" si="15"/>
        <v>Broward College</v>
      </c>
      <c r="AE117" s="610">
        <v>169</v>
      </c>
      <c r="AF117" s="610">
        <v>4</v>
      </c>
      <c r="AG117" s="586">
        <f t="shared" si="16"/>
        <v>173</v>
      </c>
      <c r="AI117" s="1004" t="s">
        <v>84</v>
      </c>
      <c r="AJ117" s="1004"/>
      <c r="AK117" s="1004"/>
      <c r="AL117" s="1004"/>
      <c r="AM117" s="1004"/>
      <c r="AN117" s="1004"/>
      <c r="AO117" s="454">
        <v>35086.776785970986</v>
      </c>
      <c r="AR117" s="151"/>
      <c r="AS117" s="151"/>
      <c r="AT117" s="151"/>
      <c r="AU117" s="151"/>
      <c r="AV117" s="151"/>
      <c r="AW117" s="151"/>
      <c r="AX117" s="151"/>
    </row>
    <row r="118" spans="1:50" ht="25.35" customHeight="1">
      <c r="A118" s="611" t="str">
        <f t="shared" si="7"/>
        <v>College of Central Florida</v>
      </c>
      <c r="B118" s="579">
        <v>309</v>
      </c>
      <c r="C118" s="585"/>
      <c r="D118" s="912">
        <f t="shared" si="8"/>
        <v>309</v>
      </c>
      <c r="E118" s="1010">
        <v>2130.6010746865495</v>
      </c>
      <c r="F118" s="587">
        <v>104.13112842087727</v>
      </c>
      <c r="G118" s="586">
        <f t="shared" si="9"/>
        <v>2234.7322031074268</v>
      </c>
      <c r="H118" s="1075">
        <v>1372.6260355029585</v>
      </c>
      <c r="I118" s="1076">
        <v>60.240236686390539</v>
      </c>
      <c r="J118" s="586">
        <f t="shared" si="17"/>
        <v>1432.866272189349</v>
      </c>
      <c r="K118" s="606">
        <v>108.07586933614331</v>
      </c>
      <c r="L118" s="580">
        <v>23.924130663856687</v>
      </c>
      <c r="M118" s="607">
        <f t="shared" si="10"/>
        <v>132</v>
      </c>
      <c r="N118" s="606">
        <v>0</v>
      </c>
      <c r="O118" s="580">
        <v>0</v>
      </c>
      <c r="P118" s="607">
        <f t="shared" si="11"/>
        <v>0</v>
      </c>
      <c r="Q118" s="606">
        <v>137.22134387351778</v>
      </c>
      <c r="R118" s="588">
        <v>0.82450592885375484</v>
      </c>
      <c r="S118" s="586">
        <f t="shared" si="12"/>
        <v>138.04584980237155</v>
      </c>
      <c r="T118" s="607">
        <f t="shared" si="13"/>
        <v>4246.6443250991479</v>
      </c>
      <c r="V118" s="603">
        <f t="shared" si="18"/>
        <v>0</v>
      </c>
      <c r="W118" s="588">
        <v>0</v>
      </c>
      <c r="X118" s="608">
        <v>0</v>
      </c>
      <c r="Y118" s="73"/>
      <c r="Z118" s="589">
        <f t="shared" si="19"/>
        <v>6.9586776859504145</v>
      </c>
      <c r="AA118" s="609">
        <v>10.041322314049586</v>
      </c>
      <c r="AB118" s="604">
        <f t="shared" si="14"/>
        <v>17</v>
      </c>
      <c r="AD118" s="611" t="str">
        <f t="shared" si="15"/>
        <v>College of Central Florida</v>
      </c>
      <c r="AE118" s="610">
        <v>15</v>
      </c>
      <c r="AF118" s="610">
        <v>2</v>
      </c>
      <c r="AG118" s="586">
        <f t="shared" si="16"/>
        <v>17</v>
      </c>
      <c r="AI118" s="1004" t="s">
        <v>85</v>
      </c>
      <c r="AJ118" s="1004"/>
      <c r="AK118" s="1004"/>
      <c r="AL118" s="1004"/>
      <c r="AM118" s="1004"/>
      <c r="AN118" s="1004"/>
      <c r="AO118" s="552">
        <v>4063</v>
      </c>
    </row>
    <row r="119" spans="1:50" ht="25.35" customHeight="1">
      <c r="A119" s="611" t="str">
        <f t="shared" si="7"/>
        <v>Chipola College</v>
      </c>
      <c r="B119" s="579">
        <v>138</v>
      </c>
      <c r="C119" s="585"/>
      <c r="D119" s="912">
        <f t="shared" si="8"/>
        <v>138</v>
      </c>
      <c r="E119" s="1010">
        <v>585.74926542605283</v>
      </c>
      <c r="F119" s="587">
        <v>46.209108716944179</v>
      </c>
      <c r="G119" s="586">
        <f t="shared" si="9"/>
        <v>631.95837414299706</v>
      </c>
      <c r="H119" s="1075">
        <v>176.61202185792351</v>
      </c>
      <c r="I119" s="1076">
        <v>5.4644808743169397</v>
      </c>
      <c r="J119" s="586">
        <f t="shared" si="17"/>
        <v>182.07650273224044</v>
      </c>
      <c r="K119" s="606">
        <v>2.7777777777777781</v>
      </c>
      <c r="L119" s="580">
        <v>3.2222222222222219</v>
      </c>
      <c r="M119" s="607">
        <f t="shared" si="10"/>
        <v>6</v>
      </c>
      <c r="N119" s="606">
        <v>0</v>
      </c>
      <c r="O119" s="580">
        <v>0</v>
      </c>
      <c r="P119" s="607">
        <f t="shared" si="11"/>
        <v>0</v>
      </c>
      <c r="Q119" s="606">
        <v>237.39764831640832</v>
      </c>
      <c r="R119" s="588">
        <v>1.7509353287012295</v>
      </c>
      <c r="S119" s="586">
        <f t="shared" si="12"/>
        <v>239.14858364510954</v>
      </c>
      <c r="T119" s="607">
        <f t="shared" si="13"/>
        <v>1197.1834605203471</v>
      </c>
      <c r="V119" s="603">
        <f t="shared" si="18"/>
        <v>0</v>
      </c>
      <c r="W119" s="588">
        <v>0</v>
      </c>
      <c r="X119" s="608">
        <v>0</v>
      </c>
      <c r="Y119" s="73"/>
      <c r="Z119" s="589">
        <f t="shared" si="19"/>
        <v>0</v>
      </c>
      <c r="AA119" s="609">
        <v>0</v>
      </c>
      <c r="AB119" s="604">
        <f t="shared" si="14"/>
        <v>0</v>
      </c>
      <c r="AD119" s="611" t="str">
        <f t="shared" si="15"/>
        <v>Chipola College</v>
      </c>
      <c r="AE119" s="610">
        <v>0</v>
      </c>
      <c r="AF119" s="610">
        <v>0</v>
      </c>
      <c r="AG119" s="586">
        <f t="shared" si="16"/>
        <v>0</v>
      </c>
      <c r="AI119" s="22" t="s">
        <v>52</v>
      </c>
      <c r="AJ119" s="22"/>
      <c r="AK119" s="22"/>
      <c r="AL119" s="22"/>
      <c r="AM119" s="22"/>
      <c r="AN119" s="22"/>
      <c r="AO119" s="35">
        <f>SUM(AO116:AO118)</f>
        <v>43480.776785970986</v>
      </c>
      <c r="AR119" s="151"/>
      <c r="AS119" s="151"/>
      <c r="AT119" s="151"/>
      <c r="AU119" s="151"/>
      <c r="AV119" s="151"/>
      <c r="AW119" s="151"/>
      <c r="AX119" s="151"/>
    </row>
    <row r="120" spans="1:50" ht="25.35" customHeight="1">
      <c r="A120" s="611" t="str">
        <f t="shared" si="7"/>
        <v>Daytona State College</v>
      </c>
      <c r="B120" s="579">
        <v>975</v>
      </c>
      <c r="C120" s="585"/>
      <c r="D120" s="912">
        <f t="shared" si="8"/>
        <v>975</v>
      </c>
      <c r="E120" s="1010">
        <v>4560.8614307724492</v>
      </c>
      <c r="F120" s="587">
        <v>292.67743898959543</v>
      </c>
      <c r="G120" s="586">
        <f t="shared" si="9"/>
        <v>4853.5388697620447</v>
      </c>
      <c r="H120" s="1075">
        <v>2160.2437197003082</v>
      </c>
      <c r="I120" s="1076">
        <v>102.31717349786985</v>
      </c>
      <c r="J120" s="586">
        <f t="shared" si="17"/>
        <v>2262.5608931981783</v>
      </c>
      <c r="K120" s="606">
        <v>160.72123552123551</v>
      </c>
      <c r="L120" s="580">
        <v>25.278764478764479</v>
      </c>
      <c r="M120" s="607">
        <f t="shared" si="10"/>
        <v>186</v>
      </c>
      <c r="N120" s="606">
        <v>1</v>
      </c>
      <c r="O120" s="580">
        <v>0</v>
      </c>
      <c r="P120" s="607">
        <f t="shared" si="11"/>
        <v>1</v>
      </c>
      <c r="Q120" s="606">
        <v>728.0092896955839</v>
      </c>
      <c r="R120" s="588">
        <v>29.058024867800487</v>
      </c>
      <c r="S120" s="586">
        <f t="shared" si="12"/>
        <v>757.06731456338434</v>
      </c>
      <c r="T120" s="607">
        <f t="shared" si="13"/>
        <v>9035.1670775236071</v>
      </c>
      <c r="V120" s="603">
        <f t="shared" si="18"/>
        <v>2</v>
      </c>
      <c r="W120" s="588">
        <v>0</v>
      </c>
      <c r="X120" s="608">
        <v>2</v>
      </c>
      <c r="Y120" s="73"/>
      <c r="Z120" s="589">
        <f t="shared" si="19"/>
        <v>204</v>
      </c>
      <c r="AA120" s="609">
        <v>0</v>
      </c>
      <c r="AB120" s="604">
        <f t="shared" si="14"/>
        <v>204</v>
      </c>
      <c r="AD120" s="611" t="str">
        <f t="shared" si="15"/>
        <v>Daytona State College</v>
      </c>
      <c r="AE120" s="610">
        <v>169</v>
      </c>
      <c r="AF120" s="610">
        <v>35</v>
      </c>
      <c r="AG120" s="586">
        <f t="shared" si="16"/>
        <v>204</v>
      </c>
      <c r="AS120" s="22"/>
    </row>
    <row r="121" spans="1:50" ht="25.35" customHeight="1">
      <c r="A121" s="611" t="str">
        <f t="shared" si="7"/>
        <v>Florida SouthWestern State College</v>
      </c>
      <c r="B121" s="579">
        <v>587</v>
      </c>
      <c r="C121" s="585"/>
      <c r="D121" s="912">
        <f t="shared" si="8"/>
        <v>587</v>
      </c>
      <c r="E121" s="1010">
        <v>5031.0065724613869</v>
      </c>
      <c r="F121" s="587">
        <v>254.96856172636649</v>
      </c>
      <c r="G121" s="586">
        <f t="shared" si="9"/>
        <v>5285.9751341877536</v>
      </c>
      <c r="H121" s="1075">
        <v>2975.5429954441911</v>
      </c>
      <c r="I121" s="1076">
        <v>75.126423690205016</v>
      </c>
      <c r="J121" s="586">
        <f t="shared" si="17"/>
        <v>3050.6694191343963</v>
      </c>
      <c r="K121" s="606">
        <v>125.4</v>
      </c>
      <c r="L121" s="580">
        <v>18.600000000000001</v>
      </c>
      <c r="M121" s="607">
        <f t="shared" si="10"/>
        <v>144</v>
      </c>
      <c r="N121" s="606">
        <v>0</v>
      </c>
      <c r="O121" s="580">
        <v>0</v>
      </c>
      <c r="P121" s="607">
        <f t="shared" si="11"/>
        <v>0</v>
      </c>
      <c r="Q121" s="606">
        <v>45.551020408163268</v>
      </c>
      <c r="R121" s="588">
        <v>2.4489795918367343</v>
      </c>
      <c r="S121" s="586">
        <f t="shared" si="12"/>
        <v>48</v>
      </c>
      <c r="T121" s="607">
        <f t="shared" si="13"/>
        <v>9115.6445533221504</v>
      </c>
      <c r="V121" s="603">
        <f t="shared" si="18"/>
        <v>0</v>
      </c>
      <c r="W121" s="588">
        <v>0</v>
      </c>
      <c r="X121" s="608">
        <v>0</v>
      </c>
      <c r="Y121" s="73"/>
      <c r="Z121" s="589">
        <f t="shared" si="19"/>
        <v>0</v>
      </c>
      <c r="AA121" s="609">
        <v>0</v>
      </c>
      <c r="AB121" s="604">
        <f t="shared" si="14"/>
        <v>0</v>
      </c>
      <c r="AD121" s="611" t="str">
        <f t="shared" si="15"/>
        <v>Florida SouthWestern State College</v>
      </c>
      <c r="AE121" s="610">
        <v>0</v>
      </c>
      <c r="AF121" s="610">
        <v>0</v>
      </c>
      <c r="AG121" s="586">
        <f t="shared" si="16"/>
        <v>0</v>
      </c>
      <c r="AI121" s="22" t="s">
        <v>762</v>
      </c>
      <c r="AO121" s="454">
        <v>323302</v>
      </c>
      <c r="AR121" s="22"/>
      <c r="AS121" s="22"/>
    </row>
    <row r="122" spans="1:50" ht="25.35" customHeight="1">
      <c r="A122" s="611" t="str">
        <f t="shared" si="7"/>
        <v>Florida State College at Jacksonville</v>
      </c>
      <c r="B122" s="579">
        <v>1646</v>
      </c>
      <c r="C122" s="585"/>
      <c r="D122" s="912">
        <f t="shared" si="8"/>
        <v>1646</v>
      </c>
      <c r="E122" s="1010">
        <v>8068.2788337895472</v>
      </c>
      <c r="F122" s="587">
        <v>283.02384620281367</v>
      </c>
      <c r="G122" s="586">
        <f t="shared" si="9"/>
        <v>8351.3026799923609</v>
      </c>
      <c r="H122" s="1075">
        <v>3608.690531708759</v>
      </c>
      <c r="I122" s="1076">
        <v>79.389700811192483</v>
      </c>
      <c r="J122" s="586">
        <f t="shared" si="17"/>
        <v>3688.0802325199516</v>
      </c>
      <c r="K122" s="606">
        <v>799.44556451612902</v>
      </c>
      <c r="L122" s="580">
        <v>50.554435483870968</v>
      </c>
      <c r="M122" s="607">
        <f t="shared" si="10"/>
        <v>850</v>
      </c>
      <c r="N122" s="606">
        <v>-0.98837209302325579</v>
      </c>
      <c r="O122" s="580">
        <v>0.98837209302325579</v>
      </c>
      <c r="P122" s="607">
        <f t="shared" si="11"/>
        <v>0</v>
      </c>
      <c r="Q122" s="606">
        <v>848.75215957279727</v>
      </c>
      <c r="R122" s="588">
        <v>40.97424218627296</v>
      </c>
      <c r="S122" s="586">
        <f t="shared" si="12"/>
        <v>889.7264017590702</v>
      </c>
      <c r="T122" s="607">
        <f t="shared" si="13"/>
        <v>15425.109314271382</v>
      </c>
      <c r="V122" s="603">
        <f t="shared" si="18"/>
        <v>0</v>
      </c>
      <c r="W122" s="588">
        <v>0</v>
      </c>
      <c r="X122" s="608">
        <v>0</v>
      </c>
      <c r="Y122" s="73"/>
      <c r="Z122" s="589">
        <f t="shared" si="19"/>
        <v>405.44024425705146</v>
      </c>
      <c r="AA122" s="609">
        <v>13.559755742948536</v>
      </c>
      <c r="AB122" s="604">
        <f t="shared" si="14"/>
        <v>419</v>
      </c>
      <c r="AD122" s="611" t="str">
        <f t="shared" si="15"/>
        <v>Florida State College at Jacksonville</v>
      </c>
      <c r="AE122" s="610">
        <v>402</v>
      </c>
      <c r="AF122" s="610">
        <v>17</v>
      </c>
      <c r="AG122" s="586">
        <f t="shared" si="16"/>
        <v>419</v>
      </c>
      <c r="AO122" s="553">
        <f>AO119</f>
        <v>43480.776785970986</v>
      </c>
      <c r="AQ122" s="22"/>
      <c r="AR122" s="22"/>
      <c r="AS122" s="22"/>
    </row>
    <row r="123" spans="1:50" ht="25.35" customHeight="1">
      <c r="A123" s="611" t="str">
        <f t="shared" si="7"/>
        <v>College of the Florida Keys</v>
      </c>
      <c r="B123" s="579">
        <v>69</v>
      </c>
      <c r="C123" s="585"/>
      <c r="D123" s="912">
        <f t="shared" si="8"/>
        <v>69</v>
      </c>
      <c r="E123" s="1010">
        <v>380.38725985844286</v>
      </c>
      <c r="F123" s="587">
        <v>41.845298281092006</v>
      </c>
      <c r="G123" s="586">
        <f t="shared" si="9"/>
        <v>422.23255813953489</v>
      </c>
      <c r="H123" s="1075">
        <v>210.02468265162199</v>
      </c>
      <c r="I123" s="1076">
        <v>35.556417489421719</v>
      </c>
      <c r="J123" s="586">
        <f t="shared" si="17"/>
        <v>245.58110014104369</v>
      </c>
      <c r="K123" s="606">
        <v>7.875</v>
      </c>
      <c r="L123" s="580">
        <v>2.125</v>
      </c>
      <c r="M123" s="607">
        <f t="shared" si="10"/>
        <v>10</v>
      </c>
      <c r="N123" s="606">
        <v>0</v>
      </c>
      <c r="O123" s="580">
        <v>0</v>
      </c>
      <c r="P123" s="607">
        <f t="shared" si="11"/>
        <v>0</v>
      </c>
      <c r="Q123" s="606">
        <v>68</v>
      </c>
      <c r="R123" s="588">
        <v>0</v>
      </c>
      <c r="S123" s="586">
        <f t="shared" si="12"/>
        <v>68</v>
      </c>
      <c r="T123" s="607">
        <f t="shared" si="13"/>
        <v>814.81365828057858</v>
      </c>
      <c r="V123" s="603">
        <f t="shared" si="18"/>
        <v>0</v>
      </c>
      <c r="W123" s="588">
        <v>0</v>
      </c>
      <c r="X123" s="608">
        <v>0</v>
      </c>
      <c r="Y123" s="73"/>
      <c r="Z123" s="589">
        <f t="shared" si="19"/>
        <v>0</v>
      </c>
      <c r="AA123" s="609">
        <v>0</v>
      </c>
      <c r="AB123" s="604">
        <f t="shared" si="14"/>
        <v>0</v>
      </c>
      <c r="AD123" s="611" t="str">
        <f t="shared" si="15"/>
        <v>College of the Florida Keys</v>
      </c>
      <c r="AE123" s="610">
        <v>0</v>
      </c>
      <c r="AF123" s="610">
        <v>0</v>
      </c>
      <c r="AG123" s="586">
        <f t="shared" si="16"/>
        <v>0</v>
      </c>
      <c r="AI123" s="1003" t="s">
        <v>86</v>
      </c>
      <c r="AJ123" s="1003"/>
      <c r="AK123" s="1003"/>
      <c r="AL123" s="1003"/>
      <c r="AM123" s="1003"/>
      <c r="AN123" s="1003"/>
      <c r="AO123" s="375">
        <f>AO121-AO122</f>
        <v>279821.22321402899</v>
      </c>
    </row>
    <row r="124" spans="1:50" ht="25.35" customHeight="1">
      <c r="A124" s="611" t="str">
        <f t="shared" si="7"/>
        <v>Gulf Coast State College</v>
      </c>
      <c r="B124" s="579">
        <v>126</v>
      </c>
      <c r="C124" s="585"/>
      <c r="D124" s="912">
        <f t="shared" si="8"/>
        <v>126</v>
      </c>
      <c r="E124" s="1010">
        <v>2168.0073078428813</v>
      </c>
      <c r="F124" s="587">
        <v>144.69333159337074</v>
      </c>
      <c r="G124" s="586">
        <f t="shared" si="9"/>
        <v>2312.700639436252</v>
      </c>
      <c r="H124" s="1075">
        <v>549.16173120728922</v>
      </c>
      <c r="I124" s="1076">
        <v>35.977220956719826</v>
      </c>
      <c r="J124" s="586">
        <f t="shared" si="17"/>
        <v>585.13895216400908</v>
      </c>
      <c r="K124" s="606">
        <v>43.857868020304565</v>
      </c>
      <c r="L124" s="580">
        <v>10.142131979695431</v>
      </c>
      <c r="M124" s="607">
        <f t="shared" si="10"/>
        <v>54</v>
      </c>
      <c r="N124" s="606">
        <v>0</v>
      </c>
      <c r="O124" s="580">
        <v>0</v>
      </c>
      <c r="P124" s="607">
        <f t="shared" si="11"/>
        <v>0</v>
      </c>
      <c r="Q124" s="606">
        <v>190.28377544725478</v>
      </c>
      <c r="R124" s="588">
        <v>8.7162245527452189</v>
      </c>
      <c r="S124" s="586">
        <f t="shared" si="12"/>
        <v>199</v>
      </c>
      <c r="T124" s="607">
        <f t="shared" si="13"/>
        <v>3276.839591600261</v>
      </c>
      <c r="V124" s="603">
        <f t="shared" si="18"/>
        <v>0</v>
      </c>
      <c r="W124" s="588">
        <v>0</v>
      </c>
      <c r="X124" s="608">
        <v>0</v>
      </c>
      <c r="Y124" s="73"/>
      <c r="Z124" s="589">
        <f t="shared" si="19"/>
        <v>0</v>
      </c>
      <c r="AA124" s="609">
        <v>0</v>
      </c>
      <c r="AB124" s="604">
        <f t="shared" si="14"/>
        <v>0</v>
      </c>
      <c r="AD124" s="611" t="str">
        <f t="shared" si="15"/>
        <v>Gulf Coast State College</v>
      </c>
      <c r="AE124" s="610">
        <v>0</v>
      </c>
      <c r="AF124" s="610">
        <v>0</v>
      </c>
      <c r="AG124" s="586">
        <f t="shared" si="16"/>
        <v>0</v>
      </c>
    </row>
    <row r="125" spans="1:50" ht="25.35" customHeight="1">
      <c r="A125" s="611" t="str">
        <f t="shared" si="7"/>
        <v>Hillsborough College</v>
      </c>
      <c r="B125" s="579">
        <v>140</v>
      </c>
      <c r="C125" s="585"/>
      <c r="D125" s="912">
        <f t="shared" si="8"/>
        <v>140</v>
      </c>
      <c r="E125" s="1010">
        <v>9713.2079112975734</v>
      </c>
      <c r="F125" s="587">
        <v>600.13230018408319</v>
      </c>
      <c r="G125" s="586">
        <f t="shared" si="9"/>
        <v>10313.340211481656</v>
      </c>
      <c r="H125" s="1075">
        <v>4999.8099358466652</v>
      </c>
      <c r="I125" s="1076">
        <v>278.35274433708224</v>
      </c>
      <c r="J125" s="586">
        <f t="shared" si="17"/>
        <v>5278.1626801837474</v>
      </c>
      <c r="K125" s="606">
        <v>859.11570453134698</v>
      </c>
      <c r="L125" s="580">
        <v>137.88429546865299</v>
      </c>
      <c r="M125" s="607">
        <f t="shared" si="10"/>
        <v>997</v>
      </c>
      <c r="N125" s="606">
        <v>20</v>
      </c>
      <c r="O125" s="580">
        <v>0</v>
      </c>
      <c r="P125" s="607">
        <f t="shared" si="11"/>
        <v>20</v>
      </c>
      <c r="Q125" s="606">
        <v>277.52762430939225</v>
      </c>
      <c r="R125" s="588">
        <v>6.4723756906077341</v>
      </c>
      <c r="S125" s="586">
        <f t="shared" si="12"/>
        <v>284</v>
      </c>
      <c r="T125" s="607">
        <f t="shared" si="13"/>
        <v>17032.502891665405</v>
      </c>
      <c r="V125" s="603">
        <f t="shared" si="18"/>
        <v>0</v>
      </c>
      <c r="W125" s="588">
        <v>0</v>
      </c>
      <c r="X125" s="608">
        <v>0</v>
      </c>
      <c r="Y125" s="73"/>
      <c r="Z125" s="589">
        <f t="shared" si="19"/>
        <v>0</v>
      </c>
      <c r="AA125" s="609">
        <v>0</v>
      </c>
      <c r="AB125" s="604">
        <f t="shared" si="14"/>
        <v>0</v>
      </c>
      <c r="AD125" s="611" t="str">
        <f t="shared" si="15"/>
        <v>Hillsborough College</v>
      </c>
      <c r="AE125" s="610">
        <v>0</v>
      </c>
      <c r="AF125" s="610">
        <v>0</v>
      </c>
      <c r="AG125" s="586">
        <f t="shared" si="16"/>
        <v>0</v>
      </c>
      <c r="AI125" s="1003" t="s">
        <v>763</v>
      </c>
      <c r="AJ125" s="1003"/>
      <c r="AK125" s="1003"/>
      <c r="AL125" s="1003"/>
      <c r="AM125" s="1003"/>
      <c r="AN125" s="1003"/>
      <c r="AO125" s="376">
        <f>AO119+AO123</f>
        <v>323302</v>
      </c>
    </row>
    <row r="126" spans="1:50" ht="25.35" customHeight="1">
      <c r="A126" s="611" t="str">
        <f t="shared" si="7"/>
        <v>Indian River State College</v>
      </c>
      <c r="B126" s="579">
        <v>1296</v>
      </c>
      <c r="C126" s="585"/>
      <c r="D126" s="912">
        <f t="shared" si="8"/>
        <v>1296</v>
      </c>
      <c r="E126" s="1010">
        <v>4843.9099039417033</v>
      </c>
      <c r="F126" s="587">
        <v>164.15874897578493</v>
      </c>
      <c r="G126" s="586">
        <f t="shared" si="9"/>
        <v>5008.0686529174882</v>
      </c>
      <c r="H126" s="1075">
        <v>2552.8931464856582</v>
      </c>
      <c r="I126" s="1076">
        <v>56.793518721261222</v>
      </c>
      <c r="J126" s="586">
        <f t="shared" si="17"/>
        <v>2609.6866652069193</v>
      </c>
      <c r="K126" s="606">
        <v>61.982142857142854</v>
      </c>
      <c r="L126" s="580">
        <v>3.0178571428571428</v>
      </c>
      <c r="M126" s="607">
        <f t="shared" si="10"/>
        <v>65</v>
      </c>
      <c r="N126" s="606">
        <v>4</v>
      </c>
      <c r="O126" s="580">
        <v>0</v>
      </c>
      <c r="P126" s="607">
        <f t="shared" si="11"/>
        <v>4</v>
      </c>
      <c r="Q126" s="606">
        <v>508.80182232346243</v>
      </c>
      <c r="R126" s="588">
        <v>15.66742596810934</v>
      </c>
      <c r="S126" s="586">
        <f t="shared" si="12"/>
        <v>524.46924829157172</v>
      </c>
      <c r="T126" s="607">
        <f t="shared" si="13"/>
        <v>9507.22456641598</v>
      </c>
      <c r="V126" s="603">
        <f t="shared" si="18"/>
        <v>0</v>
      </c>
      <c r="W126" s="588">
        <v>0</v>
      </c>
      <c r="X126" s="608">
        <v>0</v>
      </c>
      <c r="Y126" s="73"/>
      <c r="Z126" s="589">
        <f t="shared" si="19"/>
        <v>314</v>
      </c>
      <c r="AA126" s="609">
        <v>0</v>
      </c>
      <c r="AB126" s="604">
        <f t="shared" si="14"/>
        <v>314</v>
      </c>
      <c r="AD126" s="611" t="str">
        <f t="shared" si="15"/>
        <v>Indian River State College</v>
      </c>
      <c r="AE126" s="610">
        <v>281</v>
      </c>
      <c r="AF126" s="610">
        <v>33</v>
      </c>
      <c r="AG126" s="586">
        <f t="shared" si="16"/>
        <v>314</v>
      </c>
    </row>
    <row r="127" spans="1:50" ht="25.35" customHeight="1">
      <c r="A127" s="611" t="str">
        <f t="shared" si="7"/>
        <v>Florida Gateway College</v>
      </c>
      <c r="B127" s="579">
        <v>139</v>
      </c>
      <c r="C127" s="585"/>
      <c r="D127" s="912">
        <f t="shared" si="8"/>
        <v>139</v>
      </c>
      <c r="E127" s="1010">
        <v>972.04543603941056</v>
      </c>
      <c r="F127" s="587">
        <v>19.259017995277258</v>
      </c>
      <c r="G127" s="586">
        <f t="shared" si="9"/>
        <v>991.30445403468786</v>
      </c>
      <c r="H127" s="1075">
        <v>438.39523551705469</v>
      </c>
      <c r="I127" s="1076">
        <v>8.04981050351922</v>
      </c>
      <c r="J127" s="586">
        <f t="shared" si="17"/>
        <v>446.4450460205739</v>
      </c>
      <c r="K127" s="606">
        <v>41.75722543352601</v>
      </c>
      <c r="L127" s="580">
        <v>1.2427745664739884</v>
      </c>
      <c r="M127" s="607">
        <f t="shared" si="10"/>
        <v>43</v>
      </c>
      <c r="N127" s="606">
        <v>13</v>
      </c>
      <c r="O127" s="580">
        <v>0</v>
      </c>
      <c r="P127" s="607">
        <f t="shared" si="11"/>
        <v>13</v>
      </c>
      <c r="Q127" s="606">
        <v>365.23071504050722</v>
      </c>
      <c r="R127" s="588">
        <v>2.3395561817541388</v>
      </c>
      <c r="S127" s="586">
        <f t="shared" si="12"/>
        <v>367.57027122226134</v>
      </c>
      <c r="T127" s="607">
        <f t="shared" si="13"/>
        <v>2000.3197712775232</v>
      </c>
      <c r="V127" s="603">
        <f t="shared" si="18"/>
        <v>0</v>
      </c>
      <c r="W127" s="588">
        <v>0</v>
      </c>
      <c r="X127" s="608">
        <v>0</v>
      </c>
      <c r="Y127" s="73"/>
      <c r="Z127" s="589">
        <f t="shared" si="19"/>
        <v>8</v>
      </c>
      <c r="AA127" s="609">
        <v>0</v>
      </c>
      <c r="AB127" s="604">
        <f t="shared" si="14"/>
        <v>8</v>
      </c>
      <c r="AD127" s="611" t="str">
        <f t="shared" si="15"/>
        <v>Florida Gateway College</v>
      </c>
      <c r="AE127" s="610">
        <v>7</v>
      </c>
      <c r="AF127" s="610">
        <v>1</v>
      </c>
      <c r="AG127" s="586">
        <f t="shared" si="16"/>
        <v>8</v>
      </c>
    </row>
    <row r="128" spans="1:50" ht="25.35" customHeight="1">
      <c r="A128" s="611" t="str">
        <f t="shared" si="7"/>
        <v>Lake-Sumter State College</v>
      </c>
      <c r="B128" s="579">
        <v>326</v>
      </c>
      <c r="C128" s="585"/>
      <c r="D128" s="912">
        <f t="shared" si="8"/>
        <v>326</v>
      </c>
      <c r="E128" s="1010">
        <v>2770.4267466217602</v>
      </c>
      <c r="F128" s="587">
        <v>57.403047603400829</v>
      </c>
      <c r="G128" s="586">
        <f t="shared" si="9"/>
        <v>2827.8297942251611</v>
      </c>
      <c r="H128" s="1075">
        <v>739.41467540706276</v>
      </c>
      <c r="I128" s="1076">
        <v>11.243814759991542</v>
      </c>
      <c r="J128" s="586">
        <f t="shared" si="17"/>
        <v>750.65849016705431</v>
      </c>
      <c r="K128" s="606">
        <v>88.874226804123708</v>
      </c>
      <c r="L128" s="580">
        <v>7.1257731958762882</v>
      </c>
      <c r="M128" s="607">
        <f t="shared" si="10"/>
        <v>96</v>
      </c>
      <c r="N128" s="606">
        <v>0</v>
      </c>
      <c r="O128" s="580">
        <v>0</v>
      </c>
      <c r="P128" s="607">
        <f t="shared" si="11"/>
        <v>0</v>
      </c>
      <c r="Q128" s="606">
        <v>0</v>
      </c>
      <c r="R128" s="588">
        <v>0</v>
      </c>
      <c r="S128" s="586">
        <f t="shared" si="12"/>
        <v>0</v>
      </c>
      <c r="T128" s="607">
        <f t="shared" si="13"/>
        <v>4000.4882843922155</v>
      </c>
      <c r="V128" s="603">
        <f t="shared" si="18"/>
        <v>0</v>
      </c>
      <c r="W128" s="588">
        <v>0</v>
      </c>
      <c r="X128" s="608">
        <v>0</v>
      </c>
      <c r="Y128" s="73"/>
      <c r="Z128" s="589">
        <f t="shared" si="19"/>
        <v>0</v>
      </c>
      <c r="AA128" s="609">
        <v>0</v>
      </c>
      <c r="AB128" s="604">
        <f t="shared" si="14"/>
        <v>0</v>
      </c>
      <c r="AD128" s="611" t="str">
        <f t="shared" si="15"/>
        <v>Lake-Sumter State College</v>
      </c>
      <c r="AE128" s="610">
        <v>0</v>
      </c>
      <c r="AF128" s="610">
        <v>0</v>
      </c>
      <c r="AG128" s="586">
        <f t="shared" si="16"/>
        <v>0</v>
      </c>
    </row>
    <row r="129" spans="1:44" ht="25.35" customHeight="1">
      <c r="A129" s="611" t="str">
        <f t="shared" si="7"/>
        <v>State College of Florida, Manatee-Sarasota</v>
      </c>
      <c r="B129" s="579">
        <v>540</v>
      </c>
      <c r="C129" s="585"/>
      <c r="D129" s="912">
        <f t="shared" si="8"/>
        <v>540</v>
      </c>
      <c r="E129" s="1010">
        <v>4503.3959543885703</v>
      </c>
      <c r="F129" s="587">
        <v>243.45799292236444</v>
      </c>
      <c r="G129" s="586">
        <f t="shared" si="9"/>
        <v>4746.8539473109349</v>
      </c>
      <c r="H129" s="1075">
        <v>595.90187069248441</v>
      </c>
      <c r="I129" s="1076">
        <v>29.070889399409257</v>
      </c>
      <c r="J129" s="586">
        <f t="shared" si="17"/>
        <v>624.97276009189363</v>
      </c>
      <c r="K129" s="606">
        <v>130.37872070930968</v>
      </c>
      <c r="L129" s="580">
        <v>17.62127929069031</v>
      </c>
      <c r="M129" s="607">
        <f t="shared" si="10"/>
        <v>148</v>
      </c>
      <c r="N129" s="606">
        <v>5</v>
      </c>
      <c r="O129" s="580">
        <v>0</v>
      </c>
      <c r="P129" s="607">
        <f t="shared" si="11"/>
        <v>5</v>
      </c>
      <c r="Q129" s="606">
        <v>0</v>
      </c>
      <c r="R129" s="588">
        <v>0</v>
      </c>
      <c r="S129" s="586">
        <f t="shared" si="12"/>
        <v>0</v>
      </c>
      <c r="T129" s="607">
        <f t="shared" si="13"/>
        <v>6064.8267074028281</v>
      </c>
      <c r="V129" s="603">
        <f t="shared" si="18"/>
        <v>0</v>
      </c>
      <c r="W129" s="588">
        <v>0</v>
      </c>
      <c r="X129" s="608">
        <v>0</v>
      </c>
      <c r="Y129" s="73"/>
      <c r="Z129" s="589">
        <f t="shared" si="19"/>
        <v>0</v>
      </c>
      <c r="AA129" s="609">
        <v>0</v>
      </c>
      <c r="AB129" s="604">
        <f t="shared" si="14"/>
        <v>0</v>
      </c>
      <c r="AD129" s="611" t="str">
        <f t="shared" si="15"/>
        <v>State College of Florida, Manatee-Sarasota</v>
      </c>
      <c r="AE129" s="610">
        <v>0</v>
      </c>
      <c r="AF129" s="610">
        <v>0</v>
      </c>
      <c r="AG129" s="586">
        <f t="shared" si="16"/>
        <v>0</v>
      </c>
    </row>
    <row r="130" spans="1:44" ht="25.35" customHeight="1">
      <c r="A130" s="611" t="str">
        <f t="shared" si="7"/>
        <v>Miami Dade College</v>
      </c>
      <c r="B130" s="579">
        <v>2684</v>
      </c>
      <c r="C130" s="585"/>
      <c r="D130" s="912">
        <f t="shared" si="8"/>
        <v>2684</v>
      </c>
      <c r="E130" s="1010">
        <v>32811.096035643328</v>
      </c>
      <c r="F130" s="587">
        <v>1708.0520363343987</v>
      </c>
      <c r="G130" s="586">
        <f t="shared" si="9"/>
        <v>34519.148071977725</v>
      </c>
      <c r="H130" s="1075">
        <v>4800.2542313117065</v>
      </c>
      <c r="I130" s="1076">
        <v>228.85987306064882</v>
      </c>
      <c r="J130" s="586">
        <f t="shared" si="17"/>
        <v>5029.1141043723555</v>
      </c>
      <c r="K130" s="606">
        <v>1205.3644486856945</v>
      </c>
      <c r="L130" s="580">
        <v>108.63555131430553</v>
      </c>
      <c r="M130" s="607">
        <f t="shared" si="10"/>
        <v>1314</v>
      </c>
      <c r="N130" s="606">
        <v>108.94827586206897</v>
      </c>
      <c r="O130" s="580">
        <v>5.1724137931034489E-2</v>
      </c>
      <c r="P130" s="607">
        <f t="shared" si="11"/>
        <v>109</v>
      </c>
      <c r="Q130" s="606">
        <v>749.32402148887184</v>
      </c>
      <c r="R130" s="588">
        <v>36.675978511128164</v>
      </c>
      <c r="S130" s="586">
        <f t="shared" si="12"/>
        <v>786</v>
      </c>
      <c r="T130" s="607">
        <f t="shared" si="13"/>
        <v>44441.262176350079</v>
      </c>
      <c r="V130" s="603">
        <f t="shared" si="18"/>
        <v>0</v>
      </c>
      <c r="W130" s="588">
        <v>0</v>
      </c>
      <c r="X130" s="608">
        <v>0</v>
      </c>
      <c r="Y130" s="73"/>
      <c r="Z130" s="589">
        <f t="shared" si="19"/>
        <v>14.229783207157197</v>
      </c>
      <c r="AA130" s="609">
        <v>2427.7702167928428</v>
      </c>
      <c r="AB130" s="604">
        <f t="shared" si="14"/>
        <v>2442</v>
      </c>
      <c r="AD130" s="611" t="str">
        <f t="shared" si="15"/>
        <v>Miami Dade College</v>
      </c>
      <c r="AE130" s="610">
        <v>2441</v>
      </c>
      <c r="AF130" s="610">
        <v>1</v>
      </c>
      <c r="AG130" s="586">
        <f t="shared" si="16"/>
        <v>2442</v>
      </c>
    </row>
    <row r="131" spans="1:44" ht="25.35" customHeight="1">
      <c r="A131" s="611" t="str">
        <f t="shared" si="7"/>
        <v>North Florida College</v>
      </c>
      <c r="B131" s="579">
        <v>41</v>
      </c>
      <c r="C131" s="585"/>
      <c r="D131" s="912">
        <f t="shared" si="8"/>
        <v>41</v>
      </c>
      <c r="E131" s="1010">
        <v>437.91369935099107</v>
      </c>
      <c r="F131" s="587">
        <v>17.798456411155936</v>
      </c>
      <c r="G131" s="586">
        <f t="shared" si="9"/>
        <v>455.71215576214701</v>
      </c>
      <c r="H131" s="1075">
        <v>94.950131233595798</v>
      </c>
      <c r="I131" s="1076">
        <v>12.866141732283467</v>
      </c>
      <c r="J131" s="586">
        <f t="shared" si="17"/>
        <v>107.81627296587926</v>
      </c>
      <c r="K131" s="606">
        <v>10.632911392405063</v>
      </c>
      <c r="L131" s="580">
        <v>1.3670886075949367</v>
      </c>
      <c r="M131" s="607">
        <f t="shared" si="10"/>
        <v>12</v>
      </c>
      <c r="N131" s="606">
        <v>0</v>
      </c>
      <c r="O131" s="580">
        <v>0</v>
      </c>
      <c r="P131" s="607">
        <f t="shared" si="11"/>
        <v>0</v>
      </c>
      <c r="Q131" s="606">
        <v>89.716269841269835</v>
      </c>
      <c r="R131" s="588">
        <v>8.174603174603174</v>
      </c>
      <c r="S131" s="586">
        <f t="shared" si="12"/>
        <v>97.890873015873012</v>
      </c>
      <c r="T131" s="607">
        <f t="shared" si="13"/>
        <v>714.41930174389927</v>
      </c>
      <c r="V131" s="603">
        <f t="shared" si="18"/>
        <v>0</v>
      </c>
      <c r="W131" s="588">
        <v>0</v>
      </c>
      <c r="X131" s="608">
        <v>0</v>
      </c>
      <c r="Y131" s="73"/>
      <c r="Z131" s="589">
        <f t="shared" si="19"/>
        <v>0</v>
      </c>
      <c r="AA131" s="609">
        <v>0</v>
      </c>
      <c r="AB131" s="604">
        <f t="shared" si="14"/>
        <v>0</v>
      </c>
      <c r="AD131" s="611" t="str">
        <f t="shared" si="15"/>
        <v>North Florida College</v>
      </c>
      <c r="AE131" s="610">
        <v>0</v>
      </c>
      <c r="AF131" s="610">
        <v>0</v>
      </c>
      <c r="AG131" s="586">
        <f t="shared" si="16"/>
        <v>0</v>
      </c>
    </row>
    <row r="132" spans="1:44" ht="25.35" customHeight="1">
      <c r="A132" s="611" t="str">
        <f t="shared" si="7"/>
        <v>Northwest Florida State College</v>
      </c>
      <c r="B132" s="579">
        <v>269</v>
      </c>
      <c r="C132" s="585"/>
      <c r="D132" s="912">
        <f t="shared" si="8"/>
        <v>269</v>
      </c>
      <c r="E132" s="1010">
        <v>1484.0341370144101</v>
      </c>
      <c r="F132" s="587">
        <v>142.8721727370237</v>
      </c>
      <c r="G132" s="586">
        <f t="shared" si="9"/>
        <v>1626.9063097514338</v>
      </c>
      <c r="H132" s="1075">
        <v>573.16556047197639</v>
      </c>
      <c r="I132" s="1076">
        <v>47.271386430678469</v>
      </c>
      <c r="J132" s="586">
        <f t="shared" si="17"/>
        <v>620.43694690265488</v>
      </c>
      <c r="K132" s="606">
        <v>41.11350293542074</v>
      </c>
      <c r="L132" s="580">
        <v>5.886497064579256</v>
      </c>
      <c r="M132" s="607">
        <f t="shared" si="10"/>
        <v>47</v>
      </c>
      <c r="N132" s="606">
        <v>0</v>
      </c>
      <c r="O132" s="580">
        <v>0</v>
      </c>
      <c r="P132" s="607">
        <f t="shared" si="11"/>
        <v>0</v>
      </c>
      <c r="Q132" s="606">
        <v>220.32372093023255</v>
      </c>
      <c r="R132" s="588">
        <v>3.9944186046511629</v>
      </c>
      <c r="S132" s="586">
        <f t="shared" si="12"/>
        <v>224.31813953488373</v>
      </c>
      <c r="T132" s="607">
        <f t="shared" si="13"/>
        <v>2787.6613961889725</v>
      </c>
      <c r="V132" s="603">
        <f t="shared" si="18"/>
        <v>0</v>
      </c>
      <c r="W132" s="588">
        <v>0</v>
      </c>
      <c r="X132" s="608">
        <v>0</v>
      </c>
      <c r="Y132" s="73"/>
      <c r="Z132" s="589">
        <f t="shared" si="19"/>
        <v>0</v>
      </c>
      <c r="AA132" s="609">
        <v>0</v>
      </c>
      <c r="AB132" s="604">
        <f t="shared" si="14"/>
        <v>0</v>
      </c>
      <c r="AD132" s="611" t="str">
        <f t="shared" si="15"/>
        <v>Northwest Florida State College</v>
      </c>
      <c r="AE132" s="610">
        <v>0</v>
      </c>
      <c r="AF132" s="610">
        <v>0</v>
      </c>
      <c r="AG132" s="586">
        <f t="shared" si="16"/>
        <v>0</v>
      </c>
    </row>
    <row r="133" spans="1:44" ht="25.35" customHeight="1">
      <c r="A133" s="611" t="str">
        <f t="shared" si="7"/>
        <v>Palm Beach State College</v>
      </c>
      <c r="B133" s="579">
        <v>984</v>
      </c>
      <c r="C133" s="585"/>
      <c r="D133" s="912">
        <f t="shared" si="8"/>
        <v>984</v>
      </c>
      <c r="E133" s="1010">
        <v>12864.349806224876</v>
      </c>
      <c r="F133" s="587">
        <v>627.3119418433912</v>
      </c>
      <c r="G133" s="586">
        <f t="shared" si="9"/>
        <v>13491.661748068267</v>
      </c>
      <c r="H133" s="1075">
        <v>1513.727305976154</v>
      </c>
      <c r="I133" s="1076">
        <v>40.026991441737991</v>
      </c>
      <c r="J133" s="586">
        <f t="shared" si="17"/>
        <v>1553.7542974178918</v>
      </c>
      <c r="K133" s="606">
        <v>436.05345464884846</v>
      </c>
      <c r="L133" s="580">
        <v>43.946545351151549</v>
      </c>
      <c r="M133" s="607">
        <f t="shared" si="10"/>
        <v>480</v>
      </c>
      <c r="N133" s="606">
        <v>16</v>
      </c>
      <c r="O133" s="580">
        <v>0</v>
      </c>
      <c r="P133" s="607">
        <f t="shared" si="11"/>
        <v>16</v>
      </c>
      <c r="Q133" s="606">
        <v>821.02277580071177</v>
      </c>
      <c r="R133" s="588">
        <v>22.977224199288258</v>
      </c>
      <c r="S133" s="586">
        <f t="shared" si="12"/>
        <v>844</v>
      </c>
      <c r="T133" s="607">
        <f t="shared" si="13"/>
        <v>17369.416045486159</v>
      </c>
      <c r="V133" s="603">
        <f t="shared" si="18"/>
        <v>0</v>
      </c>
      <c r="W133" s="588">
        <v>0</v>
      </c>
      <c r="X133" s="608">
        <v>0</v>
      </c>
      <c r="Y133" s="73"/>
      <c r="Z133" s="589">
        <f t="shared" si="19"/>
        <v>0</v>
      </c>
      <c r="AA133" s="609">
        <v>0</v>
      </c>
      <c r="AB133" s="604">
        <f t="shared" si="14"/>
        <v>0</v>
      </c>
      <c r="AD133" s="611" t="str">
        <f t="shared" si="15"/>
        <v>Palm Beach State College</v>
      </c>
      <c r="AE133" s="610">
        <v>0</v>
      </c>
      <c r="AF133" s="610">
        <v>0</v>
      </c>
      <c r="AG133" s="586">
        <f t="shared" si="16"/>
        <v>0</v>
      </c>
    </row>
    <row r="134" spans="1:44" ht="25.35" customHeight="1">
      <c r="A134" s="611" t="str">
        <f t="shared" si="7"/>
        <v>Pasco-Hernando State College</v>
      </c>
      <c r="B134" s="579">
        <v>226</v>
      </c>
      <c r="C134" s="585"/>
      <c r="D134" s="912">
        <f t="shared" si="8"/>
        <v>226</v>
      </c>
      <c r="E134" s="1010">
        <v>3031.9107998018385</v>
      </c>
      <c r="F134" s="587">
        <v>22.13320856498046</v>
      </c>
      <c r="G134" s="586">
        <f t="shared" si="9"/>
        <v>3054.0440083668191</v>
      </c>
      <c r="H134" s="1075">
        <v>1786.3048010656166</v>
      </c>
      <c r="I134" s="1076">
        <v>10.992644929634563</v>
      </c>
      <c r="J134" s="586">
        <f t="shared" si="17"/>
        <v>1797.2974459952511</v>
      </c>
      <c r="K134" s="606">
        <v>135.33588435374151</v>
      </c>
      <c r="L134" s="580">
        <v>3.6641156462585034</v>
      </c>
      <c r="M134" s="607">
        <f t="shared" si="10"/>
        <v>139</v>
      </c>
      <c r="N134" s="606">
        <v>14</v>
      </c>
      <c r="O134" s="580">
        <v>0</v>
      </c>
      <c r="P134" s="607">
        <f t="shared" si="11"/>
        <v>14</v>
      </c>
      <c r="Q134" s="606">
        <v>281.87153881071265</v>
      </c>
      <c r="R134" s="588">
        <v>6.2850658193372659</v>
      </c>
      <c r="S134" s="586">
        <f t="shared" si="12"/>
        <v>288.15660463004991</v>
      </c>
      <c r="T134" s="607">
        <f t="shared" si="13"/>
        <v>5518.4980589921197</v>
      </c>
      <c r="V134" s="603">
        <f t="shared" si="18"/>
        <v>0</v>
      </c>
      <c r="W134" s="588">
        <v>0</v>
      </c>
      <c r="X134" s="608">
        <v>0</v>
      </c>
      <c r="Y134" s="73"/>
      <c r="Z134" s="589">
        <f t="shared" si="19"/>
        <v>0</v>
      </c>
      <c r="AA134" s="609">
        <v>0</v>
      </c>
      <c r="AB134" s="604">
        <f t="shared" si="14"/>
        <v>0</v>
      </c>
      <c r="AD134" s="611" t="str">
        <f t="shared" si="15"/>
        <v>Pasco-Hernando State College</v>
      </c>
      <c r="AE134" s="610">
        <v>0</v>
      </c>
      <c r="AF134" s="610">
        <v>0</v>
      </c>
      <c r="AG134" s="586">
        <f t="shared" si="16"/>
        <v>0</v>
      </c>
    </row>
    <row r="135" spans="1:44" ht="25.35" customHeight="1">
      <c r="A135" s="611" t="str">
        <f t="shared" si="7"/>
        <v>Pensacola State College</v>
      </c>
      <c r="B135" s="579">
        <v>397</v>
      </c>
      <c r="C135" s="585"/>
      <c r="D135" s="912">
        <f t="shared" si="8"/>
        <v>397</v>
      </c>
      <c r="E135" s="1010">
        <v>3777.5502279250377</v>
      </c>
      <c r="F135" s="587">
        <v>163.15178119196355</v>
      </c>
      <c r="G135" s="586">
        <f t="shared" si="9"/>
        <v>3940.7020091170011</v>
      </c>
      <c r="H135" s="1075">
        <v>1487.0686918177364</v>
      </c>
      <c r="I135" s="1076">
        <v>39.994512493875547</v>
      </c>
      <c r="J135" s="586">
        <f t="shared" si="17"/>
        <v>1527.063204311612</v>
      </c>
      <c r="K135" s="606">
        <v>207.79527559055117</v>
      </c>
      <c r="L135" s="580">
        <v>24.204724409448819</v>
      </c>
      <c r="M135" s="607">
        <f t="shared" si="10"/>
        <v>232</v>
      </c>
      <c r="N135" s="606">
        <v>0</v>
      </c>
      <c r="O135" s="580">
        <v>0</v>
      </c>
      <c r="P135" s="607">
        <f t="shared" si="11"/>
        <v>0</v>
      </c>
      <c r="Q135" s="606">
        <v>386.85208596713022</v>
      </c>
      <c r="R135" s="588">
        <v>10.366624525916562</v>
      </c>
      <c r="S135" s="586">
        <f t="shared" si="12"/>
        <v>397.21871049304679</v>
      </c>
      <c r="T135" s="607">
        <f t="shared" si="13"/>
        <v>6493.9839239216608</v>
      </c>
      <c r="V135" s="603">
        <f t="shared" si="18"/>
        <v>0</v>
      </c>
      <c r="W135" s="588">
        <v>0</v>
      </c>
      <c r="X135" s="608">
        <v>0</v>
      </c>
      <c r="Y135" s="73"/>
      <c r="Z135" s="589">
        <f t="shared" si="19"/>
        <v>0</v>
      </c>
      <c r="AA135" s="609">
        <v>0</v>
      </c>
      <c r="AB135" s="604">
        <f t="shared" si="14"/>
        <v>0</v>
      </c>
      <c r="AD135" s="611" t="str">
        <f t="shared" si="15"/>
        <v>Pensacola State College</v>
      </c>
      <c r="AE135" s="610">
        <v>0</v>
      </c>
      <c r="AF135" s="610">
        <v>0</v>
      </c>
      <c r="AG135" s="586">
        <f t="shared" si="16"/>
        <v>0</v>
      </c>
    </row>
    <row r="136" spans="1:44" ht="25.35" customHeight="1">
      <c r="A136" s="611" t="str">
        <f t="shared" si="7"/>
        <v>Polk State College</v>
      </c>
      <c r="B136" s="579">
        <v>598</v>
      </c>
      <c r="C136" s="585"/>
      <c r="D136" s="912">
        <f t="shared" si="8"/>
        <v>598</v>
      </c>
      <c r="E136" s="1010">
        <v>3270.7289465840977</v>
      </c>
      <c r="F136" s="587">
        <v>109.61996224790543</v>
      </c>
      <c r="G136" s="586">
        <f t="shared" si="9"/>
        <v>3380.348908832003</v>
      </c>
      <c r="H136" s="1075">
        <v>1482.6313099041533</v>
      </c>
      <c r="I136" s="1076">
        <v>33.569488817891376</v>
      </c>
      <c r="J136" s="586">
        <f t="shared" si="17"/>
        <v>1516.2007987220447</v>
      </c>
      <c r="K136" s="606">
        <v>90.688282138794079</v>
      </c>
      <c r="L136" s="580">
        <v>16.311717861205917</v>
      </c>
      <c r="M136" s="607">
        <f t="shared" si="10"/>
        <v>107</v>
      </c>
      <c r="N136" s="606">
        <v>0</v>
      </c>
      <c r="O136" s="580">
        <v>0</v>
      </c>
      <c r="P136" s="607">
        <f t="shared" si="11"/>
        <v>0</v>
      </c>
      <c r="Q136" s="606">
        <v>162.83748753738783</v>
      </c>
      <c r="R136" s="588">
        <v>0.16251246261216354</v>
      </c>
      <c r="S136" s="586">
        <f t="shared" si="12"/>
        <v>163</v>
      </c>
      <c r="T136" s="607">
        <f t="shared" si="13"/>
        <v>5764.5497075540479</v>
      </c>
      <c r="V136" s="603">
        <f t="shared" si="18"/>
        <v>0</v>
      </c>
      <c r="W136" s="588">
        <v>0</v>
      </c>
      <c r="X136" s="608">
        <v>0</v>
      </c>
      <c r="Y136" s="73"/>
      <c r="Z136" s="589">
        <f t="shared" si="19"/>
        <v>0</v>
      </c>
      <c r="AA136" s="609">
        <v>0</v>
      </c>
      <c r="AB136" s="604">
        <f t="shared" si="14"/>
        <v>0</v>
      </c>
      <c r="AD136" s="611" t="str">
        <f t="shared" si="15"/>
        <v>Polk State College</v>
      </c>
      <c r="AE136" s="610">
        <v>0</v>
      </c>
      <c r="AF136" s="610">
        <v>0</v>
      </c>
      <c r="AG136" s="586">
        <f t="shared" si="16"/>
        <v>0</v>
      </c>
    </row>
    <row r="137" spans="1:44" ht="25.35" customHeight="1">
      <c r="A137" s="611" t="str">
        <f t="shared" si="7"/>
        <v>St. Johns River State College</v>
      </c>
      <c r="B137" s="579">
        <v>258</v>
      </c>
      <c r="C137" s="585"/>
      <c r="D137" s="912">
        <f t="shared" si="8"/>
        <v>258</v>
      </c>
      <c r="E137" s="1010">
        <v>2321.8601100656842</v>
      </c>
      <c r="F137" s="587">
        <v>70.206284395526353</v>
      </c>
      <c r="G137" s="586">
        <f t="shared" si="9"/>
        <v>2392.0663944612106</v>
      </c>
      <c r="H137" s="1075">
        <v>787.84250474383305</v>
      </c>
      <c r="I137" s="1076">
        <v>12.924098671726757</v>
      </c>
      <c r="J137" s="586">
        <f t="shared" si="17"/>
        <v>800.76660341555976</v>
      </c>
      <c r="K137" s="606">
        <v>19.5</v>
      </c>
      <c r="L137" s="580">
        <v>0.5</v>
      </c>
      <c r="M137" s="607">
        <f t="shared" si="10"/>
        <v>20</v>
      </c>
      <c r="N137" s="606">
        <v>4.931034482758621</v>
      </c>
      <c r="O137" s="580">
        <v>6.8965517241379309E-2</v>
      </c>
      <c r="P137" s="607">
        <f t="shared" si="11"/>
        <v>5</v>
      </c>
      <c r="Q137" s="606">
        <v>128.6935866983373</v>
      </c>
      <c r="R137" s="588">
        <v>0.30641330166270786</v>
      </c>
      <c r="S137" s="586">
        <f t="shared" si="12"/>
        <v>129</v>
      </c>
      <c r="T137" s="607">
        <f t="shared" si="13"/>
        <v>3604.8329978767706</v>
      </c>
      <c r="V137" s="603">
        <f t="shared" si="18"/>
        <v>0</v>
      </c>
      <c r="W137" s="588">
        <v>0</v>
      </c>
      <c r="X137" s="608">
        <v>0</v>
      </c>
      <c r="Y137" s="73"/>
      <c r="Z137" s="589">
        <f t="shared" si="19"/>
        <v>20</v>
      </c>
      <c r="AA137" s="609">
        <v>0</v>
      </c>
      <c r="AB137" s="604">
        <f t="shared" si="14"/>
        <v>20</v>
      </c>
      <c r="AD137" s="611" t="str">
        <f t="shared" si="15"/>
        <v>St. Johns River State College</v>
      </c>
      <c r="AE137" s="610">
        <v>13</v>
      </c>
      <c r="AF137" s="610">
        <v>7</v>
      </c>
      <c r="AG137" s="586">
        <f t="shared" si="16"/>
        <v>20</v>
      </c>
    </row>
    <row r="138" spans="1:44" ht="25.35" customHeight="1">
      <c r="A138" s="611" t="str">
        <f t="shared" si="7"/>
        <v>St. Petersburg College</v>
      </c>
      <c r="B138" s="579">
        <v>2424</v>
      </c>
      <c r="C138" s="585"/>
      <c r="D138" s="912">
        <f t="shared" si="8"/>
        <v>2424</v>
      </c>
      <c r="E138" s="1010">
        <v>6903.662039302546</v>
      </c>
      <c r="F138" s="587">
        <v>318.84271254539368</v>
      </c>
      <c r="G138" s="586">
        <f t="shared" si="9"/>
        <v>7222.5047518479396</v>
      </c>
      <c r="H138" s="1075">
        <v>3832.4361090272564</v>
      </c>
      <c r="I138" s="1076">
        <v>143.21800450112528</v>
      </c>
      <c r="J138" s="586">
        <f t="shared" si="17"/>
        <v>3975.6541135283815</v>
      </c>
      <c r="K138" s="606">
        <v>321.94940566900334</v>
      </c>
      <c r="L138" s="580">
        <v>40.050594330996645</v>
      </c>
      <c r="M138" s="607">
        <f t="shared" si="10"/>
        <v>362</v>
      </c>
      <c r="N138" s="606">
        <v>0</v>
      </c>
      <c r="O138" s="580">
        <v>0</v>
      </c>
      <c r="P138" s="607">
        <f t="shared" si="11"/>
        <v>0</v>
      </c>
      <c r="Q138" s="606">
        <v>126.30788026878436</v>
      </c>
      <c r="R138" s="588">
        <v>62.692119731215641</v>
      </c>
      <c r="S138" s="586">
        <f t="shared" si="12"/>
        <v>189</v>
      </c>
      <c r="T138" s="607">
        <f t="shared" si="13"/>
        <v>14173.158865376321</v>
      </c>
      <c r="V138" s="603">
        <f t="shared" si="18"/>
        <v>0</v>
      </c>
      <c r="W138" s="588">
        <v>0</v>
      </c>
      <c r="X138" s="608">
        <v>0</v>
      </c>
      <c r="Y138" s="73"/>
      <c r="Z138" s="589">
        <f t="shared" si="19"/>
        <v>0</v>
      </c>
      <c r="AA138" s="609">
        <v>0</v>
      </c>
      <c r="AB138" s="604">
        <f t="shared" si="14"/>
        <v>0</v>
      </c>
      <c r="AD138" s="611" t="str">
        <f t="shared" si="15"/>
        <v>St. Petersburg College</v>
      </c>
      <c r="AE138" s="610">
        <v>0</v>
      </c>
      <c r="AF138" s="610">
        <v>0</v>
      </c>
      <c r="AG138" s="586">
        <f t="shared" si="16"/>
        <v>0</v>
      </c>
    </row>
    <row r="139" spans="1:44" ht="25.35" customHeight="1">
      <c r="A139" s="611" t="str">
        <f t="shared" si="7"/>
        <v>Santa Fe College</v>
      </c>
      <c r="B139" s="579">
        <v>507</v>
      </c>
      <c r="C139" s="585"/>
      <c r="D139" s="912">
        <f t="shared" si="8"/>
        <v>507</v>
      </c>
      <c r="E139" s="1010">
        <v>5847.3813979632323</v>
      </c>
      <c r="F139" s="587">
        <v>487.99824758629813</v>
      </c>
      <c r="G139" s="586">
        <f t="shared" si="9"/>
        <v>6335.3796455495303</v>
      </c>
      <c r="H139" s="1075">
        <v>2342.3378048780487</v>
      </c>
      <c r="I139" s="1076">
        <v>129.20609756097562</v>
      </c>
      <c r="J139" s="586">
        <f t="shared" si="17"/>
        <v>2471.5439024390244</v>
      </c>
      <c r="K139" s="606">
        <v>203.43056160208968</v>
      </c>
      <c r="L139" s="580">
        <v>36.569438397910318</v>
      </c>
      <c r="M139" s="607">
        <f t="shared" si="10"/>
        <v>240</v>
      </c>
      <c r="N139" s="606">
        <v>0</v>
      </c>
      <c r="O139" s="580">
        <v>0</v>
      </c>
      <c r="P139" s="607">
        <f t="shared" si="11"/>
        <v>0</v>
      </c>
      <c r="Q139" s="606">
        <v>251.58134065072522</v>
      </c>
      <c r="R139" s="588">
        <v>7.9686397491179939</v>
      </c>
      <c r="S139" s="586">
        <f t="shared" si="12"/>
        <v>259.54998039984321</v>
      </c>
      <c r="T139" s="607">
        <f t="shared" si="13"/>
        <v>9813.4735283883965</v>
      </c>
      <c r="V139" s="603">
        <f t="shared" si="18"/>
        <v>3</v>
      </c>
      <c r="W139" s="588">
        <v>0</v>
      </c>
      <c r="X139" s="608">
        <v>3</v>
      </c>
      <c r="Y139" s="73"/>
      <c r="Z139" s="589">
        <f t="shared" si="19"/>
        <v>21.863694267515925</v>
      </c>
      <c r="AA139" s="609">
        <v>86.136305732484075</v>
      </c>
      <c r="AB139" s="604">
        <f t="shared" si="14"/>
        <v>108</v>
      </c>
      <c r="AD139" s="611" t="str">
        <f t="shared" si="15"/>
        <v>Santa Fe College</v>
      </c>
      <c r="AE139" s="610">
        <v>99</v>
      </c>
      <c r="AF139" s="610">
        <v>9</v>
      </c>
      <c r="AG139" s="586">
        <f t="shared" si="16"/>
        <v>108</v>
      </c>
    </row>
    <row r="140" spans="1:44" ht="25.35" customHeight="1">
      <c r="A140" s="611" t="str">
        <f t="shared" si="7"/>
        <v>Seminole State College of Florida</v>
      </c>
      <c r="B140" s="579">
        <v>1059</v>
      </c>
      <c r="C140" s="585"/>
      <c r="D140" s="912">
        <f t="shared" si="8"/>
        <v>1059</v>
      </c>
      <c r="E140" s="1010">
        <v>5897.2657185101743</v>
      </c>
      <c r="F140" s="587">
        <v>145.93114130817435</v>
      </c>
      <c r="G140" s="586">
        <f t="shared" si="9"/>
        <v>6043.1968598183485</v>
      </c>
      <c r="H140" s="1075">
        <v>2461.1250515579891</v>
      </c>
      <c r="I140" s="1076">
        <v>128.23997900183736</v>
      </c>
      <c r="J140" s="586">
        <f t="shared" si="17"/>
        <v>2589.3650305598267</v>
      </c>
      <c r="K140" s="606">
        <v>158.24468085106383</v>
      </c>
      <c r="L140" s="580">
        <v>11.755319148936174</v>
      </c>
      <c r="M140" s="607">
        <f t="shared" si="10"/>
        <v>170</v>
      </c>
      <c r="N140" s="606">
        <v>57</v>
      </c>
      <c r="O140" s="580">
        <v>0</v>
      </c>
      <c r="P140" s="607">
        <f t="shared" si="11"/>
        <v>57</v>
      </c>
      <c r="Q140" s="606">
        <v>267.62107503991484</v>
      </c>
      <c r="R140" s="588">
        <v>22.378924960085151</v>
      </c>
      <c r="S140" s="586">
        <f t="shared" si="12"/>
        <v>290</v>
      </c>
      <c r="T140" s="607">
        <f t="shared" si="13"/>
        <v>10208.561890378176</v>
      </c>
      <c r="V140" s="603">
        <f t="shared" si="18"/>
        <v>0</v>
      </c>
      <c r="W140" s="588">
        <v>15</v>
      </c>
      <c r="X140" s="608">
        <v>15</v>
      </c>
      <c r="Y140" s="73"/>
      <c r="Z140" s="589">
        <f t="shared" si="19"/>
        <v>32.806472491909403</v>
      </c>
      <c r="AA140" s="609">
        <v>268.1935275080906</v>
      </c>
      <c r="AB140" s="604">
        <f t="shared" si="14"/>
        <v>301</v>
      </c>
      <c r="AD140" s="611" t="str">
        <f t="shared" si="15"/>
        <v>Seminole State College of Florida</v>
      </c>
      <c r="AE140" s="610">
        <v>278</v>
      </c>
      <c r="AF140" s="610">
        <v>23</v>
      </c>
      <c r="AG140" s="586">
        <f t="shared" si="16"/>
        <v>301</v>
      </c>
    </row>
    <row r="141" spans="1:44" ht="25.35" customHeight="1">
      <c r="A141" s="611" t="str">
        <f t="shared" si="7"/>
        <v>South Florida State College</v>
      </c>
      <c r="B141" s="579">
        <v>112</v>
      </c>
      <c r="C141" s="585"/>
      <c r="D141" s="912">
        <f t="shared" si="8"/>
        <v>112</v>
      </c>
      <c r="E141" s="1010">
        <v>1151.7085736255285</v>
      </c>
      <c r="F141" s="587">
        <v>15.235294117647062</v>
      </c>
      <c r="G141" s="586">
        <f t="shared" si="9"/>
        <v>1166.9438677431756</v>
      </c>
      <c r="H141" s="1075">
        <v>317</v>
      </c>
      <c r="I141" s="1076">
        <v>0</v>
      </c>
      <c r="J141" s="586">
        <f t="shared" si="17"/>
        <v>317</v>
      </c>
      <c r="K141" s="606">
        <v>21.681159420289855</v>
      </c>
      <c r="L141" s="580">
        <v>0.31884057971014496</v>
      </c>
      <c r="M141" s="607">
        <f t="shared" si="10"/>
        <v>22</v>
      </c>
      <c r="N141" s="606">
        <v>0</v>
      </c>
      <c r="O141" s="580">
        <v>0</v>
      </c>
      <c r="P141" s="607">
        <f t="shared" si="11"/>
        <v>0</v>
      </c>
      <c r="Q141" s="606">
        <v>285.68571428571431</v>
      </c>
      <c r="R141" s="588">
        <v>0.70714285714285718</v>
      </c>
      <c r="S141" s="586">
        <f t="shared" si="12"/>
        <v>286.39285714285717</v>
      </c>
      <c r="T141" s="607">
        <f t="shared" si="13"/>
        <v>1904.3367248860327</v>
      </c>
      <c r="V141" s="603">
        <f t="shared" si="18"/>
        <v>0</v>
      </c>
      <c r="W141" s="588">
        <v>0</v>
      </c>
      <c r="X141" s="608">
        <v>0</v>
      </c>
      <c r="Y141" s="73"/>
      <c r="Z141" s="589">
        <f t="shared" si="19"/>
        <v>45.188577222034468</v>
      </c>
      <c r="AA141" s="609">
        <v>209.81142277796553</v>
      </c>
      <c r="AB141" s="604">
        <f t="shared" si="14"/>
        <v>255</v>
      </c>
      <c r="AD141" s="611" t="str">
        <f t="shared" si="15"/>
        <v>South Florida State College</v>
      </c>
      <c r="AE141" s="610">
        <v>223</v>
      </c>
      <c r="AF141" s="610">
        <v>32</v>
      </c>
      <c r="AG141" s="586">
        <f t="shared" si="16"/>
        <v>255</v>
      </c>
    </row>
    <row r="142" spans="1:44" ht="25.35" customHeight="1">
      <c r="A142" s="611" t="str">
        <f t="shared" si="7"/>
        <v>Tallahassee State College</v>
      </c>
      <c r="B142" s="579">
        <v>242</v>
      </c>
      <c r="C142" s="585"/>
      <c r="D142" s="912">
        <f t="shared" si="8"/>
        <v>242</v>
      </c>
      <c r="E142" s="1010">
        <v>7438.5604227467211</v>
      </c>
      <c r="F142" s="587">
        <v>287.72654634063412</v>
      </c>
      <c r="G142" s="586">
        <f t="shared" si="9"/>
        <v>7726.2869690873549</v>
      </c>
      <c r="H142" s="1075">
        <v>1771.0762331838566</v>
      </c>
      <c r="I142" s="1076">
        <v>59.192825112107627</v>
      </c>
      <c r="J142" s="586">
        <f t="shared" si="17"/>
        <v>1830.2690582959642</v>
      </c>
      <c r="K142" s="606">
        <v>146.01286764705881</v>
      </c>
      <c r="L142" s="580">
        <v>19.987132352941178</v>
      </c>
      <c r="M142" s="607">
        <f t="shared" si="10"/>
        <v>166</v>
      </c>
      <c r="N142" s="606">
        <v>0</v>
      </c>
      <c r="O142" s="580">
        <v>0</v>
      </c>
      <c r="P142" s="607">
        <f t="shared" si="11"/>
        <v>0</v>
      </c>
      <c r="Q142" s="606">
        <v>388.3269789983845</v>
      </c>
      <c r="R142" s="588">
        <v>3.6730210016155089</v>
      </c>
      <c r="S142" s="586">
        <f t="shared" si="12"/>
        <v>392</v>
      </c>
      <c r="T142" s="607">
        <f t="shared" si="13"/>
        <v>10356.55602738332</v>
      </c>
      <c r="V142" s="603">
        <f t="shared" si="18"/>
        <v>0</v>
      </c>
      <c r="W142" s="588">
        <v>0</v>
      </c>
      <c r="X142" s="608">
        <v>0</v>
      </c>
      <c r="Y142" s="73"/>
      <c r="Z142" s="589">
        <f t="shared" si="19"/>
        <v>39.106753812636164</v>
      </c>
      <c r="AA142" s="609">
        <v>10.893246187363834</v>
      </c>
      <c r="AB142" s="604">
        <f t="shared" si="14"/>
        <v>50</v>
      </c>
      <c r="AD142" s="611" t="str">
        <f t="shared" si="15"/>
        <v>Tallahassee State College</v>
      </c>
      <c r="AE142" s="610">
        <v>40</v>
      </c>
      <c r="AF142" s="610">
        <v>10</v>
      </c>
      <c r="AG142" s="586">
        <f t="shared" si="16"/>
        <v>50</v>
      </c>
    </row>
    <row r="143" spans="1:44" ht="25.35" customHeight="1" thickBot="1">
      <c r="A143" s="612" t="str">
        <f t="shared" si="7"/>
        <v>Valencia College</v>
      </c>
      <c r="B143" s="541">
        <v>1474</v>
      </c>
      <c r="C143" s="565"/>
      <c r="D143" s="913">
        <f t="shared" si="8"/>
        <v>1474</v>
      </c>
      <c r="E143" s="1011">
        <v>19223.568132625191</v>
      </c>
      <c r="F143" s="566">
        <v>1754.2229230897019</v>
      </c>
      <c r="G143" s="542">
        <f t="shared" si="9"/>
        <v>20977.791055714893</v>
      </c>
      <c r="H143" s="1077">
        <v>9777.618441931656</v>
      </c>
      <c r="I143" s="1078">
        <v>739.97913412881871</v>
      </c>
      <c r="J143" s="613">
        <f t="shared" si="17"/>
        <v>10517.597576060474</v>
      </c>
      <c r="K143" s="614">
        <v>744.59271168274381</v>
      </c>
      <c r="L143" s="615">
        <v>190.40728831725616</v>
      </c>
      <c r="M143" s="616">
        <f t="shared" si="10"/>
        <v>935</v>
      </c>
      <c r="N143" s="614">
        <v>56</v>
      </c>
      <c r="O143" s="615">
        <v>0</v>
      </c>
      <c r="P143" s="616">
        <f t="shared" si="11"/>
        <v>56</v>
      </c>
      <c r="Q143" s="614">
        <v>237.25537961835161</v>
      </c>
      <c r="R143" s="617">
        <v>42.744620381648396</v>
      </c>
      <c r="S143" s="542">
        <f t="shared" si="12"/>
        <v>280</v>
      </c>
      <c r="T143" s="616">
        <f t="shared" si="13"/>
        <v>34240.388631775364</v>
      </c>
      <c r="V143" s="603">
        <f t="shared" si="18"/>
        <v>0</v>
      </c>
      <c r="W143" s="450">
        <v>0</v>
      </c>
      <c r="X143" s="451">
        <v>0</v>
      </c>
      <c r="Y143" s="73"/>
      <c r="Z143" s="618">
        <f t="shared" si="19"/>
        <v>0</v>
      </c>
      <c r="AA143" s="619">
        <v>0</v>
      </c>
      <c r="AB143" s="604">
        <f t="shared" si="14"/>
        <v>0</v>
      </c>
      <c r="AD143" s="612" t="str">
        <f t="shared" si="15"/>
        <v>Valencia College</v>
      </c>
      <c r="AE143" s="567">
        <v>0</v>
      </c>
      <c r="AF143" s="567">
        <v>0</v>
      </c>
      <c r="AG143" s="542">
        <f t="shared" si="16"/>
        <v>0</v>
      </c>
    </row>
    <row r="144" spans="1:44" ht="25.35" customHeight="1" thickBot="1">
      <c r="A144" s="369" t="s">
        <v>47</v>
      </c>
      <c r="B144" s="370">
        <f t="shared" ref="B144" si="20">SUM(B116:B143)</f>
        <v>19736</v>
      </c>
      <c r="C144" s="61"/>
      <c r="D144" s="384">
        <f t="shared" ref="D144:T144" si="21">SUM(D116:D143)</f>
        <v>19736</v>
      </c>
      <c r="E144" s="914">
        <f t="shared" si="21"/>
        <v>169049.70470690675</v>
      </c>
      <c r="F144" s="371">
        <f t="shared" si="21"/>
        <v>9054.0197386403324</v>
      </c>
      <c r="G144" s="384">
        <f t="shared" si="21"/>
        <v>178103.72444554704</v>
      </c>
      <c r="H144" s="394">
        <f t="shared" si="21"/>
        <v>62117.384754370352</v>
      </c>
      <c r="I144" s="371">
        <f t="shared" si="21"/>
        <v>2856.1487297649546</v>
      </c>
      <c r="J144" s="384">
        <f t="shared" si="21"/>
        <v>64973.533484135303</v>
      </c>
      <c r="K144" s="394">
        <f t="shared" si="21"/>
        <v>6938.680092073484</v>
      </c>
      <c r="L144" s="396">
        <f t="shared" si="21"/>
        <v>916.31990792651641</v>
      </c>
      <c r="M144" s="385">
        <f t="shared" si="21"/>
        <v>7855</v>
      </c>
      <c r="N144" s="394">
        <f t="shared" si="21"/>
        <v>319.52396577474013</v>
      </c>
      <c r="O144" s="396">
        <f t="shared" si="21"/>
        <v>1.4760342252598897</v>
      </c>
      <c r="P144" s="385">
        <f t="shared" si="21"/>
        <v>321</v>
      </c>
      <c r="Q144" s="393">
        <f t="shared" si="21"/>
        <v>8462.238577984137</v>
      </c>
      <c r="R144" s="395">
        <f t="shared" si="21"/>
        <v>369.72670636250933</v>
      </c>
      <c r="S144" s="386">
        <f t="shared" si="21"/>
        <v>8831.9652843466483</v>
      </c>
      <c r="T144" s="62">
        <f t="shared" si="21"/>
        <v>279821.22321402899</v>
      </c>
      <c r="U144" s="63"/>
      <c r="V144" s="387">
        <f t="shared" ref="V144:AB144" si="22">SUM(V116:V143)</f>
        <v>5</v>
      </c>
      <c r="W144" s="394">
        <f t="shared" si="22"/>
        <v>15</v>
      </c>
      <c r="X144" s="392">
        <f t="shared" si="22"/>
        <v>20</v>
      </c>
      <c r="Y144" s="64"/>
      <c r="Z144" s="387">
        <f t="shared" si="22"/>
        <v>1115.5942029442549</v>
      </c>
      <c r="AA144" s="393">
        <f t="shared" si="22"/>
        <v>3195.4057970557451</v>
      </c>
      <c r="AB144" s="389">
        <f t="shared" si="22"/>
        <v>4311</v>
      </c>
      <c r="AC144" s="63"/>
      <c r="AD144" s="369" t="s">
        <v>47</v>
      </c>
      <c r="AE144" s="392">
        <f>SUM(AE116:AE143)</f>
        <v>4137</v>
      </c>
      <c r="AF144" s="392">
        <f>SUM(AF116:AF143)</f>
        <v>174</v>
      </c>
      <c r="AG144" s="384">
        <f>SUM(AG116:AG143)</f>
        <v>4311</v>
      </c>
      <c r="AH144" s="63"/>
      <c r="AI144" s="63"/>
      <c r="AJ144" s="63"/>
      <c r="AK144" s="63"/>
      <c r="AL144" s="63"/>
      <c r="AM144" s="63"/>
      <c r="AN144" s="63"/>
      <c r="AO144" s="63"/>
      <c r="AP144" s="63"/>
      <c r="AQ144" s="63"/>
      <c r="AR144" s="63"/>
    </row>
    <row r="145" spans="1:44" ht="14.1" customHeight="1">
      <c r="A145" s="364"/>
      <c r="B145" s="365"/>
      <c r="C145" s="365"/>
      <c r="D145" s="365"/>
      <c r="E145" s="365"/>
      <c r="F145" s="365"/>
      <c r="G145" s="365"/>
      <c r="H145" s="365"/>
      <c r="I145" s="365"/>
      <c r="J145" s="365"/>
      <c r="K145" s="365"/>
      <c r="L145" s="365"/>
      <c r="M145" s="365"/>
      <c r="N145" s="365"/>
      <c r="O145" s="365"/>
      <c r="P145" s="365"/>
      <c r="Q145" s="365"/>
      <c r="R145" s="365"/>
      <c r="S145" s="365"/>
      <c r="T145" s="365"/>
      <c r="U145" s="63"/>
      <c r="V145" s="366"/>
      <c r="W145" s="366"/>
      <c r="X145" s="366"/>
      <c r="Y145" s="366"/>
      <c r="Z145" s="366"/>
      <c r="AA145" s="366"/>
      <c r="AB145" s="366"/>
      <c r="AC145" s="63"/>
      <c r="AD145" s="364"/>
      <c r="AE145" s="65"/>
      <c r="AF145" s="65"/>
      <c r="AG145" s="65"/>
      <c r="AH145" s="63"/>
      <c r="AI145" s="63"/>
      <c r="AJ145" s="63"/>
      <c r="AK145" s="63"/>
      <c r="AL145" s="63"/>
      <c r="AM145" s="63"/>
      <c r="AN145" s="63"/>
      <c r="AO145" s="63"/>
      <c r="AP145" s="63"/>
      <c r="AQ145" s="63"/>
      <c r="AR145" s="63"/>
    </row>
    <row r="146" spans="1:44">
      <c r="A146" s="11" t="s">
        <v>674</v>
      </c>
      <c r="V146" s="47"/>
      <c r="W146" s="47"/>
      <c r="X146" s="47"/>
      <c r="Y146" s="47"/>
      <c r="Z146" s="47"/>
      <c r="AA146" s="47"/>
      <c r="AB146" s="47"/>
    </row>
    <row r="147" spans="1:44">
      <c r="A147" s="11" t="s">
        <v>756</v>
      </c>
      <c r="V147" s="47"/>
      <c r="W147" s="47"/>
      <c r="X147" s="47"/>
      <c r="Y147" s="47"/>
      <c r="Z147" s="54"/>
      <c r="AA147" s="47"/>
      <c r="AB147" s="47"/>
    </row>
    <row r="148" spans="1:44">
      <c r="A148" s="786" t="s">
        <v>87</v>
      </c>
      <c r="B148" s="786"/>
      <c r="C148" s="786"/>
      <c r="D148" s="786"/>
      <c r="E148" s="22"/>
    </row>
    <row r="149" spans="1:44">
      <c r="A149" s="786" t="s">
        <v>88</v>
      </c>
      <c r="B149" s="786"/>
      <c r="C149" s="786"/>
      <c r="D149" s="786"/>
    </row>
    <row r="150" spans="1:44">
      <c r="A150" s="11" t="s">
        <v>89</v>
      </c>
    </row>
    <row r="152" spans="1:44" ht="54.6" customHeight="1" thickBot="1">
      <c r="A152" s="1070" t="s">
        <v>698</v>
      </c>
      <c r="B152" s="993"/>
      <c r="C152" s="1069"/>
      <c r="D152" s="1069"/>
    </row>
    <row r="153" spans="1:44" ht="21.75" thickBot="1">
      <c r="A153" s="56"/>
      <c r="B153" s="1160" t="s">
        <v>790</v>
      </c>
    </row>
    <row r="154" spans="1:44" ht="21.75" thickBot="1">
      <c r="A154" s="56">
        <v>1</v>
      </c>
      <c r="B154" s="46">
        <v>2</v>
      </c>
    </row>
    <row r="155" spans="1:44" ht="57" customHeight="1" thickBot="1">
      <c r="A155" s="32" t="s">
        <v>147</v>
      </c>
      <c r="B155" s="1065" t="s">
        <v>759</v>
      </c>
    </row>
    <row r="156" spans="1:44" ht="63.75" thickBot="1">
      <c r="A156" s="280" t="s">
        <v>17</v>
      </c>
      <c r="B156" s="17" t="s">
        <v>147</v>
      </c>
    </row>
    <row r="157" spans="1:44">
      <c r="A157" s="397" t="str">
        <f t="shared" ref="A157:A184" si="23">A7</f>
        <v>Eastern Florida State College</v>
      </c>
      <c r="B157" s="1066">
        <v>1069587</v>
      </c>
    </row>
    <row r="158" spans="1:44">
      <c r="A158" s="377" t="str">
        <f t="shared" si="23"/>
        <v>Broward College</v>
      </c>
      <c r="B158" s="1067">
        <v>1702837</v>
      </c>
    </row>
    <row r="159" spans="1:44">
      <c r="A159" s="377" t="str">
        <f t="shared" si="23"/>
        <v>College of Central Florida</v>
      </c>
      <c r="B159" s="1067">
        <v>641483</v>
      </c>
    </row>
    <row r="160" spans="1:44">
      <c r="A160" s="377" t="str">
        <f t="shared" si="23"/>
        <v>Chipola College</v>
      </c>
      <c r="B160" s="1067">
        <v>222020</v>
      </c>
    </row>
    <row r="161" spans="1:2">
      <c r="A161" s="377" t="str">
        <f t="shared" si="23"/>
        <v>Daytona State College</v>
      </c>
      <c r="B161" s="1067">
        <v>765955</v>
      </c>
    </row>
    <row r="162" spans="1:2">
      <c r="A162" s="377" t="str">
        <f t="shared" si="23"/>
        <v>Florida SouthWestern State College</v>
      </c>
      <c r="B162" s="1067">
        <v>876744</v>
      </c>
    </row>
    <row r="163" spans="1:2">
      <c r="A163" s="377" t="str">
        <f t="shared" si="23"/>
        <v>Florida State College at Jacksonville</v>
      </c>
      <c r="B163" s="1067">
        <v>1028072</v>
      </c>
    </row>
    <row r="164" spans="1:2">
      <c r="A164" s="377" t="str">
        <f t="shared" si="23"/>
        <v>College of the Florida Keys</v>
      </c>
      <c r="B164" s="1067">
        <v>56638</v>
      </c>
    </row>
    <row r="165" spans="1:2">
      <c r="A165" s="377" t="str">
        <f t="shared" si="23"/>
        <v>Gulf Coast State College</v>
      </c>
      <c r="B165" s="1067">
        <v>322941</v>
      </c>
    </row>
    <row r="166" spans="1:2">
      <c r="A166" s="377" t="str">
        <f t="shared" si="23"/>
        <v>Hillsborough College</v>
      </c>
      <c r="B166" s="1067">
        <v>1508154</v>
      </c>
    </row>
    <row r="167" spans="1:2">
      <c r="A167" s="377" t="str">
        <f t="shared" si="23"/>
        <v>Indian River State College</v>
      </c>
      <c r="B167" s="1067">
        <v>1170072</v>
      </c>
    </row>
    <row r="168" spans="1:2">
      <c r="A168" s="377" t="str">
        <f t="shared" si="23"/>
        <v>Florida Gateway College</v>
      </c>
      <c r="B168" s="1067">
        <v>265298</v>
      </c>
    </row>
    <row r="169" spans="1:2">
      <c r="A169" s="377" t="str">
        <f t="shared" si="23"/>
        <v>Lake-Sumter State College</v>
      </c>
      <c r="B169" s="1067">
        <v>397483</v>
      </c>
    </row>
    <row r="170" spans="1:2">
      <c r="A170" s="377" t="str">
        <f t="shared" si="23"/>
        <v>State College of Florida, Manatee-Sarasota</v>
      </c>
      <c r="B170" s="1067">
        <v>513163</v>
      </c>
    </row>
    <row r="171" spans="1:2">
      <c r="A171" s="377" t="str">
        <f t="shared" si="23"/>
        <v>Miami Dade College</v>
      </c>
      <c r="B171" s="1067">
        <v>4987167</v>
      </c>
    </row>
    <row r="172" spans="1:2">
      <c r="A172" s="377" t="str">
        <f t="shared" si="23"/>
        <v>North Florida College</v>
      </c>
      <c r="B172" s="1067">
        <v>113298</v>
      </c>
    </row>
    <row r="173" spans="1:2">
      <c r="A173" s="377" t="str">
        <f t="shared" si="23"/>
        <v>Northwest Florida State College</v>
      </c>
      <c r="B173" s="1067">
        <v>287572</v>
      </c>
    </row>
    <row r="174" spans="1:2">
      <c r="A174" s="377" t="str">
        <f t="shared" si="23"/>
        <v>Palm Beach State College</v>
      </c>
      <c r="B174" s="1067">
        <v>1386337</v>
      </c>
    </row>
    <row r="175" spans="1:2">
      <c r="A175" s="377" t="str">
        <f t="shared" si="23"/>
        <v>Pasco-Hernando State College</v>
      </c>
      <c r="B175" s="1067">
        <v>815934</v>
      </c>
    </row>
    <row r="176" spans="1:2">
      <c r="A176" s="377" t="str">
        <f t="shared" si="23"/>
        <v>Pensacola State College</v>
      </c>
      <c r="B176" s="1067">
        <v>469053</v>
      </c>
    </row>
    <row r="177" spans="1:2">
      <c r="A177" s="377" t="str">
        <f t="shared" si="23"/>
        <v>Polk State College</v>
      </c>
      <c r="B177" s="1067">
        <v>350043</v>
      </c>
    </row>
    <row r="178" spans="1:2">
      <c r="A178" s="377" t="str">
        <f t="shared" si="23"/>
        <v>St. Johns River State College</v>
      </c>
      <c r="B178" s="1067">
        <v>348815</v>
      </c>
    </row>
    <row r="179" spans="1:2">
      <c r="A179" s="377" t="str">
        <f t="shared" si="23"/>
        <v>St. Petersburg College</v>
      </c>
      <c r="B179" s="1067">
        <v>1479966</v>
      </c>
    </row>
    <row r="180" spans="1:2">
      <c r="A180" s="377" t="str">
        <f t="shared" si="23"/>
        <v>Santa Fe College</v>
      </c>
      <c r="B180" s="1067">
        <v>1264711</v>
      </c>
    </row>
    <row r="181" spans="1:2">
      <c r="A181" s="377" t="str">
        <f t="shared" si="23"/>
        <v>Seminole State College of Florida</v>
      </c>
      <c r="B181" s="1067">
        <v>1540385</v>
      </c>
    </row>
    <row r="182" spans="1:2">
      <c r="A182" s="377" t="str">
        <f t="shared" si="23"/>
        <v>South Florida State College</v>
      </c>
      <c r="B182" s="1067">
        <v>213852</v>
      </c>
    </row>
    <row r="183" spans="1:2">
      <c r="A183" s="377" t="str">
        <f t="shared" si="23"/>
        <v>Tallahassee State College</v>
      </c>
      <c r="B183" s="1067">
        <v>1436493</v>
      </c>
    </row>
    <row r="184" spans="1:2" ht="21.75" thickBot="1">
      <c r="A184" s="378" t="str">
        <f t="shared" si="23"/>
        <v>Valencia College</v>
      </c>
      <c r="B184" s="1068">
        <v>4765927</v>
      </c>
    </row>
    <row r="185" spans="1:2" ht="24" thickBot="1">
      <c r="A185" s="379" t="s">
        <v>47</v>
      </c>
      <c r="B185" s="417">
        <f>SUM(B157:B184)</f>
        <v>30000000</v>
      </c>
    </row>
    <row r="187" spans="1:2" ht="36.75" thickBot="1">
      <c r="A187" s="1070" t="s">
        <v>698</v>
      </c>
      <c r="B187" s="993"/>
    </row>
    <row r="188" spans="1:2" ht="21.75" thickBot="1">
      <c r="A188" s="56"/>
      <c r="B188" s="57" t="s">
        <v>790</v>
      </c>
    </row>
    <row r="189" spans="1:2" ht="21.75" thickBot="1">
      <c r="A189" s="56">
        <v>1</v>
      </c>
      <c r="B189" s="46">
        <v>2</v>
      </c>
    </row>
    <row r="190" spans="1:2" ht="54" thickBot="1">
      <c r="A190" s="1071" t="s">
        <v>680</v>
      </c>
      <c r="B190" s="1065" t="s">
        <v>759</v>
      </c>
    </row>
    <row r="191" spans="1:2" ht="42.75" thickBot="1">
      <c r="A191" s="280" t="s">
        <v>17</v>
      </c>
      <c r="B191" s="17" t="s">
        <v>680</v>
      </c>
    </row>
    <row r="192" spans="1:2">
      <c r="A192" s="397" t="str">
        <f t="shared" ref="A192:A219" si="24">A7</f>
        <v>Eastern Florida State College</v>
      </c>
      <c r="B192" s="1072">
        <v>1163744</v>
      </c>
    </row>
    <row r="193" spans="1:2">
      <c r="A193" s="377" t="str">
        <f t="shared" si="24"/>
        <v>Broward College</v>
      </c>
      <c r="B193" s="1067">
        <v>1367137</v>
      </c>
    </row>
    <row r="194" spans="1:2">
      <c r="A194" s="377" t="str">
        <f t="shared" si="24"/>
        <v>College of Central Florida</v>
      </c>
      <c r="B194" s="1067">
        <v>1001213</v>
      </c>
    </row>
    <row r="195" spans="1:2">
      <c r="A195" s="377" t="str">
        <f t="shared" si="24"/>
        <v>Chipola College</v>
      </c>
      <c r="B195" s="1067">
        <v>654808</v>
      </c>
    </row>
    <row r="196" spans="1:2">
      <c r="A196" s="377" t="str">
        <f t="shared" si="24"/>
        <v>Daytona State College</v>
      </c>
      <c r="B196" s="1067">
        <v>1772572</v>
      </c>
    </row>
    <row r="197" spans="1:2">
      <c r="A197" s="377" t="str">
        <f t="shared" si="24"/>
        <v>Florida SouthWestern State College</v>
      </c>
      <c r="B197" s="1067">
        <v>1494713</v>
      </c>
    </row>
    <row r="198" spans="1:2">
      <c r="A198" s="377" t="str">
        <f t="shared" si="24"/>
        <v>Florida State College at Jacksonville</v>
      </c>
      <c r="B198" s="1067">
        <v>2212839</v>
      </c>
    </row>
    <row r="199" spans="1:2">
      <c r="A199" s="377" t="str">
        <f t="shared" si="24"/>
        <v>College of the Florida Keys</v>
      </c>
      <c r="B199" s="1067">
        <v>662553</v>
      </c>
    </row>
    <row r="200" spans="1:2">
      <c r="A200" s="377" t="str">
        <f t="shared" si="24"/>
        <v>Gulf Coast State College</v>
      </c>
      <c r="B200" s="1067">
        <v>1575608</v>
      </c>
    </row>
    <row r="201" spans="1:2">
      <c r="A201" s="377" t="str">
        <f t="shared" si="24"/>
        <v>Hillsborough College</v>
      </c>
      <c r="B201" s="1067">
        <v>1186213</v>
      </c>
    </row>
    <row r="202" spans="1:2">
      <c r="A202" s="377" t="str">
        <f t="shared" si="24"/>
        <v>Indian River State College</v>
      </c>
      <c r="B202" s="1067">
        <v>2275902</v>
      </c>
    </row>
    <row r="203" spans="1:2">
      <c r="A203" s="377" t="str">
        <f t="shared" si="24"/>
        <v>Florida Gateway College</v>
      </c>
      <c r="B203" s="1067">
        <v>1643510</v>
      </c>
    </row>
    <row r="204" spans="1:2">
      <c r="A204" s="377" t="str">
        <f t="shared" si="24"/>
        <v>Lake-Sumter State College</v>
      </c>
      <c r="B204" s="1067">
        <v>1092283</v>
      </c>
    </row>
    <row r="205" spans="1:2">
      <c r="A205" s="377" t="str">
        <f t="shared" si="24"/>
        <v>State College of Florida, Manatee-Sarasota</v>
      </c>
      <c r="B205" s="1067">
        <v>1530501</v>
      </c>
    </row>
    <row r="206" spans="1:2">
      <c r="A206" s="377" t="str">
        <f t="shared" si="24"/>
        <v>Miami Dade College</v>
      </c>
      <c r="B206" s="1067">
        <v>2808311</v>
      </c>
    </row>
    <row r="207" spans="1:2">
      <c r="A207" s="377" t="str">
        <f t="shared" si="24"/>
        <v>North Florida College</v>
      </c>
      <c r="B207" s="1067">
        <v>473845</v>
      </c>
    </row>
    <row r="208" spans="1:2">
      <c r="A208" s="377" t="str">
        <f t="shared" si="24"/>
        <v>Northwest Florida State College</v>
      </c>
      <c r="B208" s="1067">
        <v>942559</v>
      </c>
    </row>
    <row r="209" spans="1:2">
      <c r="A209" s="377" t="str">
        <f t="shared" si="24"/>
        <v>Palm Beach State College</v>
      </c>
      <c r="B209" s="1067">
        <v>2131701</v>
      </c>
    </row>
    <row r="210" spans="1:2">
      <c r="A210" s="377" t="str">
        <f t="shared" si="24"/>
        <v>Pasco-Hernando State College</v>
      </c>
      <c r="B210" s="1067">
        <v>1547834</v>
      </c>
    </row>
    <row r="211" spans="1:2">
      <c r="A211" s="377" t="str">
        <f t="shared" si="24"/>
        <v>Pensacola State College</v>
      </c>
      <c r="B211" s="1067">
        <v>1393554</v>
      </c>
    </row>
    <row r="212" spans="1:2">
      <c r="A212" s="377" t="str">
        <f t="shared" si="24"/>
        <v>Polk State College</v>
      </c>
      <c r="B212" s="1067">
        <v>1168387</v>
      </c>
    </row>
    <row r="213" spans="1:2">
      <c r="A213" s="377" t="str">
        <f t="shared" si="24"/>
        <v>St. Johns River State College</v>
      </c>
      <c r="B213" s="1067">
        <v>1585072</v>
      </c>
    </row>
    <row r="214" spans="1:2">
      <c r="A214" s="377" t="str">
        <f t="shared" si="24"/>
        <v>St. Petersburg College</v>
      </c>
      <c r="B214" s="1067">
        <v>1845523</v>
      </c>
    </row>
    <row r="215" spans="1:2">
      <c r="A215" s="377" t="str">
        <f t="shared" si="24"/>
        <v>Santa Fe College</v>
      </c>
      <c r="B215" s="1067">
        <v>1427135</v>
      </c>
    </row>
    <row r="216" spans="1:2">
      <c r="A216" s="377" t="str">
        <f t="shared" si="24"/>
        <v>Seminole State College of Florida</v>
      </c>
      <c r="B216" s="1067">
        <v>1434814</v>
      </c>
    </row>
    <row r="217" spans="1:2">
      <c r="A217" s="377" t="str">
        <f t="shared" si="24"/>
        <v>South Florida State College</v>
      </c>
      <c r="B217" s="1067">
        <v>1330680</v>
      </c>
    </row>
    <row r="218" spans="1:2">
      <c r="A218" s="377" t="str">
        <f t="shared" si="24"/>
        <v>Tallahassee State College</v>
      </c>
      <c r="B218" s="1067">
        <v>669075</v>
      </c>
    </row>
    <row r="219" spans="1:2" ht="21.75" thickBot="1">
      <c r="A219" s="378" t="str">
        <f t="shared" si="24"/>
        <v>Valencia College</v>
      </c>
      <c r="B219" s="1068">
        <v>1607914</v>
      </c>
    </row>
    <row r="220" spans="1:2" ht="24" thickBot="1">
      <c r="A220" s="379" t="s">
        <v>47</v>
      </c>
      <c r="B220" s="417">
        <f>SUM(B192:B219)</f>
        <v>40000000</v>
      </c>
    </row>
  </sheetData>
  <sheetProtection algorithmName="SHA-512" hashValue="RZnXa7pHtp6vBkoraeBjFfNZt7YfJ0dkIL+trHrkptKu7hI6zIGfAA2Ur6jeKquZNB9gn8O6U/FwR10p9xkemQ==" saltValue="8SyDrll+Ar4Dp8Ge9N1D2g==" spinCount="100000" sheet="1" selectLockedCells="1" selectUnlockedCells="1"/>
  <printOptions horizontalCentered="1"/>
  <pageMargins left="0.95" right="0.7" top="0.75" bottom="0.75" header="0.3" footer="0.3"/>
  <pageSetup scale="21" fitToWidth="0" orientation="landscape" r:id="rId1"/>
  <rowBreaks count="2" manualBreakCount="2">
    <brk id="64" max="32" man="1"/>
    <brk id="103" max="32" man="1"/>
  </rowBreaks>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codeName="Sheet6">
    <tabColor rgb="FF92D050"/>
  </sheetPr>
  <dimension ref="A1:I390"/>
  <sheetViews>
    <sheetView showGridLines="0" defaultGridColor="0" topLeftCell="A58" colorId="22" zoomScale="70" zoomScaleNormal="70" zoomScaleSheetLayoutView="51" zoomScalePageLayoutView="60" workbookViewId="0"/>
  </sheetViews>
  <sheetFormatPr defaultColWidth="9.7109375" defaultRowHeight="21"/>
  <cols>
    <col min="1" max="1" width="5.140625" style="11" customWidth="1"/>
    <col min="2" max="2" width="1.7109375" style="11" customWidth="1"/>
    <col min="3" max="3" width="104.85546875" style="11" customWidth="1"/>
    <col min="4" max="4" width="59.85546875" style="11" customWidth="1"/>
    <col min="5" max="5" width="34.28515625" style="11" customWidth="1"/>
    <col min="6" max="6" width="22.42578125" style="11" customWidth="1"/>
    <col min="7" max="7" width="18.7109375" style="11" customWidth="1"/>
    <col min="8" max="8" width="1.7109375" style="11" customWidth="1"/>
    <col min="9" max="9" width="63.42578125" style="11" customWidth="1"/>
    <col min="10" max="11" width="18.140625" style="11" customWidth="1"/>
    <col min="12" max="12" width="22.7109375" style="11" customWidth="1"/>
    <col min="13" max="13" width="3.28515625" style="11" customWidth="1"/>
    <col min="14" max="14" width="32" style="11" customWidth="1"/>
    <col min="15" max="15" width="47" style="11" customWidth="1"/>
    <col min="16" max="16" width="31.42578125" style="11" customWidth="1"/>
    <col min="17" max="17" width="2.85546875" style="11" customWidth="1"/>
    <col min="18" max="18" width="48.140625" style="11" customWidth="1"/>
    <col min="19" max="19" width="28.7109375" style="11" customWidth="1"/>
    <col min="20" max="20" width="5.140625" style="11" customWidth="1"/>
    <col min="21" max="21" width="70" style="11" customWidth="1"/>
    <col min="22" max="22" width="26.140625" style="11" customWidth="1"/>
    <col min="23" max="23" width="22.28515625" style="11" customWidth="1"/>
    <col min="24" max="24" width="24.42578125" style="11" customWidth="1"/>
    <col min="25" max="25" width="21.140625" style="11" customWidth="1"/>
    <col min="26" max="26" width="17.42578125" style="11" customWidth="1"/>
    <col min="27" max="16384" width="9.7109375" style="11"/>
  </cols>
  <sheetData>
    <row r="1" spans="1:9">
      <c r="A1" s="868" t="s">
        <v>11</v>
      </c>
      <c r="B1" s="868"/>
      <c r="C1" s="868"/>
      <c r="D1" s="868"/>
      <c r="E1" s="868"/>
      <c r="F1" s="868"/>
      <c r="G1" s="868"/>
      <c r="H1" s="22"/>
      <c r="I1" s="22"/>
    </row>
    <row r="2" spans="1:9" ht="20.100000000000001" customHeight="1">
      <c r="A2" s="868" t="s">
        <v>725</v>
      </c>
      <c r="B2" s="868"/>
      <c r="C2" s="868"/>
      <c r="D2" s="868"/>
      <c r="E2" s="868"/>
      <c r="F2" s="868"/>
      <c r="G2" s="868"/>
    </row>
    <row r="3" spans="1:9" ht="20.100000000000001" customHeight="1">
      <c r="A3" s="868"/>
      <c r="B3" s="868"/>
      <c r="C3" s="868"/>
      <c r="D3" s="868"/>
      <c r="E3" s="868"/>
      <c r="F3" s="868"/>
      <c r="G3" s="868"/>
      <c r="H3" s="82"/>
    </row>
    <row r="4" spans="1:9" ht="28.35" customHeight="1">
      <c r="A4" s="1085" t="s">
        <v>693</v>
      </c>
      <c r="B4" s="1085"/>
      <c r="C4" s="1085"/>
      <c r="D4" s="1085"/>
      <c r="E4" s="1085"/>
      <c r="F4" s="1085"/>
      <c r="G4" s="1085"/>
      <c r="H4" s="80"/>
      <c r="I4" s="80"/>
    </row>
    <row r="5" spans="1:9" ht="20.100000000000001" customHeight="1">
      <c r="D5" s="83"/>
      <c r="E5" s="83"/>
      <c r="F5" s="83"/>
      <c r="G5" s="84"/>
      <c r="H5" s="82"/>
    </row>
    <row r="6" spans="1:9" ht="20.100000000000001" customHeight="1">
      <c r="G6" s="82"/>
    </row>
    <row r="7" spans="1:9" ht="23.1" customHeight="1" thickBot="1">
      <c r="A7" s="85" t="s">
        <v>90</v>
      </c>
      <c r="C7" s="81" t="s">
        <v>91</v>
      </c>
      <c r="D7" s="789" t="s">
        <v>21</v>
      </c>
      <c r="E7" s="905"/>
      <c r="F7" s="905"/>
      <c r="G7" s="82"/>
      <c r="H7" s="82"/>
    </row>
    <row r="8" spans="1:9" ht="20.100000000000001" customHeight="1">
      <c r="A8" s="82"/>
      <c r="B8" s="82"/>
      <c r="C8" s="82"/>
      <c r="D8" s="82"/>
      <c r="E8" s="82"/>
      <c r="F8" s="82"/>
      <c r="G8" s="82"/>
      <c r="H8" s="82"/>
    </row>
    <row r="9" spans="1:9" ht="20.100000000000001" customHeight="1">
      <c r="A9" s="82"/>
      <c r="B9" s="82"/>
      <c r="C9" s="82"/>
      <c r="D9" s="82"/>
      <c r="E9" s="82"/>
      <c r="F9" s="82"/>
      <c r="G9" s="82"/>
      <c r="H9" s="82"/>
    </row>
    <row r="10" spans="1:9" ht="89.1" customHeight="1">
      <c r="A10" s="423" t="s">
        <v>92</v>
      </c>
      <c r="B10" s="85"/>
      <c r="C10" s="869" t="s">
        <v>726</v>
      </c>
      <c r="D10" s="869"/>
      <c r="E10" s="869"/>
      <c r="F10" s="869"/>
      <c r="G10" s="869"/>
      <c r="H10" s="87"/>
      <c r="I10" s="511"/>
    </row>
    <row r="11" spans="1:9" ht="20.45" customHeight="1">
      <c r="A11" s="85"/>
      <c r="B11" s="85"/>
      <c r="C11" s="420"/>
      <c r="D11" s="420"/>
      <c r="E11" s="420"/>
      <c r="F11" s="82"/>
      <c r="G11" s="82"/>
      <c r="H11" s="87"/>
    </row>
    <row r="12" spans="1:9" ht="20.100000000000001" customHeight="1">
      <c r="C12" s="16" t="s">
        <v>93</v>
      </c>
      <c r="D12" s="16"/>
      <c r="E12" s="16"/>
      <c r="F12" s="88"/>
      <c r="G12" s="88"/>
      <c r="H12" s="88"/>
    </row>
    <row r="13" spans="1:9" ht="20.100000000000001" customHeight="1">
      <c r="C13" s="86"/>
      <c r="H13" s="88"/>
    </row>
    <row r="14" spans="1:9" ht="20.100000000000001" customHeight="1">
      <c r="C14" s="86"/>
    </row>
    <row r="15" spans="1:9" ht="20.100000000000001" customHeight="1">
      <c r="A15" s="85" t="s">
        <v>94</v>
      </c>
      <c r="B15" s="85"/>
      <c r="C15" s="791" t="s">
        <v>95</v>
      </c>
      <c r="D15" s="791"/>
      <c r="E15" s="791"/>
    </row>
    <row r="16" spans="1:9" ht="20.100000000000001" customHeight="1">
      <c r="A16" s="791"/>
      <c r="B16" s="791"/>
      <c r="D16" s="82"/>
      <c r="E16" s="82"/>
      <c r="H16" s="82"/>
    </row>
    <row r="17" spans="1:8" ht="27" customHeight="1">
      <c r="C17" s="798">
        <f>IF(+'EXHIBIT A'!E44&gt;=0.0499,+'EXHIBIT A'!E44,"PERCENTAGE DOES NOT MEET STATUTORY GUIDELINES")</f>
        <v>0.313642151352858</v>
      </c>
      <c r="D17" s="798"/>
      <c r="E17" s="798"/>
      <c r="F17" s="798"/>
      <c r="G17" s="798"/>
      <c r="H17" s="82"/>
    </row>
    <row r="18" spans="1:8" ht="20.100000000000001" customHeight="1">
      <c r="A18" s="791"/>
      <c r="B18" s="791"/>
      <c r="C18" s="870" t="s">
        <v>96</v>
      </c>
      <c r="D18" s="870"/>
      <c r="E18" s="870"/>
      <c r="F18" s="870"/>
      <c r="G18" s="870"/>
      <c r="H18" s="82"/>
    </row>
    <row r="19" spans="1:8" ht="20.100000000000001" customHeight="1">
      <c r="A19" s="791"/>
      <c r="B19" s="791"/>
      <c r="C19" s="22"/>
      <c r="D19" s="22"/>
      <c r="E19" s="22"/>
      <c r="F19" s="82"/>
      <c r="G19" s="82"/>
      <c r="H19" s="82"/>
    </row>
    <row r="20" spans="1:8" ht="20.100000000000001" customHeight="1"/>
    <row r="21" spans="1:8" ht="20.100000000000001" customHeight="1">
      <c r="A21" s="85" t="s">
        <v>97</v>
      </c>
      <c r="B21" s="85"/>
      <c r="C21" s="791" t="s">
        <v>98</v>
      </c>
      <c r="D21" s="791"/>
      <c r="E21" s="791"/>
      <c r="F21" s="23"/>
      <c r="G21" s="23"/>
      <c r="H21" s="82"/>
    </row>
    <row r="22" spans="1:8" ht="20.100000000000001" customHeight="1">
      <c r="C22" s="23"/>
      <c r="D22" s="23"/>
      <c r="E22" s="23"/>
      <c r="F22" s="23"/>
      <c r="G22" s="23"/>
      <c r="H22" s="82"/>
    </row>
    <row r="23" spans="1:8" ht="20.100000000000001" customHeight="1">
      <c r="C23" s="82" t="s">
        <v>99</v>
      </c>
      <c r="H23" s="82"/>
    </row>
    <row r="24" spans="1:8" ht="20.100000000000001" customHeight="1">
      <c r="A24" s="89"/>
      <c r="B24" s="89"/>
      <c r="C24" s="82" t="s">
        <v>100</v>
      </c>
      <c r="D24" s="82"/>
      <c r="E24" s="82"/>
      <c r="F24" s="82"/>
      <c r="G24" s="82"/>
      <c r="H24" s="82"/>
    </row>
    <row r="25" spans="1:8" ht="20.100000000000001" customHeight="1">
      <c r="A25" s="85"/>
      <c r="B25" s="85"/>
      <c r="C25" s="82" t="s">
        <v>101</v>
      </c>
      <c r="D25" s="82"/>
      <c r="E25" s="90"/>
      <c r="F25" s="82"/>
      <c r="G25" s="82"/>
      <c r="H25" s="82"/>
    </row>
    <row r="26" spans="1:8" ht="20.100000000000001" customHeight="1">
      <c r="A26" s="85"/>
      <c r="B26" s="85"/>
      <c r="C26" s="82" t="s">
        <v>102</v>
      </c>
      <c r="D26" s="82"/>
      <c r="E26" s="90"/>
      <c r="F26" s="82"/>
      <c r="G26" s="82"/>
      <c r="H26" s="82"/>
    </row>
    <row r="27" spans="1:8" ht="20.100000000000001" customHeight="1">
      <c r="A27" s="85"/>
      <c r="B27" s="85"/>
      <c r="C27" s="82" t="s">
        <v>103</v>
      </c>
      <c r="D27" s="82"/>
      <c r="E27" s="82"/>
      <c r="F27" s="82"/>
      <c r="G27" s="82"/>
      <c r="H27" s="82"/>
    </row>
    <row r="28" spans="1:8" ht="20.100000000000001" customHeight="1">
      <c r="A28" s="91"/>
      <c r="B28" s="91"/>
      <c r="C28" s="82" t="s">
        <v>104</v>
      </c>
      <c r="H28" s="82"/>
    </row>
    <row r="29" spans="1:8" ht="20.100000000000001" customHeight="1">
      <c r="A29" s="91"/>
      <c r="B29" s="91"/>
      <c r="C29" s="11" t="s">
        <v>105</v>
      </c>
      <c r="D29" s="82"/>
      <c r="E29" s="82"/>
      <c r="F29" s="82"/>
      <c r="G29" s="82"/>
      <c r="H29" s="82"/>
    </row>
    <row r="30" spans="1:8" ht="20.100000000000001" customHeight="1">
      <c r="A30" s="91"/>
      <c r="B30" s="91"/>
      <c r="D30" s="82"/>
      <c r="E30" s="82"/>
      <c r="F30" s="82"/>
      <c r="G30" s="82"/>
      <c r="H30" s="82"/>
    </row>
    <row r="31" spans="1:8" ht="20.100000000000001" customHeight="1">
      <c r="A31" s="91"/>
      <c r="B31" s="91"/>
      <c r="D31" s="82"/>
      <c r="E31" s="82"/>
      <c r="F31" s="82"/>
      <c r="G31" s="82"/>
      <c r="H31" s="82"/>
    </row>
    <row r="32" spans="1:8" ht="20.100000000000001" customHeight="1">
      <c r="A32" s="91" t="s">
        <v>106</v>
      </c>
      <c r="B32" s="91"/>
      <c r="C32" s="23" t="s">
        <v>107</v>
      </c>
      <c r="D32" s="82"/>
      <c r="E32" s="82"/>
      <c r="F32" s="82"/>
      <c r="G32" s="82"/>
      <c r="H32" s="82"/>
    </row>
    <row r="33" spans="1:8" ht="20.100000000000001" customHeight="1">
      <c r="A33" s="92"/>
      <c r="B33" s="92"/>
      <c r="C33" s="86"/>
      <c r="D33" s="82"/>
      <c r="E33" s="82"/>
      <c r="F33" s="82"/>
      <c r="G33" s="82"/>
      <c r="H33" s="82"/>
    </row>
    <row r="34" spans="1:8" ht="20.100000000000001" customHeight="1">
      <c r="A34" s="92"/>
      <c r="B34" s="92"/>
      <c r="C34" s="1090" t="str">
        <f>IF(+'EXHIBIT C'!H47+'EXHIBIT C(2)'!E31='EXHIBIT D'!G45,"Equal","Not Equal")</f>
        <v>Equal</v>
      </c>
      <c r="D34" s="82"/>
      <c r="E34" s="82"/>
      <c r="F34" s="82"/>
      <c r="G34" s="82"/>
      <c r="H34" s="82"/>
    </row>
    <row r="35" spans="1:8" ht="20.100000000000001" customHeight="1">
      <c r="A35" s="92"/>
      <c r="B35" s="92"/>
      <c r="C35" s="93"/>
      <c r="D35" s="82"/>
      <c r="E35" s="82"/>
      <c r="F35" s="82"/>
      <c r="G35" s="82"/>
      <c r="H35" s="82"/>
    </row>
    <row r="36" spans="1:8" ht="20.100000000000001" customHeight="1">
      <c r="E36" s="82"/>
      <c r="F36" s="82"/>
      <c r="G36" s="82"/>
      <c r="H36" s="82"/>
    </row>
    <row r="37" spans="1:8" ht="20.100000000000001" customHeight="1">
      <c r="A37" s="85" t="s">
        <v>108</v>
      </c>
      <c r="B37" s="85"/>
      <c r="C37" s="23" t="s">
        <v>109</v>
      </c>
      <c r="D37" s="82"/>
      <c r="E37" s="82"/>
      <c r="F37" s="94"/>
      <c r="G37" s="82"/>
      <c r="H37" s="82"/>
    </row>
    <row r="38" spans="1:8" ht="20.100000000000001" customHeight="1">
      <c r="C38" s="23" t="s">
        <v>110</v>
      </c>
      <c r="D38" s="82"/>
      <c r="E38" s="82"/>
      <c r="F38" s="95"/>
      <c r="G38" s="82"/>
      <c r="H38" s="82"/>
    </row>
    <row r="39" spans="1:8" ht="20.100000000000001" customHeight="1" thickBot="1">
      <c r="G39" s="82"/>
      <c r="H39" s="82"/>
    </row>
    <row r="40" spans="1:8" ht="20.100000000000001" customHeight="1">
      <c r="C40" s="96"/>
      <c r="D40" s="97" t="s">
        <v>727</v>
      </c>
      <c r="E40" s="97" t="str">
        <f>D40</f>
        <v>2026-27</v>
      </c>
      <c r="F40" s="98"/>
      <c r="G40" s="99"/>
      <c r="H40" s="82"/>
    </row>
    <row r="41" spans="1:8" ht="20.100000000000001" customHeight="1">
      <c r="C41" s="100"/>
      <c r="D41" s="101" t="s">
        <v>111</v>
      </c>
      <c r="E41" s="102" t="s">
        <v>112</v>
      </c>
      <c r="F41" s="102"/>
      <c r="G41" s="103" t="s">
        <v>113</v>
      </c>
      <c r="H41" s="82"/>
    </row>
    <row r="42" spans="1:8" ht="20.100000000000001" customHeight="1">
      <c r="C42" s="104"/>
      <c r="D42" s="101" t="s">
        <v>114</v>
      </c>
      <c r="E42" s="102" t="s">
        <v>115</v>
      </c>
      <c r="F42" s="102" t="s">
        <v>116</v>
      </c>
      <c r="G42" s="103" t="s">
        <v>117</v>
      </c>
      <c r="H42" s="82"/>
    </row>
    <row r="43" spans="1:8" ht="20.100000000000001" customHeight="1" thickBot="1">
      <c r="C43" s="100" t="s">
        <v>118</v>
      </c>
      <c r="D43" s="101" t="s">
        <v>119</v>
      </c>
      <c r="E43" s="102" t="s">
        <v>120</v>
      </c>
      <c r="F43" s="102" t="s">
        <v>113</v>
      </c>
      <c r="G43" s="105" t="s">
        <v>121</v>
      </c>
      <c r="H43" s="82"/>
    </row>
    <row r="44" spans="1:8" ht="20.100000000000001" customHeight="1">
      <c r="C44" s="106" t="s">
        <v>122</v>
      </c>
      <c r="D44" s="107">
        <f>VLOOKUP($D$7,VLOOKUP!$A$116:$S$144,2)*30+D59</f>
        <v>35130</v>
      </c>
      <c r="E44" s="108">
        <f>+'EXHIBIT C'!F10</f>
        <v>39345.801830264732</v>
      </c>
      <c r="F44" s="109">
        <f t="shared" ref="F44:F50" si="0">IF(D44=0,"0",(E44/D44-1))</f>
        <v>0.12000574523953134</v>
      </c>
      <c r="G44" s="110" t="str">
        <f t="shared" ref="G44:G50" si="1">IF(OR(F44&gt;3%, F44&lt;-3%),"YES","NO")</f>
        <v>YES</v>
      </c>
      <c r="H44" s="82"/>
    </row>
    <row r="45" spans="1:8" ht="20.100000000000001" customHeight="1">
      <c r="C45" s="111" t="s">
        <v>123</v>
      </c>
      <c r="D45" s="620">
        <f>VLOOKUP($D$7,VLOOKUP!$A$116:$S$144,5)*30+D60</f>
        <v>379572.88412743167</v>
      </c>
      <c r="E45" s="112">
        <f>+'EXHIBIT C'!F11</f>
        <v>399135.98487804877</v>
      </c>
      <c r="F45" s="621">
        <f t="shared" si="0"/>
        <v>5.1539774226994739E-2</v>
      </c>
      <c r="G45" s="622" t="str">
        <f t="shared" si="1"/>
        <v>YES</v>
      </c>
      <c r="H45" s="82"/>
    </row>
    <row r="46" spans="1:8" ht="20.100000000000001" customHeight="1">
      <c r="C46" s="623" t="s">
        <v>124</v>
      </c>
      <c r="D46" s="624">
        <f>VLOOKUP($D$7,VLOOKUP!$A$116:$S$144,8)*30</f>
        <v>202397.9414157852</v>
      </c>
      <c r="E46" s="625">
        <f>+'EXHIBIT C'!F12</f>
        <v>226033.53146341461</v>
      </c>
      <c r="F46" s="621">
        <f t="shared" si="0"/>
        <v>0.11677781840218882</v>
      </c>
      <c r="G46" s="622" t="str">
        <f t="shared" si="1"/>
        <v>YES</v>
      </c>
      <c r="H46" s="82"/>
    </row>
    <row r="47" spans="1:8" ht="20.100000000000001" customHeight="1">
      <c r="C47" s="623" t="s">
        <v>74</v>
      </c>
      <c r="D47" s="624">
        <f>VLOOKUP($D$7,VLOOKUP!$A$116:$S$144,17)*30</f>
        <v>7236.8235811702598</v>
      </c>
      <c r="E47" s="625">
        <f>+'EXHIBIT C'!F13</f>
        <v>8652.1626702997273</v>
      </c>
      <c r="F47" s="621">
        <f t="shared" si="0"/>
        <v>0.19557462929068592</v>
      </c>
      <c r="G47" s="622" t="str">
        <f t="shared" si="1"/>
        <v>YES</v>
      </c>
      <c r="H47" s="82"/>
    </row>
    <row r="48" spans="1:8" ht="20.100000000000001" customHeight="1">
      <c r="C48" s="623" t="s">
        <v>125</v>
      </c>
      <c r="D48" s="624">
        <f>VLOOKUP($D$7,VLOOKUP!$A$116:$S$144,11)*30</f>
        <v>15852.531645569621</v>
      </c>
      <c r="E48" s="625">
        <f>+'EXHIBIT C'!F14</f>
        <v>21102.170731707316</v>
      </c>
      <c r="F48" s="621">
        <f t="shared" si="0"/>
        <v>0.33115461955913106</v>
      </c>
      <c r="G48" s="622" t="str">
        <f t="shared" si="1"/>
        <v>YES</v>
      </c>
      <c r="H48" s="82"/>
    </row>
    <row r="49" spans="3:8" ht="20.100000000000001" customHeight="1" thickBot="1">
      <c r="C49" s="626" t="s">
        <v>126</v>
      </c>
      <c r="D49" s="627">
        <f>VLOOKUP($D$7,VLOOKUP!$A$116:$S$144,14)*30</f>
        <v>198.99082568807341</v>
      </c>
      <c r="E49" s="628">
        <f>+'EXHIBIT C'!F15</f>
        <v>119.9</v>
      </c>
      <c r="F49" s="629">
        <f t="shared" si="0"/>
        <v>-0.39745965882895351</v>
      </c>
      <c r="G49" s="630" t="str">
        <f t="shared" si="1"/>
        <v>YES</v>
      </c>
      <c r="H49" s="82"/>
    </row>
    <row r="50" spans="3:8" ht="20.100000000000001" customHeight="1" thickBot="1">
      <c r="C50" s="113" t="s">
        <v>47</v>
      </c>
      <c r="D50" s="114">
        <f>SUM(D44:D49)</f>
        <v>640389.1715956449</v>
      </c>
      <c r="E50" s="115">
        <f>+'EXHIBIT C'!F17</f>
        <v>694389.55157373531</v>
      </c>
      <c r="F50" s="116">
        <f t="shared" si="0"/>
        <v>8.432431773251059E-2</v>
      </c>
      <c r="G50" s="117" t="str">
        <f t="shared" si="1"/>
        <v>YES</v>
      </c>
      <c r="H50" s="82"/>
    </row>
    <row r="51" spans="3:8" ht="46.5" customHeight="1" thickBot="1">
      <c r="C51" s="871" t="s">
        <v>127</v>
      </c>
      <c r="D51" s="872"/>
      <c r="E51" s="872"/>
      <c r="F51" s="872"/>
      <c r="G51" s="873"/>
      <c r="H51" s="82"/>
    </row>
    <row r="52" spans="3:8" ht="24.6" customHeight="1" thickBot="1">
      <c r="C52" s="795" t="s">
        <v>694</v>
      </c>
      <c r="D52" s="796"/>
      <c r="E52" s="796"/>
      <c r="F52" s="796"/>
      <c r="G52" s="797"/>
      <c r="H52" s="118"/>
    </row>
    <row r="53" spans="3:8" ht="205.5" customHeight="1" thickBot="1">
      <c r="C53" s="1045" t="s">
        <v>795</v>
      </c>
      <c r="D53" s="1046"/>
      <c r="E53" s="1046"/>
      <c r="F53" s="1046"/>
      <c r="G53" s="1047"/>
      <c r="H53" s="118"/>
    </row>
    <row r="54" spans="3:8" ht="20.100000000000001" customHeight="1" thickBot="1">
      <c r="C54" s="92"/>
      <c r="D54" s="94"/>
      <c r="E54" s="82"/>
      <c r="F54" s="82"/>
      <c r="G54" s="119"/>
    </row>
    <row r="55" spans="3:8" ht="20.100000000000001" customHeight="1">
      <c r="C55" s="96"/>
      <c r="D55" s="97" t="str">
        <f>D40</f>
        <v>2026-27</v>
      </c>
      <c r="E55" s="97" t="str">
        <f>E40</f>
        <v>2026-27</v>
      </c>
      <c r="F55" s="98"/>
      <c r="G55" s="99"/>
      <c r="H55" s="118"/>
    </row>
    <row r="56" spans="3:8" ht="20.100000000000001" customHeight="1">
      <c r="C56" s="100"/>
      <c r="D56" s="101" t="s">
        <v>128</v>
      </c>
      <c r="E56" s="102" t="s">
        <v>129</v>
      </c>
      <c r="F56" s="102"/>
      <c r="G56" s="105" t="s">
        <v>113</v>
      </c>
      <c r="H56" s="118"/>
    </row>
    <row r="57" spans="3:8" ht="20.100000000000001" customHeight="1">
      <c r="C57" s="104"/>
      <c r="D57" s="101" t="s">
        <v>114</v>
      </c>
      <c r="E57" s="102" t="s">
        <v>115</v>
      </c>
      <c r="F57" s="102" t="s">
        <v>116</v>
      </c>
      <c r="G57" s="105" t="s">
        <v>117</v>
      </c>
      <c r="H57" s="118"/>
    </row>
    <row r="58" spans="3:8" ht="20.100000000000001" customHeight="1" thickBot="1">
      <c r="C58" s="120" t="s">
        <v>130</v>
      </c>
      <c r="D58" s="121" t="s">
        <v>119</v>
      </c>
      <c r="E58" s="122" t="s">
        <v>120</v>
      </c>
      <c r="F58" s="122" t="s">
        <v>113</v>
      </c>
      <c r="G58" s="123" t="s">
        <v>131</v>
      </c>
      <c r="H58" s="118"/>
    </row>
    <row r="59" spans="3:8" ht="20.100000000000001" customHeight="1">
      <c r="C59" s="106" t="s">
        <v>122</v>
      </c>
      <c r="D59" s="631">
        <f>VLOOKUP($D$7,VLOOKUP!$A$116:$S$144,3)*30</f>
        <v>0</v>
      </c>
      <c r="E59" s="124">
        <f>+'EXHIBIT C'!D19</f>
        <v>917.17495841131199</v>
      </c>
      <c r="F59" s="632" t="str">
        <f t="shared" ref="F59:F65" si="2">IF(D59=0,"0",(E59/D59-1))</f>
        <v>0</v>
      </c>
      <c r="G59" s="633" t="str">
        <f>IF(OR(F59&gt;5%, F59&lt;-5%),"YES","NO")</f>
        <v>NO</v>
      </c>
    </row>
    <row r="60" spans="3:8" ht="20.100000000000001" customHeight="1">
      <c r="C60" s="111" t="s">
        <v>123</v>
      </c>
      <c r="D60" s="631">
        <f>VLOOKUP($D$7,VLOOKUP!$A$116:$S$144,6)*30</f>
        <v>20567.125740062023</v>
      </c>
      <c r="E60" s="125">
        <f>+'EXHIBIT C'!D20</f>
        <v>20834.911263250884</v>
      </c>
      <c r="F60" s="632">
        <f t="shared" si="2"/>
        <v>1.3020075171089607E-2</v>
      </c>
      <c r="G60" s="633" t="str">
        <f t="shared" ref="G60:G65" si="3">IF(OR(F60&gt;5%, F60&lt;-5%),"YES","NO")</f>
        <v>NO</v>
      </c>
      <c r="H60" s="82"/>
    </row>
    <row r="61" spans="3:8" ht="20.100000000000001" customHeight="1">
      <c r="C61" s="623" t="s">
        <v>124</v>
      </c>
      <c r="D61" s="634">
        <f>VLOOKUP($D$7,VLOOKUP!$A$116:$S$144,9)*30</f>
        <v>11526.102522375917</v>
      </c>
      <c r="E61" s="635">
        <f>+'EXHIBIT C'!D21</f>
        <v>11378.112058303886</v>
      </c>
      <c r="F61" s="632">
        <f t="shared" si="2"/>
        <v>-1.2839592896621621E-2</v>
      </c>
      <c r="G61" s="633" t="str">
        <f t="shared" si="3"/>
        <v>NO</v>
      </c>
      <c r="H61" s="82"/>
    </row>
    <row r="62" spans="3:8" ht="20.100000000000001" customHeight="1">
      <c r="C62" s="623" t="s">
        <v>74</v>
      </c>
      <c r="D62" s="634">
        <f>VLOOKUP($D$7,VLOOKUP!$A$116:$S$144,18)*30</f>
        <v>113.17641882974043</v>
      </c>
      <c r="E62" s="635">
        <f>+'EXHIBIT C'!D22</f>
        <v>0</v>
      </c>
      <c r="F62" s="632">
        <f t="shared" si="2"/>
        <v>-1</v>
      </c>
      <c r="G62" s="633" t="str">
        <f t="shared" si="3"/>
        <v>YES</v>
      </c>
      <c r="H62" s="82"/>
    </row>
    <row r="63" spans="3:8" ht="20.100000000000001" customHeight="1">
      <c r="C63" s="623" t="s">
        <v>125</v>
      </c>
      <c r="D63" s="634">
        <f>VLOOKUP($D$7,VLOOKUP!$A$116:$S$144,12)*30</f>
        <v>2297.4683544303793</v>
      </c>
      <c r="E63" s="635">
        <f>+'EXHIBIT C'!D23</f>
        <v>2844.54</v>
      </c>
      <c r="F63" s="632">
        <f t="shared" si="2"/>
        <v>0.23811933884297543</v>
      </c>
      <c r="G63" s="633" t="str">
        <f t="shared" si="3"/>
        <v>YES</v>
      </c>
      <c r="H63" s="82"/>
    </row>
    <row r="64" spans="3:8" ht="20.100000000000001" customHeight="1" thickBot="1">
      <c r="C64" s="626" t="s">
        <v>126</v>
      </c>
      <c r="D64" s="636">
        <f>VLOOKUP($D$7,VLOOKUP!$A$116:$S$144,15)*30</f>
        <v>11.009174311926605</v>
      </c>
      <c r="E64" s="637">
        <f>+'EXHIBIT C'!D24</f>
        <v>0</v>
      </c>
      <c r="F64" s="638">
        <f t="shared" si="2"/>
        <v>-1</v>
      </c>
      <c r="G64" s="639" t="str">
        <f t="shared" si="3"/>
        <v>YES</v>
      </c>
      <c r="H64" s="82"/>
    </row>
    <row r="65" spans="1:8" ht="20.100000000000001" customHeight="1" thickBot="1">
      <c r="C65" s="113" t="s">
        <v>47</v>
      </c>
      <c r="D65" s="126">
        <f>SUM(D59:D64)</f>
        <v>34514.882210009986</v>
      </c>
      <c r="E65" s="127">
        <f>SUM(E59:E64)</f>
        <v>35974.738279966085</v>
      </c>
      <c r="F65" s="128">
        <f t="shared" si="2"/>
        <v>4.2296423353654466E-2</v>
      </c>
      <c r="G65" s="129" t="str">
        <f t="shared" si="3"/>
        <v>NO</v>
      </c>
      <c r="H65" s="82"/>
    </row>
    <row r="66" spans="1:8" ht="42" customHeight="1" thickBot="1">
      <c r="C66" s="871" t="s">
        <v>132</v>
      </c>
      <c r="D66" s="872"/>
      <c r="E66" s="872"/>
      <c r="F66" s="872"/>
      <c r="G66" s="873"/>
      <c r="H66" s="82"/>
    </row>
    <row r="67" spans="1:8" ht="24.6" customHeight="1" thickBot="1">
      <c r="A67" s="92"/>
      <c r="B67" s="92"/>
      <c r="C67" s="792" t="s">
        <v>694</v>
      </c>
      <c r="D67" s="793"/>
      <c r="E67" s="793"/>
      <c r="F67" s="793"/>
      <c r="G67" s="794"/>
      <c r="H67" s="82"/>
    </row>
    <row r="68" spans="1:8" ht="227.25" customHeight="1" thickBot="1">
      <c r="A68" s="92"/>
      <c r="B68" s="92"/>
      <c r="C68" s="1048" t="s">
        <v>795</v>
      </c>
      <c r="D68" s="1049"/>
      <c r="E68" s="1049"/>
      <c r="F68" s="1049"/>
      <c r="G68" s="1050"/>
      <c r="H68" s="82"/>
    </row>
    <row r="69" spans="1:8" ht="20.100000000000001" customHeight="1">
      <c r="C69" s="11" t="s">
        <v>10</v>
      </c>
      <c r="H69" s="82"/>
    </row>
    <row r="70" spans="1:8" ht="20.100000000000001" customHeight="1">
      <c r="H70" s="82"/>
    </row>
    <row r="71" spans="1:8" ht="20.100000000000001" customHeight="1">
      <c r="A71" s="91" t="s">
        <v>133</v>
      </c>
      <c r="B71" s="91"/>
      <c r="C71" s="23" t="s">
        <v>134</v>
      </c>
      <c r="D71" s="82"/>
      <c r="E71" s="82"/>
      <c r="F71" s="82"/>
      <c r="G71" s="82"/>
      <c r="H71" s="82"/>
    </row>
    <row r="72" spans="1:8" ht="20.100000000000001" customHeight="1">
      <c r="A72" s="92"/>
      <c r="B72" s="92"/>
      <c r="C72" s="82"/>
      <c r="D72" s="82"/>
      <c r="E72" s="82"/>
      <c r="F72" s="82"/>
      <c r="G72" s="82"/>
      <c r="H72" s="82"/>
    </row>
    <row r="73" spans="1:8" ht="20.100000000000001" customHeight="1">
      <c r="A73" s="92"/>
      <c r="B73" s="92"/>
      <c r="C73" s="130" t="s">
        <v>135</v>
      </c>
      <c r="D73" s="82"/>
      <c r="E73" s="82"/>
      <c r="F73" s="82"/>
      <c r="G73" s="82"/>
      <c r="H73" s="82"/>
    </row>
    <row r="74" spans="1:8" ht="20.100000000000001" customHeight="1">
      <c r="A74" s="92"/>
      <c r="B74" s="92"/>
      <c r="C74" s="643" t="str">
        <f>IF(+'EXHIBIT A'!E19='EXHIBIT C'!B70,"Equal","Not Equal")</f>
        <v>Equal</v>
      </c>
      <c r="D74" s="82" t="s">
        <v>136</v>
      </c>
      <c r="E74" s="82"/>
      <c r="F74" s="82"/>
      <c r="G74" s="82"/>
      <c r="H74" s="82"/>
    </row>
    <row r="75" spans="1:8" ht="20.100000000000001" customHeight="1">
      <c r="A75" s="92"/>
      <c r="B75" s="92"/>
      <c r="C75" s="1091" t="str">
        <f>IF('EXHIBIT C'!B70=SUM('EXHIBIT D'!G133+'EXHIBIT D'!G134),"Equal","Not Equal")</f>
        <v>Equal</v>
      </c>
      <c r="D75" s="82" t="s">
        <v>137</v>
      </c>
      <c r="E75" s="82"/>
      <c r="F75" s="82"/>
      <c r="G75" s="82"/>
    </row>
    <row r="76" spans="1:8" ht="20.100000000000001" customHeight="1">
      <c r="A76" s="92"/>
      <c r="B76" s="92"/>
      <c r="C76" s="131" t="s">
        <v>138</v>
      </c>
      <c r="D76" s="82"/>
      <c r="E76" s="82"/>
      <c r="F76" s="82"/>
      <c r="G76" s="82"/>
    </row>
    <row r="77" spans="1:8" ht="20.100000000000001" customHeight="1">
      <c r="C77" s="643" t="str">
        <f>IF((+'EXHIBIT A'!E26)='EXHIBIT C'!B61,"Equal","Not Equal")</f>
        <v>Equal</v>
      </c>
      <c r="D77" s="82" t="s">
        <v>139</v>
      </c>
      <c r="E77" s="82"/>
      <c r="F77" s="82"/>
      <c r="G77" s="82"/>
      <c r="H77" s="82"/>
    </row>
    <row r="78" spans="1:8" ht="20.100000000000001" customHeight="1">
      <c r="A78" s="92"/>
      <c r="B78" s="92"/>
      <c r="C78" s="1091" t="str">
        <f>IF('EXHIBIT C'!B61=SUM('EXHIBIT D'!G222+'EXHIBIT D'!G223),"Equal","Not Equal")</f>
        <v>Equal</v>
      </c>
      <c r="D78" s="82" t="s">
        <v>140</v>
      </c>
      <c r="E78" s="82"/>
      <c r="F78" s="82"/>
      <c r="G78" s="82"/>
      <c r="H78" s="82"/>
    </row>
    <row r="79" spans="1:8" ht="20.100000000000001" customHeight="1">
      <c r="A79" s="91"/>
      <c r="B79" s="91"/>
      <c r="C79" s="132"/>
      <c r="D79" s="82"/>
      <c r="E79" s="82"/>
      <c r="F79" s="82"/>
      <c r="G79" s="82"/>
      <c r="H79" s="82"/>
    </row>
    <row r="80" spans="1:8" ht="20.100000000000001" customHeight="1">
      <c r="A80" s="91"/>
      <c r="B80" s="91"/>
      <c r="C80" s="132"/>
      <c r="D80" s="82"/>
      <c r="E80" s="82"/>
      <c r="F80" s="82"/>
      <c r="G80" s="82"/>
      <c r="H80" s="82"/>
    </row>
    <row r="81" spans="1:8" ht="21.6" customHeight="1">
      <c r="A81" s="133" t="s">
        <v>141</v>
      </c>
      <c r="B81" s="91"/>
      <c r="C81" s="874" t="s">
        <v>142</v>
      </c>
      <c r="D81" s="874"/>
      <c r="E81" s="874"/>
      <c r="F81" s="874"/>
      <c r="G81" s="874"/>
      <c r="H81" s="790"/>
    </row>
    <row r="82" spans="1:8" ht="20.100000000000001" customHeight="1" thickBot="1">
      <c r="A82" s="92"/>
      <c r="B82" s="92"/>
      <c r="C82" s="82"/>
      <c r="D82" s="82"/>
      <c r="E82" s="134"/>
      <c r="F82" s="82"/>
      <c r="G82" s="82"/>
      <c r="H82" s="82"/>
    </row>
    <row r="83" spans="1:8" ht="38.1" customHeight="1">
      <c r="A83" s="92"/>
      <c r="B83" s="92"/>
      <c r="C83" s="135" t="s">
        <v>143</v>
      </c>
      <c r="D83" s="136" t="s">
        <v>144</v>
      </c>
      <c r="E83" s="135" t="s">
        <v>145</v>
      </c>
      <c r="F83" s="135" t="s">
        <v>113</v>
      </c>
      <c r="G83" s="82"/>
      <c r="H83" s="82"/>
    </row>
    <row r="84" spans="1:8" ht="20.100000000000001" customHeight="1">
      <c r="A84" s="92"/>
      <c r="B84" s="92"/>
      <c r="C84" s="640" t="s">
        <v>146</v>
      </c>
      <c r="D84" s="641">
        <f>VLOOKUP($D$7,VLOOKUP!$A$7:$E$35,2)</f>
        <v>98690418</v>
      </c>
      <c r="E84" s="1086">
        <f>+'EXHIBIT D'!G77</f>
        <v>98690418</v>
      </c>
      <c r="F84" s="1086">
        <f>D84-E84</f>
        <v>0</v>
      </c>
      <c r="G84" s="82"/>
      <c r="H84" s="82"/>
    </row>
    <row r="85" spans="1:8" ht="20.100000000000001" customHeight="1">
      <c r="A85" s="92"/>
      <c r="B85" s="92"/>
      <c r="C85" s="642" t="s">
        <v>147</v>
      </c>
      <c r="D85" s="641">
        <f>VLOOKUP($D$7,VLOOKUP!$A$157:$B$185,2)</f>
        <v>1702837</v>
      </c>
      <c r="E85" s="1086">
        <f>'EXHIBIT D'!G79</f>
        <v>1702837</v>
      </c>
      <c r="F85" s="1086">
        <f>D85-E85</f>
        <v>0</v>
      </c>
      <c r="G85" s="82"/>
      <c r="H85" s="82"/>
    </row>
    <row r="86" spans="1:8" ht="20.100000000000001" customHeight="1">
      <c r="A86" s="92"/>
      <c r="B86" s="92"/>
      <c r="C86" s="642" t="s">
        <v>148</v>
      </c>
      <c r="D86" s="641">
        <f>VLOOKUP($D$7,VLOOKUP!$A$7:$E$35,3)</f>
        <v>17967796</v>
      </c>
      <c r="E86" s="1086">
        <f>'EXHIBIT D'!G82</f>
        <v>17967796</v>
      </c>
      <c r="F86" s="1086">
        <f>D86-E86</f>
        <v>0</v>
      </c>
      <c r="G86" s="82"/>
      <c r="H86" s="82"/>
    </row>
    <row r="87" spans="1:8" ht="20.100000000000001" customHeight="1" thickBot="1">
      <c r="A87" s="91"/>
      <c r="B87" s="91"/>
      <c r="C87" s="137" t="s">
        <v>680</v>
      </c>
      <c r="D87" s="641">
        <f>VLOOKUP($D$7,VLOOKUP!$A$192:$B$220,2)</f>
        <v>1367137</v>
      </c>
      <c r="E87" s="1087">
        <f>'EXHIBIT D'!G78</f>
        <v>1367137</v>
      </c>
      <c r="F87" s="1086">
        <f>D87-E87</f>
        <v>0</v>
      </c>
      <c r="G87" s="82"/>
      <c r="H87" s="82"/>
    </row>
    <row r="88" spans="1:8" ht="20.100000000000001" customHeight="1" thickBot="1">
      <c r="A88" s="91"/>
      <c r="B88" s="91"/>
      <c r="C88" s="138" t="s">
        <v>149</v>
      </c>
      <c r="D88" s="139">
        <f>SUM(D84:D87)</f>
        <v>119728188</v>
      </c>
      <c r="E88" s="139">
        <f>SUM(E84:E87)</f>
        <v>119728188</v>
      </c>
      <c r="F88" s="139">
        <f>SUM(F84:F87)</f>
        <v>0</v>
      </c>
      <c r="G88" s="82"/>
      <c r="H88" s="82"/>
    </row>
    <row r="89" spans="1:8">
      <c r="A89" s="91"/>
      <c r="B89" s="91"/>
      <c r="C89" s="140"/>
      <c r="D89" s="140"/>
      <c r="E89" s="140"/>
      <c r="F89" s="82"/>
      <c r="G89" s="82"/>
      <c r="H89" s="82"/>
    </row>
    <row r="90" spans="1:8" ht="20.100000000000001" customHeight="1">
      <c r="A90" s="91"/>
      <c r="B90" s="91"/>
      <c r="C90" s="140"/>
      <c r="D90" s="140"/>
      <c r="E90" s="140"/>
      <c r="F90" s="82"/>
      <c r="G90" s="82"/>
      <c r="H90" s="82"/>
    </row>
    <row r="91" spans="1:8" ht="20.100000000000001" customHeight="1">
      <c r="A91" s="91" t="s">
        <v>150</v>
      </c>
      <c r="B91" s="91"/>
      <c r="C91" s="91" t="s">
        <v>151</v>
      </c>
      <c r="D91" s="82"/>
      <c r="E91" s="82"/>
      <c r="F91" s="82"/>
      <c r="G91" s="82"/>
      <c r="H91" s="82"/>
    </row>
    <row r="92" spans="1:8" ht="20.100000000000001" customHeight="1">
      <c r="A92" s="92"/>
      <c r="B92" s="92"/>
      <c r="C92" s="91"/>
      <c r="D92" s="82"/>
      <c r="E92" s="82"/>
      <c r="F92" s="82"/>
      <c r="G92" s="82"/>
      <c r="H92" s="82"/>
    </row>
    <row r="93" spans="1:8" ht="20.100000000000001" customHeight="1">
      <c r="A93" s="92"/>
      <c r="B93" s="92"/>
      <c r="C93" s="643" t="str">
        <f>IF(+'EXHIBIT E'!B21=+'EXHIBIT D'!G194,"Equal","Not Equal")</f>
        <v>Equal</v>
      </c>
      <c r="D93" s="82" t="s">
        <v>152</v>
      </c>
      <c r="E93" s="82"/>
      <c r="F93" s="82"/>
      <c r="G93" s="87"/>
      <c r="H93" s="82"/>
    </row>
    <row r="94" spans="1:8" ht="20.100000000000001" customHeight="1">
      <c r="A94" s="92"/>
      <c r="B94" s="92"/>
      <c r="C94" s="643" t="str">
        <f>IF(+'EXHIBIT E'!C21=+'EXHIBIT D'!G228,"Equal","Not Equal")</f>
        <v>Equal</v>
      </c>
      <c r="D94" s="82" t="s">
        <v>153</v>
      </c>
      <c r="E94" s="141"/>
      <c r="F94" s="82"/>
      <c r="G94" s="87"/>
      <c r="H94" s="82"/>
    </row>
    <row r="95" spans="1:8" ht="20.100000000000001" customHeight="1">
      <c r="C95" s="643" t="str">
        <f>IF(+'EXHIBIT E'!D21=+'EXHIBIT D'!G246,"Equal","Not Equal")</f>
        <v>Equal</v>
      </c>
      <c r="D95" s="82" t="s">
        <v>154</v>
      </c>
      <c r="E95" s="141"/>
      <c r="F95" s="82"/>
      <c r="G95" s="82"/>
      <c r="H95" s="82"/>
    </row>
    <row r="96" spans="1:8" ht="20.100000000000001" customHeight="1">
      <c r="A96" s="91"/>
      <c r="B96" s="91"/>
      <c r="C96" s="643" t="str">
        <f>IF(+'EXHIBIT E'!E21=+'EXHIBIT D'!G248,"Equal","Not Equal")</f>
        <v>Equal</v>
      </c>
      <c r="D96" s="142" t="s">
        <v>47</v>
      </c>
      <c r="E96" s="141"/>
      <c r="F96" s="82"/>
      <c r="G96" s="87"/>
      <c r="H96" s="82"/>
    </row>
    <row r="97" spans="1:8" ht="20.100000000000001" customHeight="1">
      <c r="A97" s="92"/>
      <c r="B97" s="92"/>
      <c r="E97" s="82"/>
      <c r="F97" s="82"/>
      <c r="G97" s="118"/>
      <c r="H97" s="82"/>
    </row>
    <row r="98" spans="1:8" ht="20.100000000000001" customHeight="1">
      <c r="A98" s="92"/>
      <c r="B98" s="92"/>
      <c r="E98" s="82"/>
      <c r="F98" s="82"/>
      <c r="G98" s="82"/>
      <c r="H98" s="82"/>
    </row>
    <row r="99" spans="1:8" ht="42" customHeight="1">
      <c r="A99" s="143" t="s">
        <v>155</v>
      </c>
      <c r="B99" s="144"/>
      <c r="C99" s="875" t="s">
        <v>765</v>
      </c>
      <c r="D99" s="875"/>
      <c r="E99" s="875"/>
      <c r="F99" s="875"/>
      <c r="G99" s="799"/>
      <c r="H99" s="799"/>
    </row>
    <row r="100" spans="1:8" ht="20.100000000000001" customHeight="1">
      <c r="A100" s="143"/>
      <c r="B100" s="144"/>
      <c r="C100" s="799"/>
      <c r="D100" s="799"/>
      <c r="E100" s="799"/>
      <c r="F100" s="799"/>
      <c r="G100" s="82"/>
      <c r="H100" s="82"/>
    </row>
    <row r="101" spans="1:8" ht="20.100000000000001" customHeight="1">
      <c r="C101" s="644">
        <f>+'EXHIBIT A'!E40</f>
        <v>116228613</v>
      </c>
      <c r="D101" s="786" t="s">
        <v>728</v>
      </c>
      <c r="E101" s="786"/>
      <c r="F101" s="786"/>
      <c r="G101" s="82"/>
      <c r="H101" s="82"/>
    </row>
    <row r="102" spans="1:8" ht="20.100000000000001" customHeight="1">
      <c r="A102" s="89"/>
      <c r="B102" s="89"/>
      <c r="C102" s="644">
        <f>'EXHIBIT D'!G266-'EXHIBIT D'!G252-'EXHIBIT D'!G264</f>
        <v>116228613</v>
      </c>
      <c r="D102" s="788" t="s">
        <v>729</v>
      </c>
      <c r="E102" s="788"/>
      <c r="F102" s="788"/>
      <c r="G102" s="82"/>
      <c r="H102" s="82"/>
    </row>
    <row r="103" spans="1:8" ht="66.599999999999994" customHeight="1">
      <c r="A103" s="145"/>
      <c r="B103" s="145"/>
      <c r="C103" s="645">
        <f>C101-C102</f>
        <v>0</v>
      </c>
      <c r="D103" s="876" t="s">
        <v>687</v>
      </c>
      <c r="E103" s="876"/>
      <c r="F103" s="876"/>
      <c r="G103" s="876"/>
      <c r="H103" s="82"/>
    </row>
    <row r="104" spans="1:8" ht="20.100000000000001" customHeight="1">
      <c r="C104" s="146"/>
      <c r="E104" s="82"/>
      <c r="F104" s="82"/>
      <c r="G104" s="82"/>
      <c r="H104" s="82"/>
    </row>
    <row r="105" spans="1:8" ht="20.100000000000001" customHeight="1">
      <c r="C105" s="146"/>
      <c r="D105" s="82"/>
      <c r="E105" s="82"/>
      <c r="F105" s="82"/>
      <c r="G105" s="82"/>
      <c r="H105" s="82"/>
    </row>
    <row r="106" spans="1:8" ht="63" customHeight="1">
      <c r="A106" s="147" t="s">
        <v>156</v>
      </c>
      <c r="B106" s="89"/>
      <c r="C106" s="869" t="s">
        <v>691</v>
      </c>
      <c r="D106" s="869"/>
      <c r="E106" s="869"/>
      <c r="F106" s="869"/>
      <c r="G106" s="869"/>
      <c r="H106" s="787"/>
    </row>
    <row r="107" spans="1:8" ht="20.100000000000001" customHeight="1">
      <c r="A107" s="145"/>
      <c r="B107" s="145"/>
    </row>
    <row r="108" spans="1:8" ht="24.75" customHeight="1">
      <c r="A108" s="145"/>
      <c r="B108" s="145"/>
      <c r="C108" s="148">
        <f>'EXHIBIT A'!E14</f>
        <v>121812465</v>
      </c>
      <c r="D108" s="11" t="s">
        <v>730</v>
      </c>
    </row>
    <row r="109" spans="1:8" ht="26.25" customHeight="1">
      <c r="A109" s="145"/>
      <c r="B109" s="145"/>
      <c r="C109" s="646">
        <f>'EXHIBIT A'!E36</f>
        <v>122622465</v>
      </c>
      <c r="D109" s="11" t="s">
        <v>731</v>
      </c>
    </row>
    <row r="110" spans="1:8" ht="26.1" customHeight="1">
      <c r="A110" s="145"/>
      <c r="B110" s="145"/>
      <c r="C110" s="647">
        <f>C108-C109</f>
        <v>-810000</v>
      </c>
      <c r="D110" s="83" t="s">
        <v>157</v>
      </c>
      <c r="E110" s="83"/>
      <c r="F110" s="83"/>
      <c r="G110" s="83"/>
    </row>
    <row r="111" spans="1:8" ht="20.100000000000001" customHeight="1">
      <c r="A111" s="145"/>
      <c r="B111" s="145"/>
      <c r="C111" s="148"/>
    </row>
    <row r="112" spans="1:8" ht="26.1" customHeight="1">
      <c r="A112" s="145"/>
      <c r="B112" s="145"/>
      <c r="C112" s="645">
        <f>'EXHIBIT D'!G186</f>
        <v>810000</v>
      </c>
      <c r="D112" s="142" t="s">
        <v>158</v>
      </c>
      <c r="E112" s="86"/>
      <c r="F112" s="86"/>
    </row>
    <row r="113" spans="1:8" ht="20.100000000000001" customHeight="1"/>
    <row r="114" spans="1:8" ht="38.450000000000003" customHeight="1">
      <c r="C114" s="1089">
        <f>C110+C112</f>
        <v>0</v>
      </c>
      <c r="D114" s="876" t="s">
        <v>688</v>
      </c>
      <c r="E114" s="876"/>
      <c r="F114" s="876"/>
      <c r="G114" s="876"/>
    </row>
    <row r="115" spans="1:8" ht="20.100000000000001" customHeight="1">
      <c r="C115" s="148"/>
      <c r="D115" s="10"/>
    </row>
    <row r="116" spans="1:8" ht="20.100000000000001" customHeight="1">
      <c r="A116" s="22"/>
      <c r="B116" s="22"/>
      <c r="C116" s="22"/>
    </row>
    <row r="117" spans="1:8" ht="39" customHeight="1">
      <c r="A117" s="149" t="s">
        <v>159</v>
      </c>
      <c r="B117" s="22"/>
      <c r="C117" s="869" t="s">
        <v>160</v>
      </c>
      <c r="D117" s="869"/>
      <c r="E117" s="869"/>
      <c r="F117" s="869"/>
      <c r="G117" s="869"/>
      <c r="H117" s="787"/>
    </row>
    <row r="118" spans="1:8" ht="20.100000000000001" customHeight="1"/>
    <row r="119" spans="1:8" ht="20.100000000000001" customHeight="1">
      <c r="C119" s="150">
        <f>IF('EXHIBIT G'!D117=0,"No Credit Hours or Not Applicable",('EXHIBIT G'!D117/'EXHIBIT C'!F10))</f>
        <v>91.78999618764918</v>
      </c>
      <c r="D119" s="11" t="s">
        <v>78</v>
      </c>
    </row>
    <row r="120" spans="1:8" ht="20.100000000000001" customHeight="1">
      <c r="C120" s="151"/>
    </row>
    <row r="121" spans="1:8" ht="20.100000000000001" customHeight="1">
      <c r="C121" s="152">
        <f>IF('EXHIBIT G'!D118=0,"No Credit Hours or Not Applicable",('EXHIBIT G'!D118/'EXHIBIT C'!D19))</f>
        <v>384.7204906370327</v>
      </c>
      <c r="D121" s="11" t="s">
        <v>161</v>
      </c>
      <c r="F121" s="22"/>
      <c r="G121" s="22"/>
      <c r="H121" s="22"/>
    </row>
    <row r="122" spans="1:8" ht="20.100000000000001" customHeight="1">
      <c r="C122" s="153"/>
      <c r="F122" s="22"/>
      <c r="G122" s="22"/>
      <c r="H122" s="22"/>
    </row>
    <row r="123" spans="1:8" ht="20.100000000000001" customHeight="1">
      <c r="C123" s="801"/>
      <c r="D123" s="802"/>
      <c r="E123" s="802"/>
    </row>
    <row r="124" spans="1:8" ht="20.100000000000001" customHeight="1">
      <c r="A124" s="22" t="s">
        <v>162</v>
      </c>
      <c r="B124" s="22"/>
      <c r="C124" s="22" t="s">
        <v>163</v>
      </c>
    </row>
    <row r="125" spans="1:8" ht="20.100000000000001" customHeight="1"/>
    <row r="126" spans="1:8" ht="42.6" customHeight="1">
      <c r="C126" s="1088" t="str">
        <f>IF(+'EXHIBIT G'!D117='EXHIBIT C'!H10,"Equal","Not Equal")</f>
        <v>Equal</v>
      </c>
      <c r="D126" s="877" t="s">
        <v>689</v>
      </c>
      <c r="E126" s="877"/>
      <c r="F126" s="877"/>
      <c r="G126" s="877"/>
    </row>
    <row r="127" spans="1:8" ht="20.100000000000001" customHeight="1">
      <c r="C127" s="151"/>
      <c r="D127" s="84"/>
      <c r="E127" s="84"/>
      <c r="F127" s="84"/>
      <c r="G127" s="84"/>
    </row>
    <row r="128" spans="1:8" ht="20.100000000000001" customHeight="1"/>
    <row r="129" spans="1:8" ht="58.35" customHeight="1">
      <c r="C129" s="1088" t="str">
        <f>IF(+'EXHIBIT G'!D118='EXHIBIT C'!F19,"Equal","Not Equal")</f>
        <v>Equal</v>
      </c>
      <c r="D129" s="877" t="s">
        <v>690</v>
      </c>
      <c r="E129" s="877"/>
      <c r="F129" s="877"/>
      <c r="G129" s="877"/>
    </row>
    <row r="130" spans="1:8" ht="20.100000000000001" customHeight="1">
      <c r="C130" s="151"/>
      <c r="D130" s="84"/>
      <c r="E130" s="84"/>
      <c r="F130" s="84"/>
      <c r="G130" s="84"/>
    </row>
    <row r="131" spans="1:8" ht="20.100000000000001" customHeight="1">
      <c r="C131" s="151"/>
      <c r="D131" s="800"/>
      <c r="E131" s="800"/>
      <c r="F131" s="800"/>
      <c r="G131" s="800"/>
    </row>
    <row r="132" spans="1:8" ht="20.100000000000001" customHeight="1">
      <c r="C132" s="10"/>
      <c r="D132" s="800"/>
      <c r="E132" s="800"/>
      <c r="F132" s="800"/>
      <c r="G132" s="800"/>
    </row>
    <row r="133" spans="1:8" ht="62.1" customHeight="1">
      <c r="A133" s="149" t="s">
        <v>164</v>
      </c>
      <c r="B133" s="22"/>
      <c r="C133" s="869" t="s">
        <v>714</v>
      </c>
      <c r="D133" s="869"/>
      <c r="E133" s="869"/>
      <c r="F133" s="869"/>
      <c r="G133" s="869"/>
      <c r="H133" s="787"/>
    </row>
    <row r="134" spans="1:8" ht="20.100000000000001" customHeight="1"/>
    <row r="135" spans="1:8" ht="20.100000000000001" customHeight="1">
      <c r="C135" s="1088" t="str">
        <f>IF(+'EXHIBIT G'!F112='EXHIBIT G'!F128,"Equal","Not Equal")</f>
        <v>Equal</v>
      </c>
      <c r="D135" s="786" t="s">
        <v>165</v>
      </c>
      <c r="E135" s="786"/>
      <c r="F135" s="786"/>
    </row>
    <row r="136" spans="1:8" ht="20.100000000000001" customHeight="1" thickBot="1">
      <c r="C136" s="10"/>
    </row>
    <row r="137" spans="1:8" ht="24.6" customHeight="1" thickBot="1">
      <c r="C137" s="795" t="s">
        <v>695</v>
      </c>
      <c r="D137" s="796"/>
      <c r="E137" s="796"/>
      <c r="F137" s="796"/>
      <c r="G137" s="797"/>
      <c r="H137" s="22"/>
    </row>
    <row r="138" spans="1:8" ht="199.5" customHeight="1" thickBot="1">
      <c r="C138" s="1051"/>
      <c r="D138" s="1052"/>
      <c r="E138" s="1052"/>
      <c r="F138" s="1052"/>
      <c r="G138" s="1053"/>
      <c r="H138" s="154"/>
    </row>
    <row r="139" spans="1:8" ht="20.100000000000001" customHeight="1"/>
    <row r="140" spans="1:8" ht="20.100000000000001" customHeight="1"/>
    <row r="141" spans="1:8" ht="20.100000000000001" customHeight="1"/>
    <row r="142" spans="1:8" ht="20.100000000000001" customHeight="1"/>
    <row r="143" spans="1:8" ht="20.100000000000001" customHeight="1"/>
    <row r="144" spans="1:8" ht="20.100000000000001" customHeight="1"/>
    <row r="145" ht="20.100000000000001" customHeight="1"/>
    <row r="146" ht="20.100000000000001" customHeight="1"/>
    <row r="147" ht="20.100000000000001" customHeight="1"/>
    <row r="148" ht="20.100000000000001" customHeight="1"/>
    <row r="149" ht="20.100000000000001" customHeight="1"/>
    <row r="150" ht="20.100000000000001" customHeight="1"/>
    <row r="151" ht="20.100000000000001" customHeight="1"/>
    <row r="152" ht="20.100000000000001" customHeight="1"/>
    <row r="153" ht="20.100000000000001" customHeight="1"/>
    <row r="154" ht="20.100000000000001" customHeight="1"/>
    <row r="155" ht="20.100000000000001" customHeight="1"/>
    <row r="156" ht="20.100000000000001" customHeight="1"/>
    <row r="157" ht="20.100000000000001" customHeight="1"/>
    <row r="158" ht="20.100000000000001" customHeight="1"/>
    <row r="159" ht="20.100000000000001" customHeight="1"/>
    <row r="160" ht="20.100000000000001" customHeight="1"/>
    <row r="161" ht="20.100000000000001" customHeight="1"/>
    <row r="162" ht="20.100000000000001" customHeight="1"/>
    <row r="163" ht="20.100000000000001" customHeight="1"/>
    <row r="164" ht="20.100000000000001" customHeight="1"/>
    <row r="165" ht="20.100000000000001" customHeight="1"/>
    <row r="166" ht="20.100000000000001" customHeight="1"/>
    <row r="167" ht="20.100000000000001" customHeight="1"/>
    <row r="168" ht="20.100000000000001" customHeight="1"/>
    <row r="169" ht="20.100000000000001" customHeight="1"/>
    <row r="170" ht="20.100000000000001" customHeight="1"/>
    <row r="171" ht="20.100000000000001" customHeight="1"/>
    <row r="172" ht="20.100000000000001" customHeight="1"/>
    <row r="173" ht="20.100000000000001" customHeight="1"/>
    <row r="174" ht="20.100000000000001" customHeight="1"/>
    <row r="175" ht="20.100000000000001" customHeight="1"/>
    <row r="176" ht="20.100000000000001" customHeight="1"/>
    <row r="177" ht="20.100000000000001" customHeight="1"/>
    <row r="178" ht="20.100000000000001" customHeight="1"/>
    <row r="179" ht="20.100000000000001" customHeight="1"/>
    <row r="180" ht="20.100000000000001" customHeight="1"/>
    <row r="181" ht="20.100000000000001" customHeight="1"/>
    <row r="182" ht="20.100000000000001" customHeight="1"/>
    <row r="183" ht="20.100000000000001" customHeight="1"/>
    <row r="184" ht="20.100000000000001" customHeight="1"/>
    <row r="185" ht="20.100000000000001" customHeight="1"/>
    <row r="186" ht="20.100000000000001" customHeight="1"/>
    <row r="187" ht="20.100000000000001" customHeight="1"/>
    <row r="188" ht="20.100000000000001" customHeight="1"/>
    <row r="189" ht="20.100000000000001" customHeight="1"/>
    <row r="190" ht="20.100000000000001" customHeight="1"/>
    <row r="191" ht="20.100000000000001" customHeight="1"/>
    <row r="192" ht="20.100000000000001" customHeight="1"/>
    <row r="193" ht="20.100000000000001" customHeight="1"/>
    <row r="194" ht="20.100000000000001" customHeight="1"/>
    <row r="195" ht="20.100000000000001" customHeight="1"/>
    <row r="196" ht="20.100000000000001" customHeight="1"/>
    <row r="197" ht="20.100000000000001" customHeight="1"/>
    <row r="198" ht="20.100000000000001" customHeight="1"/>
    <row r="199" ht="20.100000000000001" customHeight="1"/>
    <row r="200" ht="20.100000000000001" customHeight="1"/>
    <row r="201" ht="20.100000000000001" customHeight="1"/>
    <row r="202" ht="20.100000000000001" customHeight="1"/>
    <row r="203" ht="20.100000000000001" customHeight="1"/>
    <row r="204" ht="20.100000000000001" customHeight="1"/>
    <row r="205" ht="20.100000000000001" customHeight="1"/>
    <row r="206" ht="20.100000000000001" customHeight="1"/>
    <row r="207" ht="20.100000000000001" customHeight="1"/>
    <row r="208" ht="20.100000000000001" customHeight="1"/>
    <row r="209" ht="20.100000000000001" customHeight="1"/>
    <row r="210" ht="20.100000000000001" customHeight="1"/>
    <row r="211" ht="20.100000000000001" customHeight="1"/>
    <row r="212" ht="20.100000000000001" customHeight="1"/>
    <row r="213" ht="20.100000000000001" customHeight="1"/>
    <row r="214" ht="20.100000000000001" customHeight="1"/>
    <row r="215" ht="20.100000000000001" customHeight="1"/>
    <row r="216" ht="20.100000000000001" customHeight="1"/>
    <row r="217" ht="20.100000000000001" customHeight="1"/>
    <row r="218" ht="20.100000000000001" customHeight="1"/>
    <row r="219" ht="20.100000000000001" customHeight="1"/>
    <row r="220" ht="20.100000000000001" customHeight="1"/>
    <row r="221" ht="20.100000000000001" customHeight="1"/>
    <row r="222" ht="20.100000000000001" customHeight="1"/>
    <row r="223" ht="20.100000000000001" customHeight="1"/>
    <row r="224" ht="20.100000000000001" customHeight="1"/>
    <row r="225" ht="20.100000000000001" customHeight="1"/>
    <row r="226" ht="20.100000000000001" customHeight="1"/>
    <row r="227" ht="20.100000000000001" customHeight="1"/>
    <row r="228" ht="20.100000000000001" customHeight="1"/>
    <row r="229" ht="20.100000000000001" customHeight="1"/>
    <row r="230" ht="20.100000000000001" customHeight="1"/>
    <row r="231" ht="20.100000000000001" customHeight="1"/>
    <row r="232" ht="20.100000000000001" customHeight="1"/>
    <row r="233" ht="20.100000000000001" customHeight="1"/>
    <row r="234" ht="20.100000000000001" customHeight="1"/>
    <row r="235" ht="20.100000000000001" customHeight="1"/>
    <row r="236" ht="20.100000000000001" customHeight="1"/>
    <row r="237" ht="20.100000000000001" customHeight="1"/>
    <row r="238" ht="20.100000000000001" customHeight="1"/>
    <row r="239" ht="20.100000000000001" customHeight="1"/>
    <row r="240" ht="20.100000000000001" customHeight="1"/>
    <row r="241" ht="20.100000000000001" customHeight="1"/>
    <row r="242" ht="20.100000000000001" customHeight="1"/>
    <row r="243" ht="20.100000000000001" customHeight="1"/>
    <row r="244" ht="20.100000000000001" customHeight="1"/>
    <row r="245" ht="20.100000000000001" customHeight="1"/>
    <row r="246" ht="20.100000000000001" customHeight="1"/>
    <row r="247" ht="20.100000000000001" customHeight="1"/>
    <row r="248" ht="20.100000000000001" customHeight="1"/>
    <row r="249" ht="20.100000000000001" customHeight="1"/>
    <row r="250" ht="20.100000000000001" customHeight="1"/>
    <row r="251" ht="20.100000000000001" customHeight="1"/>
    <row r="252" ht="20.100000000000001" customHeight="1"/>
    <row r="253" ht="20.100000000000001" customHeight="1"/>
    <row r="254" ht="20.100000000000001" customHeight="1"/>
    <row r="255" ht="20.100000000000001" customHeight="1"/>
    <row r="256" ht="20.100000000000001" customHeight="1"/>
    <row r="257" ht="20.100000000000001" customHeight="1"/>
    <row r="258" ht="20.100000000000001" customHeight="1"/>
    <row r="259" ht="20.100000000000001" customHeight="1"/>
    <row r="260" ht="20.100000000000001" customHeight="1"/>
    <row r="261" ht="20.100000000000001" customHeight="1"/>
    <row r="262" ht="20.100000000000001" customHeight="1"/>
    <row r="263" ht="20.100000000000001" customHeight="1"/>
    <row r="264" ht="20.100000000000001" customHeight="1"/>
    <row r="265" ht="20.100000000000001" customHeight="1"/>
    <row r="266" ht="20.100000000000001" customHeight="1"/>
    <row r="267" ht="20.100000000000001" customHeight="1"/>
    <row r="268" ht="20.100000000000001" customHeight="1"/>
    <row r="269" ht="20.100000000000001" customHeight="1"/>
    <row r="270" ht="20.100000000000001" customHeight="1"/>
    <row r="271" ht="20.100000000000001" customHeight="1"/>
    <row r="272" ht="20.100000000000001" customHeight="1"/>
    <row r="273" ht="20.100000000000001" customHeight="1"/>
    <row r="274" ht="20.100000000000001" customHeight="1"/>
    <row r="275" ht="20.100000000000001" customHeight="1"/>
    <row r="276" ht="20.100000000000001" customHeight="1"/>
    <row r="277" ht="20.100000000000001" customHeight="1"/>
    <row r="278" ht="20.100000000000001" customHeight="1"/>
    <row r="279" ht="20.100000000000001" customHeight="1"/>
    <row r="280" ht="20.100000000000001" customHeight="1"/>
    <row r="281" ht="20.100000000000001" customHeight="1"/>
    <row r="282" ht="20.100000000000001" customHeight="1"/>
    <row r="283" ht="20.100000000000001" customHeight="1"/>
    <row r="284" ht="20.100000000000001" customHeight="1"/>
    <row r="285" ht="20.100000000000001" customHeight="1"/>
    <row r="286" ht="20.100000000000001" customHeight="1"/>
    <row r="287" ht="20.100000000000001" customHeight="1"/>
    <row r="288" ht="20.100000000000001" customHeight="1"/>
    <row r="289" ht="20.100000000000001" customHeight="1"/>
    <row r="290" ht="20.100000000000001" customHeight="1"/>
    <row r="291" ht="20.100000000000001" customHeight="1"/>
    <row r="292" ht="20.100000000000001" customHeight="1"/>
    <row r="293" ht="20.100000000000001" customHeight="1"/>
    <row r="294" ht="20.100000000000001" customHeight="1"/>
    <row r="295" ht="20.100000000000001" customHeight="1"/>
    <row r="296" ht="20.100000000000001" customHeight="1"/>
    <row r="297" ht="20.100000000000001" customHeight="1"/>
    <row r="298" ht="20.100000000000001" customHeight="1"/>
    <row r="299" ht="20.100000000000001" customHeight="1"/>
    <row r="300" ht="20.100000000000001" customHeight="1"/>
    <row r="301" ht="20.100000000000001" customHeight="1"/>
    <row r="302" ht="20.100000000000001" customHeight="1"/>
    <row r="303" ht="20.100000000000001" customHeight="1"/>
    <row r="304" ht="20.100000000000001" customHeight="1"/>
    <row r="305" ht="20.100000000000001" customHeight="1"/>
    <row r="306" ht="20.100000000000001" customHeight="1"/>
    <row r="307" ht="20.100000000000001" customHeight="1"/>
    <row r="308" ht="20.100000000000001" customHeight="1"/>
    <row r="309" ht="20.100000000000001" customHeight="1"/>
    <row r="310" ht="20.100000000000001" customHeight="1"/>
    <row r="311" ht="20.100000000000001" customHeight="1"/>
    <row r="312" ht="20.100000000000001" customHeight="1"/>
    <row r="313" ht="20.100000000000001" customHeight="1"/>
    <row r="314" ht="20.100000000000001" customHeight="1"/>
    <row r="315" ht="20.100000000000001" customHeight="1"/>
    <row r="316" ht="20.100000000000001" customHeight="1"/>
    <row r="317" ht="20.100000000000001" customHeight="1"/>
    <row r="318" ht="20.100000000000001" customHeight="1"/>
    <row r="319" ht="20.100000000000001" customHeight="1"/>
    <row r="320" ht="20.100000000000001" customHeight="1"/>
    <row r="321" ht="20.100000000000001" customHeight="1"/>
    <row r="322" ht="20.100000000000001" customHeight="1"/>
    <row r="323" ht="20.100000000000001" customHeight="1"/>
    <row r="324" ht="20.100000000000001" customHeight="1"/>
    <row r="325" ht="20.100000000000001" customHeight="1"/>
    <row r="326" ht="20.100000000000001" customHeight="1"/>
    <row r="327" ht="20.100000000000001" customHeight="1"/>
    <row r="328" ht="20.100000000000001" customHeight="1"/>
    <row r="329" ht="20.100000000000001" customHeight="1"/>
    <row r="330" ht="20.100000000000001" customHeight="1"/>
    <row r="331" ht="20.100000000000001" customHeight="1"/>
    <row r="332" ht="20.100000000000001" customHeight="1"/>
    <row r="333" ht="20.100000000000001" customHeight="1"/>
    <row r="334" ht="20.100000000000001" customHeight="1"/>
    <row r="335" ht="20.100000000000001" customHeight="1"/>
    <row r="336" ht="20.100000000000001" customHeight="1"/>
    <row r="337" ht="20.100000000000001" customHeight="1"/>
    <row r="338" ht="20.100000000000001" customHeight="1"/>
    <row r="339" ht="20.100000000000001" customHeight="1"/>
    <row r="340" ht="20.100000000000001" customHeight="1"/>
    <row r="341" ht="20.100000000000001" customHeight="1"/>
    <row r="342" ht="20.100000000000001" customHeight="1"/>
    <row r="343" ht="20.100000000000001" customHeight="1"/>
    <row r="344" ht="20.100000000000001" customHeight="1"/>
    <row r="345" ht="20.100000000000001" customHeight="1"/>
    <row r="346" ht="20.100000000000001" customHeight="1"/>
    <row r="347" ht="20.100000000000001" customHeight="1"/>
    <row r="348" ht="20.100000000000001" customHeight="1"/>
    <row r="349" ht="20.100000000000001" customHeight="1"/>
    <row r="350" ht="20.100000000000001" customHeight="1"/>
    <row r="351" ht="20.100000000000001" customHeight="1"/>
    <row r="352" ht="20.100000000000001" customHeight="1"/>
    <row r="353" ht="20.100000000000001" customHeight="1"/>
    <row r="354" ht="20.100000000000001" customHeight="1"/>
    <row r="355" ht="20.100000000000001" customHeight="1"/>
    <row r="356" ht="20.100000000000001" customHeight="1"/>
    <row r="357" ht="20.100000000000001" customHeight="1"/>
    <row r="358" ht="20.100000000000001" customHeight="1"/>
    <row r="359" ht="20.100000000000001" customHeight="1"/>
    <row r="360" ht="20.100000000000001" customHeight="1"/>
    <row r="361" ht="20.100000000000001" customHeight="1"/>
    <row r="362" ht="20.100000000000001" customHeight="1"/>
    <row r="363" ht="20.100000000000001" customHeight="1"/>
    <row r="364" ht="20.100000000000001" customHeight="1"/>
    <row r="365" ht="20.100000000000001" customHeight="1"/>
    <row r="366" ht="20.100000000000001" customHeight="1"/>
    <row r="367" ht="20.100000000000001" customHeight="1"/>
    <row r="368" ht="20.100000000000001" customHeight="1"/>
    <row r="369" ht="20.100000000000001" customHeight="1"/>
    <row r="370" ht="20.100000000000001" customHeight="1"/>
    <row r="371" ht="20.100000000000001" customHeight="1"/>
    <row r="372" ht="20.100000000000001" customHeight="1"/>
    <row r="373" ht="20.100000000000001" customHeight="1"/>
    <row r="374" ht="20.100000000000001" customHeight="1"/>
    <row r="375" ht="20.100000000000001" customHeight="1"/>
    <row r="376" ht="20.100000000000001" customHeight="1"/>
    <row r="377" ht="20.100000000000001" customHeight="1"/>
    <row r="378" ht="20.100000000000001" customHeight="1"/>
    <row r="379" ht="20.100000000000001" customHeight="1"/>
    <row r="380" ht="20.100000000000001" customHeight="1"/>
    <row r="381" ht="20.100000000000001" customHeight="1"/>
    <row r="382" ht="20.100000000000001" customHeight="1"/>
    <row r="383" ht="20.100000000000001" customHeight="1"/>
    <row r="384" ht="20.100000000000001" customHeight="1"/>
    <row r="385" ht="20.100000000000001" customHeight="1"/>
    <row r="386" ht="20.100000000000001" customHeight="1"/>
    <row r="387" ht="20.100000000000001" customHeight="1"/>
    <row r="388" ht="20.100000000000001" customHeight="1"/>
    <row r="389" ht="20.100000000000001" customHeight="1"/>
    <row r="390" ht="20.100000000000001" customHeight="1"/>
  </sheetData>
  <sheetProtection algorithmName="SHA-512" hashValue="yAO61/Jqf8ePgB0ZJqBOEg3JNh26STIpbjCQosA+v2GmkGqOPB+BKlaJVs57SMz86K3vt7ZIyovUUuFvjF2w5g==" saltValue="Szg8TJ6cKLVL5jv1Hc21hg==" spinCount="100000" sheet="1" objects="1" scenarios="1"/>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34">
    <cfRule type="containsText" dxfId="8" priority="2" operator="containsText" text="Not">
      <formula>NOT(ISERROR(SEARCH("Not",C34)))</formula>
    </cfRule>
  </conditionalFormatting>
  <conditionalFormatting sqref="C74:C75 C77:C78">
    <cfRule type="containsText" dxfId="7" priority="1" operator="containsText" text="Not">
      <formula>NOT(ISERROR(SEARCH("Not",C74)))</formula>
    </cfRule>
  </conditionalFormatting>
  <conditionalFormatting sqref="C93:C96">
    <cfRule type="containsText" dxfId="6" priority="3" operator="containsText" text="Not">
      <formula>NOT(ISERROR(SEARCH("Not",C93)))</formula>
    </cfRule>
  </conditionalFormatting>
  <conditionalFormatting sqref="C114:C115">
    <cfRule type="cellIs" dxfId="5" priority="15" operator="lessThan">
      <formula>0</formula>
    </cfRule>
    <cfRule type="cellIs" dxfId="4" priority="16" operator="greaterThan">
      <formula>0</formula>
    </cfRule>
  </conditionalFormatting>
  <conditionalFormatting sqref="C126">
    <cfRule type="containsText" dxfId="3" priority="4" operator="containsText" text="Not">
      <formula>NOT(ISERROR(SEARCH("Not",C126)))</formula>
    </cfRule>
  </conditionalFormatting>
  <conditionalFormatting sqref="C135">
    <cfRule type="containsText" dxfId="2" priority="5" operator="containsText" text="Not Equal">
      <formula>NOT(ISERROR(SEARCH("Not Equal",C135)))</formula>
    </cfRule>
  </conditionalFormatting>
  <dataValidations count="1">
    <dataValidation allowBlank="1" showInputMessage="1" showErrorMessage="1" promptTitle="Select" sqref="E7:F7" xr:uid="{00000000-0002-0000-0300-000000000000}"/>
  </dataValidations>
  <pageMargins left="0.75" right="0.75" top="1" bottom="1" header="0.5" footer="0.5"/>
  <pageSetup scale="34" orientation="portrait" r:id="rId1"/>
  <headerFooter alignWithMargins="0">
    <oddFooter>&amp;L&amp;Z&amp;F&amp;R&amp;D</oddFooter>
  </headerFooter>
  <rowBreaks count="2" manualBreakCount="2">
    <brk id="54" max="8" man="1"/>
    <brk id="90" max="8" man="1"/>
  </rowBreaks>
  <colBreaks count="1" manualBreakCount="1">
    <brk id="16" min="1" max="39" man="1"/>
  </colBreaks>
  <ignoredErrors>
    <ignoredError sqref="A71 A105:A106 A20:A21 A133:A134 A117:A121 A128:A129 A123:A126 A101:A103 A12:A18 A7:A8 A81:A99 A32:A37 A10" numberStoredAsText="1"/>
    <ignoredError sqref="E84 C17 F59:F65 G59:G65 D59:D64 F44:F50 G44:G50 D44:D50 D84 F84:F86 D65 E86 D86" evalError="1"/>
  </ignoredError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promptTitle="Select" xr:uid="{00000000-0002-0000-0300-000001000000}">
          <x14:formula1>
            <xm:f>VLOOKUP!$A$6:$A$34</xm:f>
          </x14:formula1>
          <xm:sqref>D7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
    <tabColor theme="3" tint="0.79998168889431442"/>
  </sheetPr>
  <dimension ref="B1:J91"/>
  <sheetViews>
    <sheetView showGridLines="0" tabSelected="1" zoomScale="70" zoomScaleNormal="70" zoomScaleSheetLayoutView="90" zoomScalePageLayoutView="70" workbookViewId="0">
      <selection activeCell="B8" sqref="B8"/>
    </sheetView>
  </sheetViews>
  <sheetFormatPr defaultColWidth="9.140625" defaultRowHeight="21"/>
  <cols>
    <col min="1" max="1" width="9.140625" style="11"/>
    <col min="2" max="2" width="21.28515625" style="11" customWidth="1"/>
    <col min="3" max="3" width="75.140625" style="11" customWidth="1"/>
    <col min="4" max="4" width="40.28515625" style="11" customWidth="1"/>
    <col min="5" max="5" width="24" style="11" customWidth="1"/>
    <col min="6" max="6" width="3" style="11" customWidth="1"/>
    <col min="7" max="9" width="9.140625" style="11"/>
    <col min="10" max="10" width="16.7109375" style="11" customWidth="1"/>
    <col min="11" max="16384" width="9.140625" style="11"/>
  </cols>
  <sheetData>
    <row r="1" spans="2:7" ht="26.25">
      <c r="B1" s="878" t="s">
        <v>166</v>
      </c>
      <c r="C1" s="878"/>
      <c r="D1" s="878"/>
      <c r="E1" s="878"/>
      <c r="F1" s="274"/>
      <c r="G1" s="274"/>
    </row>
    <row r="2" spans="2:7" ht="26.25">
      <c r="B2" s="878" t="s">
        <v>11</v>
      </c>
      <c r="C2" s="878"/>
      <c r="D2" s="878"/>
      <c r="E2" s="878"/>
      <c r="F2" s="476"/>
      <c r="G2" s="476"/>
    </row>
    <row r="3" spans="2:7" ht="26.25">
      <c r="B3" s="878" t="s">
        <v>167</v>
      </c>
      <c r="C3" s="878"/>
      <c r="D3" s="878"/>
      <c r="E3" s="878"/>
      <c r="F3" s="476"/>
      <c r="G3" s="476"/>
    </row>
    <row r="4" spans="2:7" ht="26.25">
      <c r="B4" s="878" t="s">
        <v>168</v>
      </c>
      <c r="C4" s="878"/>
      <c r="D4" s="878"/>
      <c r="E4" s="878"/>
      <c r="F4" s="476"/>
      <c r="G4" s="476"/>
    </row>
    <row r="5" spans="2:7" ht="26.25">
      <c r="B5" s="878" t="s">
        <v>733</v>
      </c>
      <c r="C5" s="878"/>
      <c r="D5" s="878"/>
      <c r="E5" s="878"/>
      <c r="F5" s="476"/>
      <c r="G5" s="476"/>
    </row>
    <row r="6" spans="2:7" ht="25.35" customHeight="1">
      <c r="B6" s="476"/>
      <c r="C6" s="476"/>
      <c r="D6" s="476"/>
      <c r="E6" s="476"/>
      <c r="F6" s="476"/>
      <c r="G6" s="476"/>
    </row>
    <row r="7" spans="2:7" ht="25.35" customHeight="1">
      <c r="B7" s="274"/>
      <c r="C7" s="476"/>
      <c r="D7" s="274"/>
      <c r="E7" s="274"/>
      <c r="F7" s="274"/>
      <c r="G7" s="274"/>
    </row>
    <row r="8" spans="2:7" ht="25.35" customHeight="1">
      <c r="B8" s="326" t="s">
        <v>169</v>
      </c>
      <c r="C8" s="803" t="str">
        <f>'CHECK SHEET'!D7</f>
        <v>Broward College</v>
      </c>
      <c r="D8" s="803"/>
      <c r="E8" s="803"/>
      <c r="F8" s="273"/>
      <c r="G8" s="273"/>
    </row>
    <row r="9" spans="2:7" ht="25.35" customHeight="1"/>
    <row r="10" spans="2:7" ht="41.45" customHeight="1">
      <c r="E10" s="554" t="s">
        <v>170</v>
      </c>
    </row>
    <row r="11" spans="2:7" ht="25.35" customHeight="1">
      <c r="B11" s="22" t="s">
        <v>734</v>
      </c>
      <c r="D11" s="22"/>
      <c r="E11" s="155"/>
    </row>
    <row r="12" spans="2:7" ht="25.35" customHeight="1">
      <c r="B12" s="22"/>
      <c r="C12" s="22"/>
      <c r="D12" s="22"/>
    </row>
    <row r="13" spans="2:7" ht="25.35" customHeight="1">
      <c r="B13" s="11" t="s">
        <v>735</v>
      </c>
      <c r="C13" s="22"/>
      <c r="D13" s="22"/>
      <c r="E13" s="1094">
        <v>29926030</v>
      </c>
    </row>
    <row r="14" spans="2:7" ht="25.35" customHeight="1">
      <c r="B14" s="11" t="s">
        <v>171</v>
      </c>
      <c r="D14" s="22"/>
      <c r="E14" s="1157">
        <v>121812465</v>
      </c>
    </row>
    <row r="15" spans="2:7" ht="25.35" customHeight="1">
      <c r="B15" s="22"/>
      <c r="D15" s="22"/>
      <c r="E15" s="156"/>
    </row>
    <row r="16" spans="2:7" ht="25.35" customHeight="1">
      <c r="B16" s="11" t="s">
        <v>736</v>
      </c>
      <c r="C16" s="22"/>
      <c r="D16" s="22"/>
      <c r="E16" s="555">
        <f>+E14+E13</f>
        <v>151738495</v>
      </c>
    </row>
    <row r="17" spans="2:7" ht="25.35" customHeight="1">
      <c r="B17" s="22"/>
      <c r="C17" s="22"/>
      <c r="D17" s="22"/>
      <c r="E17" s="157"/>
    </row>
    <row r="18" spans="2:7" ht="25.35" customHeight="1">
      <c r="B18" s="11" t="s">
        <v>172</v>
      </c>
      <c r="C18" s="22"/>
      <c r="D18" s="22"/>
      <c r="E18" s="167">
        <f>+'EXHIBIT D'!G143-SUM(+'EXHIBIT D'!G133+'EXHIBIT D'!G134)</f>
        <v>216769685</v>
      </c>
      <c r="G18" s="132"/>
    </row>
    <row r="19" spans="2:7" ht="25.35" customHeight="1">
      <c r="B19" s="11" t="s">
        <v>173</v>
      </c>
      <c r="D19" s="22"/>
      <c r="E19" s="555">
        <f>+'EXHIBIT D'!G133+'EXHIBIT D'!G134</f>
        <v>2068965</v>
      </c>
    </row>
    <row r="20" spans="2:7" ht="25.35" customHeight="1">
      <c r="B20" s="22"/>
      <c r="D20" s="22"/>
      <c r="E20" s="162"/>
    </row>
    <row r="21" spans="2:7" ht="25.35" customHeight="1">
      <c r="B21" s="11" t="s">
        <v>174</v>
      </c>
      <c r="C21" s="22"/>
      <c r="D21" s="22"/>
      <c r="E21" s="556">
        <f>+E19+E18</f>
        <v>218838650</v>
      </c>
    </row>
    <row r="22" spans="2:7" ht="25.35" customHeight="1">
      <c r="B22" s="22"/>
      <c r="C22" s="22"/>
      <c r="D22" s="22"/>
      <c r="E22" s="162"/>
    </row>
    <row r="23" spans="2:7" ht="25.35" customHeight="1">
      <c r="B23" s="22" t="s">
        <v>175</v>
      </c>
      <c r="C23" s="22"/>
      <c r="D23" s="22"/>
      <c r="E23" s="556">
        <f>+E21+E16</f>
        <v>370577145</v>
      </c>
    </row>
    <row r="24" spans="2:7" ht="25.35" customHeight="1">
      <c r="B24" s="22"/>
      <c r="C24" s="22"/>
      <c r="D24" s="22"/>
      <c r="E24" s="162"/>
    </row>
    <row r="25" spans="2:7" ht="25.35" customHeight="1">
      <c r="B25" s="11" t="s">
        <v>176</v>
      </c>
      <c r="C25" s="22"/>
      <c r="D25" s="22"/>
      <c r="E25" s="168">
        <f>'EXHIBIT D'!G248-SUM(+'EXHIBIT D'!G222+'EXHIBIT D'!G223)</f>
        <v>232416715</v>
      </c>
    </row>
    <row r="26" spans="2:7" ht="25.35" customHeight="1">
      <c r="B26" s="11" t="s">
        <v>177</v>
      </c>
      <c r="D26" s="22"/>
      <c r="E26" s="555">
        <f>'EXHIBIT D'!G222+'EXHIBIT D'!G223</f>
        <v>1000000</v>
      </c>
    </row>
    <row r="27" spans="2:7" ht="25.35" customHeight="1">
      <c r="B27" s="22"/>
      <c r="D27" s="22"/>
      <c r="E27" s="162"/>
    </row>
    <row r="28" spans="2:7" ht="25.35" customHeight="1">
      <c r="B28" s="22" t="s">
        <v>178</v>
      </c>
      <c r="C28" s="22"/>
      <c r="D28" s="22"/>
      <c r="E28" s="557">
        <f>+E26+E25</f>
        <v>233416715</v>
      </c>
    </row>
    <row r="29" spans="2:7" ht="25.35" customHeight="1">
      <c r="B29" s="22"/>
      <c r="C29" s="22"/>
      <c r="D29" s="22"/>
      <c r="E29" s="158"/>
    </row>
    <row r="30" spans="2:7" ht="25.35" customHeight="1">
      <c r="B30" s="22" t="s">
        <v>737</v>
      </c>
      <c r="C30" s="22"/>
      <c r="D30" s="22"/>
      <c r="E30" s="158"/>
    </row>
    <row r="31" spans="2:7" ht="25.35" customHeight="1">
      <c r="B31" s="22"/>
      <c r="C31" s="22"/>
      <c r="D31" s="22"/>
      <c r="E31" s="158"/>
    </row>
    <row r="32" spans="2:7" ht="25.35" customHeight="1">
      <c r="B32" s="11" t="s">
        <v>179</v>
      </c>
      <c r="C32" s="22"/>
      <c r="D32" s="159">
        <f>+E23-E28</f>
        <v>137160430</v>
      </c>
      <c r="E32" s="158"/>
    </row>
    <row r="33" spans="2:10" ht="25.35" customHeight="1">
      <c r="B33" s="11" t="s">
        <v>180</v>
      </c>
      <c r="C33" s="22"/>
      <c r="D33" s="558">
        <f>+'EXHIBIT D'!G186</f>
        <v>810000</v>
      </c>
      <c r="E33" s="158"/>
    </row>
    <row r="34" spans="2:10" ht="25.35" customHeight="1">
      <c r="B34" s="22"/>
      <c r="D34" s="22"/>
      <c r="E34" s="158"/>
      <c r="J34" s="160"/>
    </row>
    <row r="35" spans="2:10" ht="25.35" customHeight="1">
      <c r="B35" s="11" t="s">
        <v>738</v>
      </c>
      <c r="C35" s="22"/>
      <c r="D35" s="22"/>
      <c r="E35" s="161">
        <f>+D32+D33</f>
        <v>137970430</v>
      </c>
    </row>
    <row r="36" spans="2:10" ht="25.35" customHeight="1">
      <c r="B36" s="11" t="s">
        <v>739</v>
      </c>
      <c r="C36" s="22"/>
      <c r="D36" s="22"/>
      <c r="E36" s="556">
        <f>-'EXHIBIT D'!G264</f>
        <v>122622465</v>
      </c>
      <c r="J36" s="42"/>
    </row>
    <row r="37" spans="2:10" ht="25.35" customHeight="1">
      <c r="D37" s="22"/>
      <c r="E37" s="161"/>
    </row>
    <row r="38" spans="2:10" ht="25.35" customHeight="1">
      <c r="B38" s="22" t="s">
        <v>740</v>
      </c>
      <c r="D38" s="22"/>
      <c r="E38" s="555">
        <f>+E35-E36</f>
        <v>15347965</v>
      </c>
    </row>
    <row r="39" spans="2:10" ht="25.35" customHeight="1">
      <c r="B39" s="22"/>
      <c r="C39" s="22"/>
      <c r="D39" s="22"/>
      <c r="E39" s="162"/>
    </row>
    <row r="40" spans="2:10" ht="25.35" customHeight="1">
      <c r="B40" s="11" t="s">
        <v>741</v>
      </c>
      <c r="C40" s="22"/>
      <c r="D40" s="22"/>
      <c r="E40" s="557">
        <f>'EXHIBIT D'!G253+'EXHIBIT D'!G254+'EXHIBIT D'!G255+'EXHIBIT D'!G256+'EXHIBIT D'!G257+'EXHIBIT D'!G258+'EXHIBIT D'!G259+'EXHIBIT D'!G260</f>
        <v>116228613</v>
      </c>
    </row>
    <row r="41" spans="2:10" ht="25.35" customHeight="1">
      <c r="B41" s="11" t="s">
        <v>181</v>
      </c>
      <c r="D41" s="22"/>
      <c r="E41" s="163"/>
    </row>
    <row r="42" spans="2:10" ht="25.35" customHeight="1">
      <c r="D42" s="22"/>
      <c r="E42" s="164"/>
    </row>
    <row r="43" spans="2:10" ht="25.35" customHeight="1">
      <c r="B43" s="22" t="s">
        <v>182</v>
      </c>
      <c r="D43" s="22"/>
      <c r="E43" s="164"/>
    </row>
    <row r="44" spans="2:10" ht="25.35" customHeight="1">
      <c r="B44" s="22" t="s">
        <v>742</v>
      </c>
      <c r="C44" s="22"/>
      <c r="D44" s="22"/>
      <c r="E44" s="559">
        <f>+E40/E23</f>
        <v>0.313642151352858</v>
      </c>
    </row>
    <row r="45" spans="2:10" ht="25.35" customHeight="1">
      <c r="B45" s="22"/>
      <c r="C45" s="22"/>
      <c r="D45" s="22"/>
      <c r="E45" s="164"/>
    </row>
    <row r="46" spans="2:10" ht="25.35" customHeight="1">
      <c r="B46" s="22" t="s">
        <v>183</v>
      </c>
      <c r="C46" s="22"/>
      <c r="D46" s="22"/>
      <c r="E46" s="164"/>
    </row>
    <row r="47" spans="2:10" ht="25.35" customHeight="1">
      <c r="B47" s="22"/>
      <c r="C47" s="22"/>
      <c r="D47" s="22"/>
      <c r="E47" s="164"/>
    </row>
    <row r="48" spans="2:10" ht="25.35" customHeight="1">
      <c r="B48" s="22"/>
      <c r="C48" s="22"/>
      <c r="D48" s="22"/>
      <c r="E48" s="164"/>
    </row>
    <row r="49" spans="2:5" ht="25.35" customHeight="1">
      <c r="B49" s="22"/>
      <c r="C49" s="22"/>
      <c r="D49" s="22"/>
      <c r="E49" s="164"/>
    </row>
    <row r="50" spans="2:5" ht="25.35" customHeight="1">
      <c r="B50" s="560"/>
      <c r="C50" s="560"/>
      <c r="D50" s="22"/>
      <c r="E50" s="561"/>
    </row>
    <row r="51" spans="2:5" ht="25.35" customHeight="1">
      <c r="B51" s="22" t="s">
        <v>184</v>
      </c>
      <c r="E51" s="165" t="s">
        <v>185</v>
      </c>
    </row>
    <row r="52" spans="2:5" ht="15.75" customHeight="1">
      <c r="C52" s="22"/>
      <c r="E52" s="166"/>
    </row>
    <row r="53" spans="2:5" ht="15.75" customHeight="1">
      <c r="E53" s="166"/>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sheetProtection algorithmName="SHA-512" hashValue="SpHvonziB+tqzZ/mQsoMfJqBoV511Pq0QYlq9SpeG8WhoQAA8zMCb5mOOmos2hqc9RYExh+vM8H0spTCIkGAdg==" saltValue="K9qinZnki9gNBQypBrPhrg==" spinCount="100000" sheet="1" objects="1" scenarios="1"/>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2" right="0.2" top="0.25" bottom="0.25" header="0.3" footer="0.3"/>
  <pageSetup scale="55" orientation="portrait" r:id="rId1"/>
  <headerFooter alignWithMargins="0">
    <oddFooter>&amp;L&amp;Z&amp;F&amp;R&amp;D</oddFooter>
  </headerFooter>
  <ignoredErrors>
    <ignoredError sqref="E44 E37:E38 E22:E23 E35:E36 D32 E20:E21 E18"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theme="3" tint="0.79998168889431442"/>
  </sheetPr>
  <dimension ref="A1:R88"/>
  <sheetViews>
    <sheetView showGridLines="0" topLeftCell="A13" zoomScale="50" zoomScaleNormal="50" zoomScalePageLayoutView="50" workbookViewId="0">
      <selection activeCell="F44" sqref="F44"/>
    </sheetView>
  </sheetViews>
  <sheetFormatPr defaultColWidth="9.140625" defaultRowHeight="12.75"/>
  <cols>
    <col min="1" max="1" width="98.28515625" style="172" customWidth="1"/>
    <col min="2" max="2" width="18" style="172" customWidth="1"/>
    <col min="3" max="4" width="16.42578125" style="172" customWidth="1"/>
    <col min="5" max="6" width="22.42578125" style="172" customWidth="1"/>
    <col min="7" max="7" width="21.28515625" style="172" customWidth="1"/>
    <col min="8" max="8" width="20.28515625" style="172" bestFit="1" customWidth="1"/>
    <col min="9" max="9" width="20.28515625" style="172" customWidth="1"/>
    <col min="10" max="10" width="2" style="172" customWidth="1"/>
    <col min="11" max="11" width="21" style="172" bestFit="1" customWidth="1"/>
    <col min="12" max="12" width="19.140625" style="172" customWidth="1"/>
    <col min="13" max="13" width="5.7109375" style="172" customWidth="1"/>
    <col min="14" max="16384" width="9.140625" style="172"/>
  </cols>
  <sheetData>
    <row r="1" spans="1:18" s="274" customFormat="1" ht="23.1" customHeight="1">
      <c r="I1" s="324" t="s">
        <v>186</v>
      </c>
      <c r="L1" s="324"/>
      <c r="M1" s="324"/>
      <c r="N1" s="324"/>
      <c r="O1" s="324"/>
      <c r="P1" s="324"/>
      <c r="Q1" s="324"/>
      <c r="R1" s="324"/>
    </row>
    <row r="2" spans="1:18" s="274" customFormat="1" ht="20.100000000000001" customHeight="1"/>
    <row r="3" spans="1:18" s="274" customFormat="1" ht="20.100000000000001" customHeight="1">
      <c r="A3" s="878" t="s">
        <v>11</v>
      </c>
      <c r="B3" s="878"/>
      <c r="C3" s="878"/>
      <c r="D3" s="878"/>
      <c r="E3" s="878"/>
      <c r="F3" s="878"/>
      <c r="G3" s="878"/>
      <c r="H3" s="878"/>
      <c r="I3" s="476"/>
      <c r="J3" s="273"/>
      <c r="K3" s="273"/>
    </row>
    <row r="4" spans="1:18" s="274" customFormat="1" ht="20.100000000000001" customHeight="1">
      <c r="A4" s="878" t="s">
        <v>167</v>
      </c>
      <c r="B4" s="878"/>
      <c r="C4" s="878"/>
      <c r="D4" s="878"/>
      <c r="E4" s="878"/>
      <c r="F4" s="878"/>
      <c r="G4" s="878"/>
      <c r="H4" s="878"/>
      <c r="I4" s="476"/>
    </row>
    <row r="5" spans="1:18" s="274" customFormat="1" ht="24" customHeight="1">
      <c r="A5" s="878" t="s">
        <v>743</v>
      </c>
      <c r="B5" s="878"/>
      <c r="C5" s="878"/>
      <c r="D5" s="878"/>
      <c r="E5" s="878"/>
      <c r="F5" s="878"/>
      <c r="G5" s="878"/>
      <c r="H5" s="878"/>
      <c r="I5" s="476"/>
    </row>
    <row r="6" spans="1:18" s="274" customFormat="1" ht="24" customHeight="1">
      <c r="A6" s="878" t="s">
        <v>187</v>
      </c>
      <c r="B6" s="878"/>
      <c r="C6" s="878"/>
      <c r="D6" s="878"/>
      <c r="E6" s="878"/>
      <c r="F6" s="878"/>
      <c r="G6" s="878"/>
      <c r="H6" s="878"/>
      <c r="I6" s="476"/>
    </row>
    <row r="7" spans="1:18" s="274" customFormat="1" ht="20.100000000000001" customHeight="1">
      <c r="A7" s="878"/>
      <c r="B7" s="878"/>
      <c r="C7" s="878"/>
      <c r="D7" s="878"/>
      <c r="E7" s="878"/>
      <c r="F7" s="878"/>
      <c r="G7" s="878"/>
      <c r="H7" s="878"/>
      <c r="I7" s="476"/>
    </row>
    <row r="8" spans="1:18" s="274" customFormat="1" ht="25.35" customHeight="1" thickBot="1">
      <c r="A8" s="878"/>
      <c r="B8" s="880"/>
      <c r="C8" s="878" t="s">
        <v>169</v>
      </c>
      <c r="D8" s="881" t="str">
        <f>'CHECK SHEET'!D7</f>
        <v>Broward College</v>
      </c>
      <c r="E8" s="881"/>
      <c r="F8" s="881"/>
      <c r="G8" s="881"/>
      <c r="H8" s="881"/>
    </row>
    <row r="9" spans="1:18" s="11" customFormat="1" ht="20.100000000000001" customHeight="1"/>
    <row r="10" spans="1:18" s="11" customFormat="1" ht="20.100000000000001" customHeight="1">
      <c r="B10" s="22"/>
      <c r="C10" s="22"/>
      <c r="D10" s="22"/>
      <c r="E10" s="879"/>
      <c r="F10" s="25"/>
      <c r="G10" s="25"/>
    </row>
    <row r="11" spans="1:18" s="11" customFormat="1" ht="20.100000000000001" customHeight="1">
      <c r="B11" s="804" t="s">
        <v>188</v>
      </c>
      <c r="C11" s="804"/>
      <c r="D11" s="22"/>
      <c r="E11" s="22"/>
    </row>
    <row r="12" spans="1:18" s="11" customFormat="1" ht="20.100000000000001" customHeight="1" thickBot="1">
      <c r="B12" s="805" t="s">
        <v>189</v>
      </c>
      <c r="C12" s="805"/>
      <c r="D12" s="805"/>
      <c r="E12" s="805"/>
      <c r="J12" s="22"/>
    </row>
    <row r="13" spans="1:18" s="11" customFormat="1" ht="105.75" customHeight="1" thickBot="1">
      <c r="A13" s="327" t="s">
        <v>190</v>
      </c>
      <c r="B13" s="295" t="s">
        <v>191</v>
      </c>
      <c r="C13" s="809" t="s">
        <v>192</v>
      </c>
      <c r="D13" s="295" t="s">
        <v>193</v>
      </c>
      <c r="E13" s="295" t="s">
        <v>194</v>
      </c>
      <c r="F13" s="808" t="s">
        <v>195</v>
      </c>
      <c r="G13" s="295" t="s">
        <v>47</v>
      </c>
      <c r="H13" s="809" t="s">
        <v>196</v>
      </c>
      <c r="J13" s="22"/>
    </row>
    <row r="14" spans="1:18" s="11" customFormat="1" ht="20.100000000000001" customHeight="1">
      <c r="A14" s="22" t="s">
        <v>197</v>
      </c>
      <c r="B14" s="928">
        <v>91.79</v>
      </c>
      <c r="C14" s="928">
        <v>4.59</v>
      </c>
      <c r="D14" s="928">
        <v>9.18</v>
      </c>
      <c r="E14" s="928">
        <v>14.74</v>
      </c>
      <c r="F14" s="928">
        <v>4.59</v>
      </c>
      <c r="G14" s="649">
        <f>SUM(B14:F14)</f>
        <v>124.89</v>
      </c>
      <c r="H14" s="355">
        <f>G14*30</f>
        <v>3746.7</v>
      </c>
    </row>
    <row r="15" spans="1:18" s="11" customFormat="1" ht="20.100000000000001" customHeight="1">
      <c r="A15" s="22" t="s">
        <v>198</v>
      </c>
      <c r="B15" s="929">
        <v>82</v>
      </c>
      <c r="C15" s="929">
        <v>4.0999999999999996</v>
      </c>
      <c r="D15" s="929">
        <v>8.1999999999999993</v>
      </c>
      <c r="E15" s="929">
        <v>13.5</v>
      </c>
      <c r="F15" s="929">
        <v>4.0999999999999996</v>
      </c>
      <c r="G15" s="649">
        <f>SUM(B15:F15)</f>
        <v>111.89999999999999</v>
      </c>
      <c r="H15" s="328">
        <f>G15*30</f>
        <v>3356.9999999999995</v>
      </c>
    </row>
    <row r="16" spans="1:18" s="11" customFormat="1" ht="20.100000000000001" customHeight="1" thickBot="1">
      <c r="A16" s="22" t="s">
        <v>74</v>
      </c>
      <c r="B16" s="930">
        <v>73.400000000000006</v>
      </c>
      <c r="C16" s="930">
        <v>0</v>
      </c>
      <c r="D16" s="931"/>
      <c r="E16" s="930">
        <v>3.65</v>
      </c>
      <c r="F16" s="930">
        <v>3.65</v>
      </c>
      <c r="G16" s="329">
        <f>SUM(B16:F16)</f>
        <v>80.700000000000017</v>
      </c>
      <c r="H16" s="650">
        <f>G16*30</f>
        <v>2421.0000000000005</v>
      </c>
    </row>
    <row r="17" spans="1:11" s="11" customFormat="1" ht="20.100000000000001" customHeight="1" thickBot="1">
      <c r="A17" s="283"/>
      <c r="B17" s="348"/>
      <c r="C17" s="513"/>
      <c r="D17" s="513"/>
      <c r="E17" s="513"/>
      <c r="F17" s="513"/>
      <c r="G17" s="354"/>
      <c r="H17" s="330"/>
    </row>
    <row r="18" spans="1:11" s="11" customFormat="1" ht="65.099999999999994" customHeight="1" thickBot="1">
      <c r="A18" s="338" t="s">
        <v>190</v>
      </c>
      <c r="B18" s="295" t="s">
        <v>199</v>
      </c>
      <c r="C18" s="357"/>
      <c r="D18" s="357"/>
      <c r="E18" s="357"/>
      <c r="F18" s="357"/>
      <c r="G18" s="353" t="s">
        <v>47</v>
      </c>
      <c r="H18" s="809" t="s">
        <v>200</v>
      </c>
    </row>
    <row r="19" spans="1:11" s="11" customFormat="1" ht="20.100000000000001" customHeight="1">
      <c r="A19" s="22" t="s">
        <v>201</v>
      </c>
      <c r="B19" s="648">
        <v>0</v>
      </c>
      <c r="C19" s="356"/>
      <c r="D19" s="356"/>
      <c r="E19" s="356"/>
      <c r="F19" s="356"/>
      <c r="G19" s="649">
        <f>B19</f>
        <v>0</v>
      </c>
      <c r="H19" s="577">
        <f>G19*3</f>
        <v>0</v>
      </c>
    </row>
    <row r="20" spans="1:11" s="11" customFormat="1" ht="20.100000000000001" customHeight="1" thickBot="1">
      <c r="A20" s="22" t="s">
        <v>202</v>
      </c>
      <c r="B20" s="568">
        <v>0</v>
      </c>
      <c r="C20" s="310"/>
      <c r="D20" s="310"/>
      <c r="E20" s="310"/>
      <c r="F20" s="310"/>
      <c r="G20" s="331">
        <f>B20</f>
        <v>0</v>
      </c>
      <c r="H20" s="543">
        <f>G20*3</f>
        <v>0</v>
      </c>
    </row>
    <row r="21" spans="1:11" s="11" customFormat="1" ht="20.100000000000001" customHeight="1" thickBot="1">
      <c r="A21" s="332"/>
      <c r="B21" s="348"/>
      <c r="C21" s="283"/>
      <c r="D21" s="283"/>
      <c r="E21" s="283"/>
      <c r="F21" s="283"/>
      <c r="G21" s="354"/>
      <c r="H21" s="330"/>
    </row>
    <row r="22" spans="1:11" s="11" customFormat="1" ht="20.100000000000001" customHeight="1">
      <c r="A22" s="22" t="s">
        <v>203</v>
      </c>
      <c r="B22" s="425">
        <v>0</v>
      </c>
      <c r="C22" s="514"/>
      <c r="D22" s="514"/>
      <c r="E22" s="514"/>
      <c r="F22" s="514"/>
      <c r="G22" s="333">
        <f>B22</f>
        <v>0</v>
      </c>
      <c r="H22" s="352">
        <f>G22*2</f>
        <v>0</v>
      </c>
    </row>
    <row r="23" spans="1:11" s="11" customFormat="1" ht="20.100000000000001" customHeight="1" thickBot="1">
      <c r="A23" s="22" t="s">
        <v>204</v>
      </c>
      <c r="B23" s="651">
        <v>0</v>
      </c>
      <c r="C23" s="310"/>
      <c r="D23" s="310"/>
      <c r="E23" s="310"/>
      <c r="F23" s="310"/>
      <c r="G23" s="652">
        <f>B23</f>
        <v>0</v>
      </c>
      <c r="H23" s="650">
        <f>G23*2</f>
        <v>0</v>
      </c>
      <c r="J23" s="334"/>
      <c r="K23" s="334"/>
    </row>
    <row r="24" spans="1:11" s="11" customFormat="1" ht="25.35" customHeight="1">
      <c r="B24" s="334"/>
      <c r="C24" s="22"/>
      <c r="D24" s="22"/>
      <c r="E24" s="22"/>
      <c r="F24" s="22"/>
      <c r="G24" s="334"/>
      <c r="H24" s="334"/>
      <c r="I24" s="334"/>
      <c r="J24" s="334"/>
      <c r="K24" s="334"/>
    </row>
    <row r="25" spans="1:11" s="11" customFormat="1" ht="13.5" customHeight="1">
      <c r="A25" s="22"/>
      <c r="B25" s="334"/>
      <c r="C25" s="334"/>
      <c r="D25" s="334"/>
      <c r="E25" s="334"/>
      <c r="F25" s="334"/>
      <c r="G25" s="334"/>
      <c r="H25" s="334"/>
      <c r="I25" s="334"/>
      <c r="J25" s="334"/>
      <c r="K25" s="334"/>
    </row>
    <row r="26" spans="1:11" s="11" customFormat="1" ht="20.100000000000001" customHeight="1">
      <c r="B26" s="22" t="s">
        <v>205</v>
      </c>
      <c r="C26" s="22"/>
      <c r="D26" s="22"/>
      <c r="E26" s="22"/>
      <c r="F26" s="334"/>
      <c r="G26" s="334"/>
      <c r="H26" s="334"/>
      <c r="I26" s="334"/>
      <c r="J26" s="334"/>
      <c r="K26" s="334"/>
    </row>
    <row r="27" spans="1:11" s="11" customFormat="1" ht="20.100000000000001" customHeight="1" thickBot="1">
      <c r="A27" s="22"/>
      <c r="B27" s="22" t="s">
        <v>189</v>
      </c>
      <c r="C27" s="22"/>
      <c r="D27" s="22"/>
      <c r="E27" s="22"/>
      <c r="F27" s="334"/>
      <c r="G27" s="334"/>
      <c r="H27" s="334"/>
      <c r="I27" s="334"/>
    </row>
    <row r="28" spans="1:11" s="11" customFormat="1" ht="108" customHeight="1" thickBot="1">
      <c r="A28" s="327" t="s">
        <v>190</v>
      </c>
      <c r="B28" s="276" t="s">
        <v>191</v>
      </c>
      <c r="C28" s="295" t="s">
        <v>206</v>
      </c>
      <c r="D28" s="295" t="s">
        <v>192</v>
      </c>
      <c r="E28" s="295" t="s">
        <v>193</v>
      </c>
      <c r="F28" s="295" t="s">
        <v>194</v>
      </c>
      <c r="G28" s="808" t="s">
        <v>195</v>
      </c>
      <c r="H28" s="295" t="s">
        <v>47</v>
      </c>
      <c r="I28" s="809" t="s">
        <v>196</v>
      </c>
      <c r="J28" s="22"/>
      <c r="K28" s="22"/>
    </row>
    <row r="29" spans="1:11" s="11" customFormat="1" ht="20.100000000000001" customHeight="1">
      <c r="A29" s="22" t="str">
        <f t="shared" ref="A29:B31" si="0">A14</f>
        <v>UPPER LEVEL - BACCALAUREATE</v>
      </c>
      <c r="B29" s="335">
        <f t="shared" si="0"/>
        <v>91.79</v>
      </c>
      <c r="C29" s="928">
        <v>384.72</v>
      </c>
      <c r="D29" s="928">
        <v>23.83</v>
      </c>
      <c r="E29" s="515">
        <f>D14</f>
        <v>9.18</v>
      </c>
      <c r="F29" s="928">
        <v>50.1</v>
      </c>
      <c r="G29" s="928">
        <v>23.83</v>
      </c>
      <c r="H29" s="336">
        <f>SUM(B29:G29)</f>
        <v>583.45000000000005</v>
      </c>
      <c r="I29" s="349">
        <f>H29*30</f>
        <v>17503.5</v>
      </c>
    </row>
    <row r="30" spans="1:11" s="11" customFormat="1" ht="20.100000000000001" customHeight="1">
      <c r="A30" s="22" t="str">
        <f t="shared" si="0"/>
        <v>LOWER LEVEL - CREDIT (A &amp; P, PSV, DEVELOPMENTAL EDUCATION AND EPI)</v>
      </c>
      <c r="B30" s="653">
        <f t="shared" si="0"/>
        <v>82</v>
      </c>
      <c r="C30" s="932">
        <v>226.4</v>
      </c>
      <c r="D30" s="932">
        <v>15.4</v>
      </c>
      <c r="E30" s="654">
        <f>D15</f>
        <v>8.1999999999999993</v>
      </c>
      <c r="F30" s="932">
        <v>19.600000000000001</v>
      </c>
      <c r="G30" s="932">
        <v>15.4</v>
      </c>
      <c r="H30" s="649">
        <f>SUM(B30:G30)</f>
        <v>366.99999999999994</v>
      </c>
      <c r="I30" s="328">
        <f>H30*30</f>
        <v>11009.999999999998</v>
      </c>
    </row>
    <row r="31" spans="1:11" s="11" customFormat="1" ht="20.100000000000001" customHeight="1">
      <c r="A31" s="22" t="str">
        <f t="shared" si="0"/>
        <v>CAREER CERTIFICATE AND APPLIED TECHNOLOGY DIPLOMA</v>
      </c>
      <c r="B31" s="1106">
        <f t="shared" si="0"/>
        <v>73.400000000000006</v>
      </c>
      <c r="C31" s="929">
        <v>209.75</v>
      </c>
      <c r="D31" s="929">
        <v>0</v>
      </c>
      <c r="E31" s="1107"/>
      <c r="F31" s="929">
        <v>14.15</v>
      </c>
      <c r="G31" s="929">
        <v>14.15</v>
      </c>
      <c r="H31" s="1108">
        <f>SUM(B31:G31)</f>
        <v>311.44999999999993</v>
      </c>
      <c r="I31" s="1108">
        <f>H31*30</f>
        <v>9343.4999999999982</v>
      </c>
    </row>
    <row r="32" spans="1:11" s="11" customFormat="1" ht="20.100000000000001" customHeight="1" thickBot="1">
      <c r="A32" s="22" t="s">
        <v>707</v>
      </c>
      <c r="B32" s="1123">
        <v>0</v>
      </c>
      <c r="C32" s="1121">
        <v>0</v>
      </c>
      <c r="D32" s="1121">
        <v>0</v>
      </c>
      <c r="E32" s="1122"/>
      <c r="F32" s="1121">
        <v>0</v>
      </c>
      <c r="G32" s="1121">
        <v>0</v>
      </c>
      <c r="H32" s="1108">
        <f>SUM(B32:G32)</f>
        <v>0</v>
      </c>
      <c r="I32" s="1108">
        <f>H32*30</f>
        <v>0</v>
      </c>
    </row>
    <row r="33" spans="1:11" s="11" customFormat="1" ht="20.100000000000001" customHeight="1" thickBot="1">
      <c r="A33" s="332"/>
      <c r="B33" s="283"/>
      <c r="C33" s="283"/>
      <c r="D33" s="283"/>
      <c r="E33" s="283"/>
      <c r="F33" s="283"/>
      <c r="G33" s="283"/>
      <c r="H33" s="283"/>
      <c r="I33" s="337"/>
    </row>
    <row r="34" spans="1:11" s="11" customFormat="1" ht="65.099999999999994" customHeight="1" thickBot="1">
      <c r="A34" s="338" t="s">
        <v>190</v>
      </c>
      <c r="B34" s="295" t="s">
        <v>199</v>
      </c>
      <c r="C34" s="283"/>
      <c r="D34" s="283"/>
      <c r="E34" s="283"/>
      <c r="F34" s="283"/>
      <c r="G34" s="283"/>
      <c r="H34" s="295" t="s">
        <v>47</v>
      </c>
      <c r="I34" s="809" t="s">
        <v>200</v>
      </c>
    </row>
    <row r="35" spans="1:11" s="11" customFormat="1" ht="20.100000000000001" customHeight="1">
      <c r="A35" s="22" t="str">
        <f>A19</f>
        <v>VOCATIONAL PREPARATORY (PER TERM)</v>
      </c>
      <c r="B35" s="339">
        <f>B19</f>
        <v>0</v>
      </c>
      <c r="C35" s="356"/>
      <c r="D35" s="356"/>
      <c r="E35" s="356"/>
      <c r="F35" s="356"/>
      <c r="G35" s="356"/>
      <c r="H35" s="655">
        <f>B35</f>
        <v>0</v>
      </c>
      <c r="I35" s="350">
        <f>H35*3</f>
        <v>0</v>
      </c>
      <c r="J35" s="334"/>
      <c r="K35" s="334"/>
    </row>
    <row r="36" spans="1:11" s="11" customFormat="1" ht="20.100000000000001" customHeight="1" thickBot="1">
      <c r="A36" s="22" t="str">
        <f>A20</f>
        <v>ADULT GENERAL EDUCATION AND SECONDARY (PER TERM)</v>
      </c>
      <c r="B36" s="656">
        <f>B20</f>
        <v>0</v>
      </c>
      <c r="C36" s="310"/>
      <c r="D36" s="310"/>
      <c r="E36" s="310"/>
      <c r="F36" s="310"/>
      <c r="G36" s="310"/>
      <c r="H36" s="340">
        <f>B36</f>
        <v>0</v>
      </c>
      <c r="I36" s="657">
        <f>H36*3</f>
        <v>0</v>
      </c>
    </row>
    <row r="37" spans="1:11" s="11" customFormat="1" ht="20.100000000000001" customHeight="1" thickBot="1">
      <c r="A37" s="332"/>
      <c r="B37" s="426"/>
      <c r="C37" s="283"/>
      <c r="D37" s="283"/>
      <c r="E37" s="283"/>
      <c r="F37" s="283"/>
      <c r="G37" s="283"/>
      <c r="H37" s="426"/>
      <c r="I37" s="427"/>
    </row>
    <row r="38" spans="1:11" s="11" customFormat="1" ht="20.100000000000001" customHeight="1">
      <c r="A38" s="22" t="str">
        <f>A22</f>
        <v>VOCATIONAL PREPARATORY (PER HALF YEAR)</v>
      </c>
      <c r="B38" s="339">
        <f>B22</f>
        <v>0</v>
      </c>
      <c r="C38" s="514"/>
      <c r="D38" s="514"/>
      <c r="E38" s="514"/>
      <c r="F38" s="514"/>
      <c r="G38" s="514"/>
      <c r="H38" s="336">
        <f>B38</f>
        <v>0</v>
      </c>
      <c r="I38" s="349">
        <f>H38*2</f>
        <v>0</v>
      </c>
    </row>
    <row r="39" spans="1:11" s="11" customFormat="1" ht="20.100000000000001" customHeight="1" thickBot="1">
      <c r="A39" s="22" t="str">
        <f>A23</f>
        <v>ADULT GENERAL EDUCATION AND SECONDARY (PER HALF YEAR)</v>
      </c>
      <c r="B39" s="656">
        <f>B23</f>
        <v>0</v>
      </c>
      <c r="C39" s="310"/>
      <c r="D39" s="310"/>
      <c r="E39" s="310"/>
      <c r="F39" s="310"/>
      <c r="G39" s="310"/>
      <c r="H39" s="658">
        <f>B39</f>
        <v>0</v>
      </c>
      <c r="I39" s="351">
        <f>H39*2</f>
        <v>0</v>
      </c>
    </row>
    <row r="40" spans="1:11" s="11" customFormat="1" ht="20.100000000000001" customHeight="1">
      <c r="A40" s="22"/>
      <c r="B40" s="341"/>
    </row>
    <row r="41" spans="1:11" ht="26.25" customHeight="1">
      <c r="A41" s="173" t="s">
        <v>706</v>
      </c>
      <c r="B41" s="882"/>
      <c r="C41" s="882"/>
      <c r="D41" s="882"/>
      <c r="E41" s="882"/>
      <c r="F41" s="882"/>
      <c r="G41" s="882"/>
      <c r="H41" s="882"/>
      <c r="I41" s="882"/>
      <c r="J41" s="169"/>
    </row>
    <row r="42" spans="1:11" ht="20.25" customHeight="1">
      <c r="A42" s="11" t="s">
        <v>744</v>
      </c>
      <c r="B42" s="171"/>
      <c r="C42" s="171"/>
      <c r="D42" s="171"/>
      <c r="E42" s="171"/>
      <c r="F42" s="171"/>
      <c r="G42" s="171"/>
      <c r="H42" s="171"/>
      <c r="I42" s="171"/>
    </row>
    <row r="43" spans="1:11" ht="20.25" customHeight="1">
      <c r="A43" s="11" t="s">
        <v>708</v>
      </c>
      <c r="B43" s="171"/>
      <c r="C43" s="171"/>
      <c r="D43" s="171"/>
      <c r="E43" s="171"/>
      <c r="F43" s="171"/>
      <c r="G43" s="171"/>
      <c r="H43" s="171"/>
      <c r="I43" s="171"/>
    </row>
    <row r="44" spans="1:11" ht="20.25" customHeight="1">
      <c r="A44" s="11" t="s">
        <v>712</v>
      </c>
      <c r="B44" s="171"/>
      <c r="C44" s="171"/>
      <c r="D44" s="171"/>
      <c r="E44" s="171"/>
      <c r="F44" s="171"/>
      <c r="G44" s="171"/>
      <c r="H44" s="171"/>
      <c r="I44" s="171"/>
    </row>
    <row r="45" spans="1:11" ht="20.25" customHeight="1">
      <c r="A45" s="11" t="s">
        <v>709</v>
      </c>
      <c r="B45" s="171"/>
      <c r="C45" s="171"/>
      <c r="D45" s="171"/>
      <c r="E45" s="171"/>
      <c r="F45" s="171"/>
      <c r="G45" s="171"/>
      <c r="H45" s="171"/>
      <c r="I45" s="171"/>
    </row>
    <row r="46" spans="1:11" ht="20.25" customHeight="1">
      <c r="A46" s="171"/>
      <c r="B46" s="171"/>
      <c r="C46" s="171"/>
      <c r="D46" s="171"/>
      <c r="E46" s="171"/>
      <c r="F46" s="171"/>
      <c r="G46" s="171"/>
      <c r="H46" s="171"/>
      <c r="I46" s="171"/>
    </row>
    <row r="47" spans="1:11" ht="20.25" customHeight="1">
      <c r="A47" s="171"/>
      <c r="B47" s="171"/>
      <c r="C47" s="171"/>
      <c r="D47" s="171"/>
      <c r="E47" s="171"/>
      <c r="F47" s="171"/>
      <c r="G47" s="171"/>
      <c r="H47" s="171"/>
      <c r="I47" s="171"/>
    </row>
    <row r="48" spans="1:11" ht="20.25" customHeight="1">
      <c r="A48" s="171"/>
      <c r="B48" s="171"/>
      <c r="C48" s="171"/>
      <c r="D48" s="171"/>
      <c r="E48" s="171"/>
      <c r="F48" s="171"/>
      <c r="G48" s="171"/>
      <c r="H48" s="171"/>
      <c r="I48" s="171"/>
    </row>
    <row r="49" spans="1:9" ht="20.25" customHeight="1">
      <c r="A49" s="171"/>
      <c r="B49" s="171"/>
      <c r="C49" s="171"/>
      <c r="D49" s="171"/>
      <c r="E49" s="171"/>
      <c r="F49" s="171"/>
      <c r="G49" s="171"/>
      <c r="H49" s="171"/>
      <c r="I49" s="171"/>
    </row>
    <row r="50" spans="1:9" ht="20.25" customHeight="1">
      <c r="A50" s="171"/>
      <c r="B50" s="171"/>
      <c r="C50" s="171"/>
      <c r="D50" s="171"/>
      <c r="E50" s="171"/>
      <c r="F50" s="171"/>
      <c r="G50" s="171"/>
      <c r="H50" s="171"/>
      <c r="I50" s="171"/>
    </row>
    <row r="51" spans="1:9" ht="20.25" customHeight="1">
      <c r="A51" s="171"/>
      <c r="B51" s="171"/>
      <c r="C51" s="171"/>
      <c r="D51" s="171"/>
      <c r="E51" s="171"/>
      <c r="F51" s="171"/>
      <c r="G51" s="171"/>
      <c r="H51" s="171"/>
      <c r="I51" s="171"/>
    </row>
    <row r="52" spans="1:9" ht="20.25" customHeight="1">
      <c r="A52" s="171"/>
      <c r="B52" s="171"/>
      <c r="C52" s="171"/>
      <c r="D52" s="171"/>
      <c r="E52" s="171"/>
      <c r="F52" s="171"/>
      <c r="G52" s="171"/>
      <c r="H52" s="171"/>
      <c r="I52" s="171"/>
    </row>
    <row r="53" spans="1:9" ht="20.25" customHeight="1">
      <c r="A53" s="171"/>
      <c r="B53" s="171"/>
      <c r="C53" s="171"/>
      <c r="D53" s="171"/>
      <c r="E53" s="171"/>
      <c r="F53" s="171"/>
      <c r="G53" s="171"/>
      <c r="H53" s="171"/>
      <c r="I53" s="171"/>
    </row>
    <row r="54" spans="1:9" ht="20.25" customHeight="1">
      <c r="A54" s="171"/>
      <c r="B54" s="171"/>
      <c r="C54" s="171"/>
      <c r="D54" s="171"/>
      <c r="E54" s="171"/>
      <c r="F54" s="171"/>
      <c r="G54" s="171"/>
      <c r="H54" s="171"/>
      <c r="I54" s="171"/>
    </row>
    <row r="55" spans="1:9" ht="20.25" customHeight="1">
      <c r="B55" s="171"/>
      <c r="C55" s="171"/>
      <c r="D55" s="171"/>
      <c r="E55" s="171"/>
      <c r="F55" s="171"/>
      <c r="G55" s="171"/>
      <c r="H55" s="171"/>
      <c r="I55" s="171"/>
    </row>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row r="87" ht="20.25" customHeight="1"/>
    <row r="88" ht="20.25" customHeight="1"/>
  </sheetData>
  <sheetProtection algorithmName="SHA-512" hashValue="Al0Znp7Xwq42W/7NZ1M/jZNmvxUUazEQZCD6ZwrtbCp8soc/G1a8p0rxrPQji5J2hJrAmHcmeoaidwGt2sKsCg==" saltValue="jocKRJg9Ibnh6NBZSqqLqg==" spinCount="100000" sheet="1" objects="1" scenarios="1"/>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conditionalFormatting sqref="H32">
    <cfRule type="cellIs" dxfId="1" priority="1" operator="greaterThan">
      <formula>290</formula>
    </cfRule>
  </conditionalFormatting>
  <pageMargins left="0.75" right="0.75" top="1" bottom="1" header="0.5" footer="0.5"/>
  <pageSetup scale="40" orientation="landscape" r:id="rId1"/>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tint="0.79998168889431442"/>
  </sheetPr>
  <dimension ref="A1:J148"/>
  <sheetViews>
    <sheetView showGridLines="0" topLeftCell="A19" zoomScale="70" zoomScaleNormal="70" zoomScaleSheetLayoutView="50" zoomScalePageLayoutView="50" workbookViewId="0">
      <selection activeCell="E65" sqref="E65"/>
    </sheetView>
  </sheetViews>
  <sheetFormatPr defaultColWidth="9.140625" defaultRowHeight="21"/>
  <cols>
    <col min="1" max="1" width="43.7109375" style="11" customWidth="1"/>
    <col min="2" max="2" width="81.140625" style="11" customWidth="1"/>
    <col min="3" max="3" width="18.7109375" style="11" customWidth="1"/>
    <col min="4" max="4" width="23.28515625" style="11" customWidth="1"/>
    <col min="5" max="5" width="29" style="11" customWidth="1"/>
    <col min="6" max="6" width="19.7109375" style="11" customWidth="1"/>
    <col min="7" max="8" width="20.42578125" style="11" customWidth="1"/>
    <col min="9" max="9" width="5.140625" style="11" customWidth="1"/>
    <col min="10" max="16384" width="9.140625" style="11"/>
  </cols>
  <sheetData>
    <row r="1" spans="1:9" ht="23.1" customHeight="1">
      <c r="H1" s="170" t="s">
        <v>207</v>
      </c>
    </row>
    <row r="2" spans="1:9" ht="20.100000000000001" customHeight="1">
      <c r="A2" s="884" t="s">
        <v>11</v>
      </c>
      <c r="B2" s="884"/>
      <c r="C2" s="884"/>
      <c r="D2" s="884"/>
      <c r="E2" s="884"/>
      <c r="F2" s="884"/>
      <c r="G2" s="884"/>
      <c r="H2" s="807"/>
      <c r="I2" s="22"/>
    </row>
    <row r="3" spans="1:9" ht="20.100000000000001" customHeight="1">
      <c r="A3" s="884" t="s">
        <v>745</v>
      </c>
      <c r="B3" s="884"/>
      <c r="C3" s="884"/>
      <c r="D3" s="884"/>
      <c r="E3" s="884"/>
      <c r="F3" s="884"/>
      <c r="G3" s="884"/>
      <c r="H3" s="807"/>
    </row>
    <row r="4" spans="1:9" ht="20.100000000000001" customHeight="1">
      <c r="A4" s="320"/>
      <c r="B4" s="320"/>
      <c r="C4" s="320"/>
      <c r="D4" s="320"/>
      <c r="E4" s="320"/>
      <c r="F4" s="320"/>
      <c r="G4" s="320"/>
      <c r="H4" s="275"/>
    </row>
    <row r="5" spans="1:9" ht="27.6" customHeight="1" thickBot="1">
      <c r="A5" s="884" t="s">
        <v>208</v>
      </c>
      <c r="B5" s="885" t="str">
        <f>'CHECK SHEET'!D7</f>
        <v>Broward College</v>
      </c>
      <c r="C5" s="885"/>
      <c r="D5" s="885"/>
      <c r="E5" s="885"/>
      <c r="F5" s="885"/>
      <c r="G5" s="320"/>
      <c r="H5" s="883"/>
    </row>
    <row r="6" spans="1:9" ht="20.100000000000001" customHeight="1">
      <c r="A6" s="320"/>
      <c r="B6" s="320"/>
      <c r="C6" s="320"/>
      <c r="D6" s="320"/>
      <c r="E6" s="320"/>
      <c r="F6" s="320"/>
      <c r="G6" s="320"/>
      <c r="H6" s="883"/>
    </row>
    <row r="7" spans="1:9" ht="20.100000000000001" customHeight="1">
      <c r="A7" s="804" t="s">
        <v>209</v>
      </c>
      <c r="B7" s="804"/>
      <c r="C7" s="804"/>
      <c r="D7" s="804"/>
      <c r="E7" s="804"/>
      <c r="F7" s="804"/>
      <c r="G7" s="804"/>
      <c r="H7" s="804"/>
    </row>
    <row r="8" spans="1:9" ht="20.100000000000001" customHeight="1" thickBot="1">
      <c r="C8" s="22"/>
    </row>
    <row r="9" spans="1:9" ht="85.5" customHeight="1" thickBot="1">
      <c r="A9" s="276" t="s">
        <v>210</v>
      </c>
      <c r="B9" s="276" t="s">
        <v>211</v>
      </c>
      <c r="C9" s="284" t="s">
        <v>212</v>
      </c>
      <c r="D9" s="284" t="s">
        <v>213</v>
      </c>
      <c r="E9" s="284" t="s">
        <v>214</v>
      </c>
      <c r="F9" s="284" t="s">
        <v>64</v>
      </c>
      <c r="G9" s="284" t="s">
        <v>215</v>
      </c>
      <c r="H9" s="285" t="s">
        <v>216</v>
      </c>
      <c r="I9" s="13"/>
    </row>
    <row r="10" spans="1:9" ht="20.100000000000001" customHeight="1">
      <c r="A10" s="516" t="s">
        <v>191</v>
      </c>
      <c r="B10" s="516" t="s">
        <v>217</v>
      </c>
      <c r="C10" s="517">
        <v>40101</v>
      </c>
      <c r="D10" s="659">
        <v>39793.801830264732</v>
      </c>
      <c r="E10" s="518">
        <v>448</v>
      </c>
      <c r="F10" s="519">
        <f t="shared" ref="F10:F15" si="0">+D10-E10</f>
        <v>39345.801830264732</v>
      </c>
      <c r="G10" s="519">
        <f>'EXHIBIT B'!B14</f>
        <v>91.79</v>
      </c>
      <c r="H10" s="1156">
        <f>ROUND(+F10*G10,0)</f>
        <v>3611551</v>
      </c>
    </row>
    <row r="11" spans="1:9" ht="20.100000000000001" customHeight="1">
      <c r="A11" s="660" t="s">
        <v>191</v>
      </c>
      <c r="B11" s="660" t="s">
        <v>123</v>
      </c>
      <c r="C11" s="661" t="s">
        <v>218</v>
      </c>
      <c r="D11" s="659">
        <v>460346.98487804877</v>
      </c>
      <c r="E11" s="659">
        <v>61211</v>
      </c>
      <c r="F11" s="662">
        <f t="shared" si="0"/>
        <v>399135.98487804877</v>
      </c>
      <c r="G11" s="662">
        <f>+'EXHIBIT B'!B15</f>
        <v>82</v>
      </c>
      <c r="H11" s="663">
        <f t="shared" ref="H11:H15" si="1">ROUND(+F11*G11,0)</f>
        <v>32729151</v>
      </c>
    </row>
    <row r="12" spans="1:9" ht="20.100000000000001" customHeight="1">
      <c r="A12" s="660" t="s">
        <v>191</v>
      </c>
      <c r="B12" s="660" t="s">
        <v>124</v>
      </c>
      <c r="C12" s="661" t="s">
        <v>219</v>
      </c>
      <c r="D12" s="659">
        <v>244101.53146341461</v>
      </c>
      <c r="E12" s="659">
        <v>18068</v>
      </c>
      <c r="F12" s="662">
        <f t="shared" si="0"/>
        <v>226033.53146341461</v>
      </c>
      <c r="G12" s="662">
        <f>+'EXHIBIT B'!B15</f>
        <v>82</v>
      </c>
      <c r="H12" s="663">
        <f t="shared" si="1"/>
        <v>18534750</v>
      </c>
    </row>
    <row r="13" spans="1:9" ht="20.100000000000001" customHeight="1">
      <c r="A13" s="660" t="s">
        <v>191</v>
      </c>
      <c r="B13" s="660" t="s">
        <v>74</v>
      </c>
      <c r="C13" s="661" t="s">
        <v>220</v>
      </c>
      <c r="D13" s="664">
        <v>8652.1626702997273</v>
      </c>
      <c r="E13" s="664">
        <v>0</v>
      </c>
      <c r="F13" s="662">
        <f t="shared" si="0"/>
        <v>8652.1626702997273</v>
      </c>
      <c r="G13" s="662">
        <f>+'EXHIBIT B'!B16</f>
        <v>73.400000000000006</v>
      </c>
      <c r="H13" s="663">
        <f t="shared" si="1"/>
        <v>635069</v>
      </c>
    </row>
    <row r="14" spans="1:9" ht="20.100000000000001" customHeight="1">
      <c r="A14" s="660" t="s">
        <v>191</v>
      </c>
      <c r="B14" s="660" t="s">
        <v>125</v>
      </c>
      <c r="C14" s="661" t="s">
        <v>221</v>
      </c>
      <c r="D14" s="659">
        <v>21379.170731707316</v>
      </c>
      <c r="E14" s="659">
        <v>277</v>
      </c>
      <c r="F14" s="662">
        <f t="shared" si="0"/>
        <v>21102.170731707316</v>
      </c>
      <c r="G14" s="662">
        <f>+'EXHIBIT B'!B15</f>
        <v>82</v>
      </c>
      <c r="H14" s="663">
        <f t="shared" si="1"/>
        <v>1730378</v>
      </c>
    </row>
    <row r="15" spans="1:9" ht="20.100000000000001" customHeight="1" thickBot="1">
      <c r="A15" s="665" t="s">
        <v>191</v>
      </c>
      <c r="B15" s="665" t="s">
        <v>126</v>
      </c>
      <c r="C15" s="666">
        <v>40160</v>
      </c>
      <c r="D15" s="667">
        <v>119.9</v>
      </c>
      <c r="E15" s="667">
        <v>0</v>
      </c>
      <c r="F15" s="668">
        <f t="shared" si="0"/>
        <v>119.9</v>
      </c>
      <c r="G15" s="668">
        <f>+'EXHIBIT B'!B15</f>
        <v>82</v>
      </c>
      <c r="H15" s="669">
        <f t="shared" si="1"/>
        <v>9832</v>
      </c>
    </row>
    <row r="16" spans="1:9" ht="24.95" customHeight="1" thickBot="1">
      <c r="A16" s="286"/>
      <c r="B16" s="286"/>
      <c r="C16" s="286"/>
      <c r="D16" s="287"/>
      <c r="E16" s="287"/>
      <c r="F16" s="288"/>
      <c r="G16" s="288"/>
      <c r="H16" s="289"/>
    </row>
    <row r="17" spans="1:9" ht="24.95" customHeight="1" thickBot="1">
      <c r="A17" s="290"/>
      <c r="B17" s="291" t="s">
        <v>222</v>
      </c>
      <c r="C17" s="291"/>
      <c r="D17" s="292">
        <f>SUM(D10:D15)</f>
        <v>774393.55157373531</v>
      </c>
      <c r="E17" s="292">
        <f>SUM(E10:E15)</f>
        <v>80004</v>
      </c>
      <c r="F17" s="293">
        <f>SUM(F10:F15)</f>
        <v>694389.55157373531</v>
      </c>
      <c r="G17" s="293"/>
      <c r="H17" s="294">
        <f>SUM(H10:H15)</f>
        <v>57250731</v>
      </c>
    </row>
    <row r="18" spans="1:9" ht="88.35" customHeight="1" thickBot="1">
      <c r="A18" s="295" t="s">
        <v>223</v>
      </c>
      <c r="B18" s="276" t="s">
        <v>211</v>
      </c>
      <c r="C18" s="284" t="s">
        <v>212</v>
      </c>
      <c r="D18" s="295" t="s">
        <v>224</v>
      </c>
      <c r="E18" s="284" t="s">
        <v>215</v>
      </c>
      <c r="F18" s="285" t="s">
        <v>216</v>
      </c>
    </row>
    <row r="19" spans="1:9" ht="24.95" customHeight="1">
      <c r="A19" s="605" t="s">
        <v>206</v>
      </c>
      <c r="B19" s="605" t="s">
        <v>217</v>
      </c>
      <c r="C19" s="670">
        <v>40301</v>
      </c>
      <c r="D19" s="933">
        <v>917.17495841131199</v>
      </c>
      <c r="E19" s="671">
        <f>'EXHIBIT B'!C29</f>
        <v>384.72</v>
      </c>
      <c r="F19" s="1155">
        <f t="shared" ref="F19:F25" si="2">ROUND(+D19*E19,0)</f>
        <v>352856</v>
      </c>
      <c r="G19" s="296"/>
      <c r="H19" s="296"/>
    </row>
    <row r="20" spans="1:9" ht="20.100000000000001" customHeight="1">
      <c r="A20" s="611" t="s">
        <v>206</v>
      </c>
      <c r="B20" s="611" t="s">
        <v>123</v>
      </c>
      <c r="C20" s="672" t="s">
        <v>225</v>
      </c>
      <c r="D20" s="679">
        <v>20834.911263250884</v>
      </c>
      <c r="E20" s="673">
        <f>+'EXHIBIT B'!C30</f>
        <v>226.4</v>
      </c>
      <c r="F20" s="674">
        <f t="shared" si="2"/>
        <v>4717024</v>
      </c>
      <c r="G20" s="42"/>
      <c r="H20" s="42"/>
    </row>
    <row r="21" spans="1:9" ht="20.100000000000001" customHeight="1">
      <c r="A21" s="611" t="s">
        <v>206</v>
      </c>
      <c r="B21" s="611" t="s">
        <v>124</v>
      </c>
      <c r="C21" s="672" t="s">
        <v>226</v>
      </c>
      <c r="D21" s="679">
        <v>11378.112058303886</v>
      </c>
      <c r="E21" s="673">
        <f>+'EXHIBIT B'!C30</f>
        <v>226.4</v>
      </c>
      <c r="F21" s="674">
        <f t="shared" si="2"/>
        <v>2576005</v>
      </c>
      <c r="G21" s="42"/>
      <c r="H21" s="42"/>
    </row>
    <row r="22" spans="1:9" ht="20.100000000000001" customHeight="1">
      <c r="A22" s="611" t="s">
        <v>206</v>
      </c>
      <c r="B22" s="611" t="s">
        <v>74</v>
      </c>
      <c r="C22" s="672" t="s">
        <v>227</v>
      </c>
      <c r="D22" s="679">
        <v>0</v>
      </c>
      <c r="E22" s="673">
        <f>+'EXHIBIT B'!C31</f>
        <v>209.75</v>
      </c>
      <c r="F22" s="674">
        <f t="shared" si="2"/>
        <v>0</v>
      </c>
      <c r="G22" s="42"/>
      <c r="H22" s="42"/>
    </row>
    <row r="23" spans="1:9" ht="20.100000000000001" customHeight="1">
      <c r="A23" s="611" t="s">
        <v>206</v>
      </c>
      <c r="B23" s="611" t="s">
        <v>125</v>
      </c>
      <c r="C23" s="672" t="s">
        <v>228</v>
      </c>
      <c r="D23" s="679">
        <v>2844.54</v>
      </c>
      <c r="E23" s="673">
        <f>+'EXHIBIT B'!C30</f>
        <v>226.4</v>
      </c>
      <c r="F23" s="674">
        <f t="shared" si="2"/>
        <v>644004</v>
      </c>
      <c r="G23" s="42"/>
      <c r="H23" s="42"/>
    </row>
    <row r="24" spans="1:9" ht="20.100000000000001" customHeight="1">
      <c r="A24" s="1017" t="s">
        <v>206</v>
      </c>
      <c r="B24" s="1017" t="s">
        <v>723</v>
      </c>
      <c r="C24" s="1111">
        <v>40360</v>
      </c>
      <c r="D24" s="1112">
        <v>0</v>
      </c>
      <c r="E24" s="1113">
        <f>+'EXHIBIT B'!C30</f>
        <v>226.4</v>
      </c>
      <c r="F24" s="1114">
        <f t="shared" si="2"/>
        <v>0</v>
      </c>
      <c r="G24" s="42"/>
      <c r="H24" s="42"/>
    </row>
    <row r="25" spans="1:9" ht="20.100000000000001" customHeight="1" thickBot="1">
      <c r="A25" s="373" t="s">
        <v>206</v>
      </c>
      <c r="B25" s="373" t="s">
        <v>704</v>
      </c>
      <c r="C25" s="1109" t="s">
        <v>705</v>
      </c>
      <c r="D25" s="1110">
        <v>0</v>
      </c>
      <c r="E25" s="1113">
        <f>+'EXHIBIT B'!H32</f>
        <v>0</v>
      </c>
      <c r="F25" s="1114">
        <f t="shared" si="2"/>
        <v>0</v>
      </c>
      <c r="G25" s="42"/>
      <c r="H25" s="42"/>
    </row>
    <row r="26" spans="1:9" ht="20.100000000000001" customHeight="1" thickBot="1">
      <c r="A26" s="297"/>
      <c r="B26" s="297"/>
      <c r="C26" s="297"/>
      <c r="D26" s="297"/>
      <c r="E26" s="298"/>
      <c r="F26" s="299"/>
      <c r="G26" s="42"/>
      <c r="H26" s="42"/>
    </row>
    <row r="27" spans="1:9" ht="20.100000000000001" customHeight="1" thickBot="1">
      <c r="A27" s="675"/>
      <c r="B27" s="675" t="s">
        <v>222</v>
      </c>
      <c r="C27" s="675"/>
      <c r="D27" s="676">
        <f>SUM(D19:D25)</f>
        <v>35974.738279966085</v>
      </c>
      <c r="E27" s="677"/>
      <c r="F27" s="678">
        <f>SUM(F19:F25)</f>
        <v>8289889</v>
      </c>
      <c r="G27" s="300"/>
      <c r="H27" s="300"/>
    </row>
    <row r="28" spans="1:9" ht="20.100000000000001" customHeight="1" thickBot="1">
      <c r="A28" s="301" t="s">
        <v>229</v>
      </c>
      <c r="B28" s="301"/>
      <c r="C28" s="301"/>
      <c r="D28" s="301"/>
      <c r="E28" s="301"/>
      <c r="F28" s="302"/>
      <c r="G28" s="520"/>
      <c r="H28" s="303">
        <f>H17+F27</f>
        <v>65540620</v>
      </c>
    </row>
    <row r="29" spans="1:9" ht="24.95" customHeight="1">
      <c r="I29" s="164"/>
    </row>
    <row r="30" spans="1:9" ht="24.95" customHeight="1">
      <c r="A30" s="804" t="s">
        <v>230</v>
      </c>
      <c r="B30" s="804"/>
      <c r="C30" s="804"/>
      <c r="D30" s="804"/>
      <c r="E30" s="804"/>
      <c r="F30" s="804"/>
      <c r="G30" s="804"/>
      <c r="H30" s="804"/>
      <c r="I30" s="164"/>
    </row>
    <row r="31" spans="1:9" ht="24.95" customHeight="1" thickBot="1">
      <c r="I31" s="164"/>
    </row>
    <row r="32" spans="1:9" ht="88.35" customHeight="1" thickBot="1">
      <c r="A32" s="295" t="s">
        <v>231</v>
      </c>
      <c r="B32" s="304" t="s">
        <v>211</v>
      </c>
      <c r="C32" s="295" t="s">
        <v>212</v>
      </c>
      <c r="D32" s="295" t="s">
        <v>232</v>
      </c>
      <c r="E32" s="295" t="s">
        <v>233</v>
      </c>
      <c r="F32" s="295" t="s">
        <v>64</v>
      </c>
      <c r="G32" s="295" t="s">
        <v>234</v>
      </c>
      <c r="H32" s="809" t="s">
        <v>216</v>
      </c>
      <c r="I32" s="164"/>
    </row>
    <row r="33" spans="1:8" ht="20.100000000000001" customHeight="1">
      <c r="A33" s="521" t="s">
        <v>235</v>
      </c>
      <c r="B33" s="521" t="s">
        <v>236</v>
      </c>
      <c r="C33" s="522" t="s">
        <v>237</v>
      </c>
      <c r="D33" s="523">
        <v>0</v>
      </c>
      <c r="E33" s="523">
        <v>0</v>
      </c>
      <c r="F33" s="524">
        <f>D33-E33</f>
        <v>0</v>
      </c>
      <c r="G33" s="524">
        <f>'EXHIBIT B'!B19</f>
        <v>0</v>
      </c>
      <c r="H33" s="525">
        <f>ROUND(+F33*G33,0)</f>
        <v>0</v>
      </c>
    </row>
    <row r="34" spans="1:8" ht="20.100000000000001" customHeight="1">
      <c r="A34" s="611" t="s">
        <v>235</v>
      </c>
      <c r="B34" s="611" t="s">
        <v>238</v>
      </c>
      <c r="C34" s="672" t="s">
        <v>239</v>
      </c>
      <c r="D34" s="679">
        <v>0</v>
      </c>
      <c r="E34" s="679">
        <v>0</v>
      </c>
      <c r="F34" s="673">
        <f>D34-E34</f>
        <v>0</v>
      </c>
      <c r="G34" s="673">
        <f>'EXHIBIT B'!B20</f>
        <v>0</v>
      </c>
      <c r="H34" s="674">
        <f>ROUND(+F34*G34,0)</f>
        <v>0</v>
      </c>
    </row>
    <row r="35" spans="1:8" ht="20.100000000000001" customHeight="1">
      <c r="A35" s="611" t="s">
        <v>240</v>
      </c>
      <c r="B35" s="611" t="s">
        <v>236</v>
      </c>
      <c r="C35" s="672">
        <v>40180</v>
      </c>
      <c r="D35" s="679">
        <v>0</v>
      </c>
      <c r="E35" s="679">
        <v>0</v>
      </c>
      <c r="F35" s="673">
        <f>D35-E35</f>
        <v>0</v>
      </c>
      <c r="G35" s="673">
        <f>'EXHIBIT B'!B22</f>
        <v>0</v>
      </c>
      <c r="H35" s="674">
        <f>ROUND(+F35*G35,0)</f>
        <v>0</v>
      </c>
    </row>
    <row r="36" spans="1:8" ht="20.100000000000001" customHeight="1" thickBot="1">
      <c r="A36" s="612" t="s">
        <v>240</v>
      </c>
      <c r="B36" s="612" t="s">
        <v>238</v>
      </c>
      <c r="C36" s="680">
        <v>40190</v>
      </c>
      <c r="D36" s="681">
        <v>0</v>
      </c>
      <c r="E36" s="681">
        <v>0</v>
      </c>
      <c r="F36" s="682">
        <f>D36-E36</f>
        <v>0</v>
      </c>
      <c r="G36" s="682">
        <f>'EXHIBIT B'!B23</f>
        <v>0</v>
      </c>
      <c r="H36" s="683">
        <f>ROUND(+F36*G36,0)</f>
        <v>0</v>
      </c>
    </row>
    <row r="37" spans="1:8" ht="20.100000000000001" customHeight="1" thickBot="1">
      <c r="A37" s="305"/>
      <c r="B37" s="280" t="s">
        <v>241</v>
      </c>
      <c r="C37" s="280"/>
      <c r="D37" s="306">
        <f>SUM(D33:D36)</f>
        <v>0</v>
      </c>
      <c r="E37" s="306">
        <f>SUM(E33:E36)</f>
        <v>0</v>
      </c>
      <c r="F37" s="307">
        <f>D37-E37</f>
        <v>0</v>
      </c>
      <c r="G37" s="307"/>
      <c r="H37" s="308">
        <f>SUM(H33:H36)</f>
        <v>0</v>
      </c>
    </row>
    <row r="38" spans="1:8" ht="24.95" customHeight="1" thickBot="1">
      <c r="A38" s="309"/>
      <c r="B38" s="310"/>
      <c r="C38" s="310"/>
      <c r="D38" s="310"/>
      <c r="E38" s="310"/>
      <c r="F38" s="310"/>
    </row>
    <row r="39" spans="1:8" ht="88.35" customHeight="1" thickBot="1">
      <c r="A39" s="311" t="s">
        <v>242</v>
      </c>
      <c r="B39" s="312" t="s">
        <v>211</v>
      </c>
      <c r="C39" s="295" t="s">
        <v>212</v>
      </c>
      <c r="D39" s="313" t="s">
        <v>232</v>
      </c>
      <c r="E39" s="313" t="s">
        <v>234</v>
      </c>
      <c r="F39" s="295" t="s">
        <v>216</v>
      </c>
      <c r="G39" s="13"/>
      <c r="H39" s="13"/>
    </row>
    <row r="40" spans="1:8" ht="20.100000000000001" customHeight="1">
      <c r="A40" s="521" t="s">
        <v>235</v>
      </c>
      <c r="B40" s="521" t="s">
        <v>236</v>
      </c>
      <c r="C40" s="522">
        <v>40380</v>
      </c>
      <c r="D40" s="523">
        <v>0</v>
      </c>
      <c r="E40" s="524">
        <f>'EXHIBIT B'!B35</f>
        <v>0</v>
      </c>
      <c r="F40" s="1153">
        <f>D40*E40</f>
        <v>0</v>
      </c>
    </row>
    <row r="41" spans="1:8" ht="20.100000000000001" customHeight="1">
      <c r="A41" s="611" t="s">
        <v>235</v>
      </c>
      <c r="B41" s="611" t="s">
        <v>238</v>
      </c>
      <c r="C41" s="672">
        <v>40390</v>
      </c>
      <c r="D41" s="679">
        <v>0</v>
      </c>
      <c r="E41" s="673">
        <f>'EXHIBIT B'!B36</f>
        <v>0</v>
      </c>
      <c r="F41" s="674">
        <f>D41*E41</f>
        <v>0</v>
      </c>
    </row>
    <row r="42" spans="1:8" ht="20.100000000000001" customHeight="1">
      <c r="A42" s="611" t="s">
        <v>240</v>
      </c>
      <c r="B42" s="611" t="s">
        <v>236</v>
      </c>
      <c r="C42" s="672" t="s">
        <v>243</v>
      </c>
      <c r="D42" s="679">
        <v>0</v>
      </c>
      <c r="E42" s="673">
        <f>'EXHIBIT B'!B38</f>
        <v>0</v>
      </c>
      <c r="F42" s="674">
        <f>D42*E42</f>
        <v>0</v>
      </c>
    </row>
    <row r="43" spans="1:8" ht="20.100000000000001" customHeight="1" thickBot="1">
      <c r="A43" s="612" t="s">
        <v>240</v>
      </c>
      <c r="B43" s="612" t="s">
        <v>238</v>
      </c>
      <c r="C43" s="680" t="s">
        <v>244</v>
      </c>
      <c r="D43" s="681">
        <v>0</v>
      </c>
      <c r="E43" s="682">
        <f>'EXHIBIT B'!B39</f>
        <v>0</v>
      </c>
      <c r="F43" s="683">
        <f>D43*E43</f>
        <v>0</v>
      </c>
    </row>
    <row r="44" spans="1:8" ht="20.100000000000001" customHeight="1" thickBot="1">
      <c r="A44" s="314"/>
      <c r="B44" s="301" t="s">
        <v>222</v>
      </c>
      <c r="C44" s="301"/>
      <c r="D44" s="316">
        <f>SUM(D40:D43)</f>
        <v>0</v>
      </c>
      <c r="E44" s="315"/>
      <c r="F44" s="316">
        <f>SUM(F40:F43)</f>
        <v>0</v>
      </c>
    </row>
    <row r="45" spans="1:8" ht="20.100000000000001" customHeight="1" thickBot="1">
      <c r="A45" s="317" t="s">
        <v>245</v>
      </c>
      <c r="B45" s="301"/>
      <c r="C45" s="301"/>
      <c r="D45" s="301"/>
      <c r="E45" s="301"/>
      <c r="F45" s="301"/>
      <c r="G45" s="280"/>
      <c r="H45" s="526">
        <f>H37+F44</f>
        <v>0</v>
      </c>
    </row>
    <row r="46" spans="1:8" ht="20.100000000000001" customHeight="1" thickBot="1">
      <c r="A46" s="297"/>
      <c r="B46" s="297"/>
      <c r="C46" s="297"/>
      <c r="D46" s="297"/>
      <c r="E46" s="297"/>
      <c r="F46" s="297"/>
      <c r="G46" s="297"/>
      <c r="H46" s="298"/>
    </row>
    <row r="47" spans="1:8" ht="20.100000000000001" customHeight="1" thickBot="1">
      <c r="A47" s="301" t="s">
        <v>246</v>
      </c>
      <c r="B47" s="301"/>
      <c r="C47" s="301"/>
      <c r="D47" s="301"/>
      <c r="E47" s="301"/>
      <c r="F47" s="301"/>
      <c r="G47" s="318"/>
      <c r="H47" s="303">
        <f>H28+H45</f>
        <v>65540620</v>
      </c>
    </row>
    <row r="48" spans="1:8" ht="24.75" customHeight="1">
      <c r="A48" s="810"/>
      <c r="B48" s="810"/>
      <c r="C48" s="810"/>
      <c r="D48" s="810"/>
      <c r="E48" s="810"/>
      <c r="F48" s="810"/>
      <c r="G48" s="319"/>
      <c r="H48" s="319"/>
    </row>
    <row r="49" spans="1:10" ht="24.95" customHeight="1">
      <c r="A49" s="22" t="s">
        <v>247</v>
      </c>
      <c r="H49" s="13"/>
    </row>
    <row r="50" spans="1:10" ht="24.95" customHeight="1">
      <c r="A50" s="22"/>
    </row>
    <row r="51" spans="1:10" ht="43.35" customHeight="1" thickBot="1">
      <c r="A51" s="1063" t="s">
        <v>697</v>
      </c>
      <c r="B51" s="1063"/>
      <c r="C51" s="1064"/>
      <c r="D51" s="1064"/>
      <c r="E51" s="1064"/>
      <c r="F51" s="1064"/>
    </row>
    <row r="52" spans="1:10" ht="44.45" customHeight="1" thickBot="1">
      <c r="A52" s="276" t="s">
        <v>248</v>
      </c>
      <c r="B52" s="276" t="s">
        <v>249</v>
      </c>
      <c r="C52" s="886" t="s">
        <v>250</v>
      </c>
      <c r="D52" s="887"/>
      <c r="E52" s="886" t="s">
        <v>251</v>
      </c>
      <c r="F52" s="887"/>
    </row>
    <row r="53" spans="1:10" ht="24.95" customHeight="1" thickBot="1">
      <c r="A53" s="277"/>
      <c r="B53" s="278"/>
      <c r="C53" s="527"/>
      <c r="D53" s="528"/>
      <c r="E53" s="527"/>
      <c r="F53" s="528"/>
    </row>
    <row r="54" spans="1:10" ht="24.95" customHeight="1" thickBot="1">
      <c r="A54" s="283" t="s">
        <v>138</v>
      </c>
      <c r="B54" s="279"/>
      <c r="C54" s="529"/>
      <c r="D54" s="530"/>
      <c r="E54" s="529"/>
      <c r="F54" s="530"/>
    </row>
    <row r="55" spans="1:10" ht="24.95" customHeight="1">
      <c r="A55" s="684" t="s">
        <v>671</v>
      </c>
      <c r="B55" s="679">
        <v>1000000</v>
      </c>
      <c r="C55" s="1092" t="s">
        <v>792</v>
      </c>
      <c r="D55" s="1093"/>
      <c r="E55" s="934" t="s">
        <v>793</v>
      </c>
      <c r="F55" s="935"/>
    </row>
    <row r="56" spans="1:10" ht="24.95" customHeight="1">
      <c r="A56" s="685"/>
      <c r="B56" s="679">
        <v>0</v>
      </c>
      <c r="C56" s="936"/>
      <c r="D56" s="937"/>
      <c r="E56" s="936"/>
      <c r="F56" s="937"/>
      <c r="J56" s="86"/>
    </row>
    <row r="57" spans="1:10" ht="24.95" customHeight="1">
      <c r="A57" s="685"/>
      <c r="B57" s="679">
        <v>0</v>
      </c>
      <c r="C57" s="936"/>
      <c r="D57" s="937"/>
      <c r="E57" s="936"/>
      <c r="F57" s="937"/>
    </row>
    <row r="58" spans="1:10" ht="24.95" customHeight="1">
      <c r="A58" s="685"/>
      <c r="B58" s="679">
        <v>0</v>
      </c>
      <c r="C58" s="936"/>
      <c r="D58" s="937"/>
      <c r="E58" s="936"/>
      <c r="F58" s="937"/>
    </row>
    <row r="59" spans="1:10" ht="24.95" customHeight="1">
      <c r="A59" s="685"/>
      <c r="B59" s="679">
        <v>0</v>
      </c>
      <c r="C59" s="936"/>
      <c r="D59" s="937"/>
      <c r="E59" s="936"/>
      <c r="F59" s="937"/>
    </row>
    <row r="60" spans="1:10" ht="24.95" customHeight="1" thickBot="1">
      <c r="A60" s="569"/>
      <c r="B60" s="570">
        <v>0</v>
      </c>
      <c r="C60" s="938"/>
      <c r="D60" s="939"/>
      <c r="E60" s="940"/>
      <c r="F60" s="941"/>
    </row>
    <row r="61" spans="1:10" ht="24.95" customHeight="1" thickBot="1">
      <c r="A61" s="280" t="s">
        <v>252</v>
      </c>
      <c r="B61" s="281">
        <f>SUM(B55:B60)</f>
        <v>1000000</v>
      </c>
      <c r="C61" s="942"/>
      <c r="D61" s="943"/>
      <c r="E61" s="942"/>
      <c r="F61" s="943"/>
    </row>
    <row r="62" spans="1:10" ht="24.95" customHeight="1" thickBot="1">
      <c r="A62" s="282"/>
      <c r="B62" s="282"/>
      <c r="C62" s="531"/>
      <c r="D62" s="532"/>
      <c r="E62" s="531"/>
      <c r="F62" s="532"/>
    </row>
    <row r="63" spans="1:10" ht="24.95" customHeight="1" thickBot="1">
      <c r="A63" s="283" t="s">
        <v>135</v>
      </c>
      <c r="B63" s="279"/>
      <c r="C63" s="529"/>
      <c r="D63" s="530"/>
      <c r="E63" s="529"/>
      <c r="F63" s="530"/>
    </row>
    <row r="64" spans="1:10" ht="24.95" customHeight="1">
      <c r="A64" s="684" t="s">
        <v>672</v>
      </c>
      <c r="B64" s="1154">
        <v>2068965</v>
      </c>
      <c r="C64" s="934"/>
      <c r="D64" s="935" t="s">
        <v>794</v>
      </c>
      <c r="E64" s="934" t="s">
        <v>792</v>
      </c>
      <c r="F64" s="935"/>
    </row>
    <row r="65" spans="1:6" ht="24.95" customHeight="1">
      <c r="A65" s="685"/>
      <c r="B65" s="679">
        <v>0</v>
      </c>
      <c r="C65" s="936"/>
      <c r="D65" s="937"/>
      <c r="E65" s="936"/>
      <c r="F65" s="937"/>
    </row>
    <row r="66" spans="1:6" ht="24.95" customHeight="1">
      <c r="A66" s="685"/>
      <c r="B66" s="679">
        <v>0</v>
      </c>
      <c r="C66" s="936"/>
      <c r="D66" s="937"/>
      <c r="E66" s="936"/>
      <c r="F66" s="937"/>
    </row>
    <row r="67" spans="1:6" ht="24.95" customHeight="1">
      <c r="A67" s="685"/>
      <c r="B67" s="679">
        <v>0</v>
      </c>
      <c r="C67" s="936"/>
      <c r="D67" s="937"/>
      <c r="E67" s="936"/>
      <c r="F67" s="937"/>
    </row>
    <row r="68" spans="1:6" ht="24.95" customHeight="1">
      <c r="A68" s="685"/>
      <c r="B68" s="679">
        <v>0</v>
      </c>
      <c r="C68" s="936"/>
      <c r="D68" s="937"/>
      <c r="E68" s="936"/>
      <c r="F68" s="937"/>
    </row>
    <row r="69" spans="1:6" ht="24.95" customHeight="1" thickBot="1">
      <c r="A69" s="569"/>
      <c r="B69" s="570">
        <v>0</v>
      </c>
      <c r="C69" s="940"/>
      <c r="D69" s="941"/>
      <c r="E69" s="940"/>
      <c r="F69" s="941"/>
    </row>
    <row r="70" spans="1:6" ht="24.95" customHeight="1" thickBot="1">
      <c r="A70" s="280" t="s">
        <v>253</v>
      </c>
      <c r="B70" s="281">
        <f>SUM(B64:B69)</f>
        <v>2068965</v>
      </c>
      <c r="C70" s="944"/>
      <c r="D70" s="945"/>
      <c r="E70" s="944"/>
      <c r="F70" s="945"/>
    </row>
    <row r="71" spans="1:6" ht="24.95" customHeight="1" thickBot="1">
      <c r="A71" s="280" t="s">
        <v>254</v>
      </c>
      <c r="B71" s="281">
        <f>+B70+B61</f>
        <v>3068965</v>
      </c>
      <c r="C71" s="944"/>
      <c r="D71" s="945"/>
      <c r="E71" s="946"/>
      <c r="F71" s="947"/>
    </row>
    <row r="72" spans="1:6" ht="24.95" customHeight="1"/>
    <row r="73" spans="1:6" ht="20.100000000000001" customHeight="1"/>
    <row r="74" spans="1:6" ht="20.100000000000001" customHeight="1"/>
    <row r="75" spans="1:6" ht="20.100000000000001" customHeight="1"/>
    <row r="76" spans="1:6" ht="20.100000000000001" customHeight="1"/>
    <row r="77" spans="1:6" ht="20.100000000000001" customHeight="1"/>
    <row r="78" spans="1:6" ht="20.100000000000001" customHeight="1"/>
    <row r="79" spans="1:6" ht="20.100000000000001" customHeight="1"/>
    <row r="80" spans="1:6" ht="20.100000000000001" customHeight="1"/>
    <row r="81" ht="20.100000000000001" customHeight="1"/>
    <row r="82" ht="20.100000000000001" customHeight="1"/>
    <row r="83" ht="20.100000000000001" customHeight="1"/>
    <row r="84" ht="20.100000000000001" customHeight="1"/>
    <row r="85" ht="20.25" customHeight="1"/>
    <row r="86" ht="20.25" customHeight="1"/>
    <row r="87" ht="20.25" customHeight="1"/>
    <row r="88" ht="20.25" customHeight="1"/>
    <row r="89" ht="20.25" customHeight="1"/>
    <row r="90" ht="20.25"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sheetData>
  <sheetProtection algorithmName="SHA-512" hashValue="2wfvJpZ+ORjyyxqsZsgvNXqd1iJSiGpzWT0gWh3wW6SKVVA+E8zS80i+yB8qpk91mS8c/JGzd/AZwa6sZS4eMw==" saltValue="OobJFIZ8tGOrSk+NDAaGmQ==" spinCount="100000" sheet="1" objects="1" scenarios="1"/>
  <protectedRanges>
    <protectedRange sqref="G37 E34:E36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conditionalFormatting sqref="E25">
    <cfRule type="cellIs" dxfId="0" priority="1" operator="greaterThan">
      <formula>290</formula>
    </cfRule>
  </conditionalFormatting>
  <pageMargins left="0.75" right="0.75" top="1" bottom="1" header="0.5" footer="0.5"/>
  <pageSetup scale="45" orientation="landscape" r:id="rId1"/>
  <headerFooter alignWithMargins="0">
    <oddFooter>&amp;L&amp;Z&amp;F&amp;R&amp;D</oddFooter>
  </headerFooter>
  <rowBreaks count="1" manualBreakCount="1">
    <brk id="38" max="7" man="1"/>
  </rowBreaks>
  <colBreaks count="2" manualBreakCount="2">
    <brk id="27" max="72" man="1"/>
    <brk id="40" max="72" man="1"/>
  </colBreaks>
  <ignoredErrors>
    <ignoredError sqref="C11:C14 C34 E20:E21 C20:C24 E23:E24 C33 C42:C43 C37"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tabColor theme="3" tint="0.79998168889431442"/>
    <pageSetUpPr fitToPage="1"/>
  </sheetPr>
  <dimension ref="A1:AU144"/>
  <sheetViews>
    <sheetView showGridLines="0" zoomScale="60" zoomScaleNormal="60" zoomScaleSheetLayoutView="70" zoomScalePageLayoutView="60" workbookViewId="0"/>
  </sheetViews>
  <sheetFormatPr defaultColWidth="9.140625" defaultRowHeight="12.75"/>
  <cols>
    <col min="1" max="1" width="31.28515625" style="172" customWidth="1"/>
    <col min="2" max="2" width="100.42578125" style="172" customWidth="1"/>
    <col min="3" max="3" width="18.7109375" style="172" customWidth="1"/>
    <col min="4" max="4" width="25.7109375" style="172" customWidth="1"/>
    <col min="5" max="5" width="21.42578125" style="172" customWidth="1"/>
    <col min="6" max="6" width="6.85546875" style="172" customWidth="1"/>
    <col min="7" max="7" width="9.140625" style="172"/>
    <col min="8" max="8" width="59" style="172" customWidth="1"/>
    <col min="9" max="9" width="13.7109375" style="172" customWidth="1"/>
    <col min="10" max="10" width="12.7109375" style="172" bestFit="1" customWidth="1"/>
    <col min="11" max="11" width="14" style="172" customWidth="1"/>
    <col min="12" max="28" width="12.7109375" style="172" customWidth="1"/>
    <col min="29" max="29" width="11" style="172" customWidth="1"/>
    <col min="30" max="30" width="12.7109375" style="172" customWidth="1"/>
    <col min="31" max="31" width="12.42578125" style="172" customWidth="1"/>
    <col min="32" max="32" width="11.42578125" style="172" customWidth="1"/>
    <col min="33" max="33" width="2.28515625" style="172" customWidth="1"/>
    <col min="34" max="34" width="20.140625" style="172" customWidth="1"/>
    <col min="35" max="35" width="6" style="172" customWidth="1"/>
    <col min="36" max="36" width="14.42578125" style="172" customWidth="1"/>
    <col min="37" max="37" width="13.7109375" style="172" customWidth="1"/>
    <col min="38" max="38" width="2.140625" style="172" customWidth="1"/>
    <col min="39" max="40" width="9.140625" style="172"/>
    <col min="41" max="41" width="11.28515625" style="172" customWidth="1"/>
    <col min="42" max="42" width="11.42578125" style="172" customWidth="1"/>
    <col min="43" max="43" width="11" style="172" customWidth="1"/>
    <col min="44" max="44" width="11.140625" style="172" customWidth="1"/>
    <col min="45" max="16384" width="9.140625" style="172"/>
  </cols>
  <sheetData>
    <row r="1" spans="1:47" s="11" customFormat="1" ht="24" customHeight="1">
      <c r="A1" s="274"/>
      <c r="B1" s="274"/>
      <c r="C1" s="274"/>
      <c r="D1" s="274"/>
      <c r="E1" s="324" t="s">
        <v>255</v>
      </c>
      <c r="F1" s="274"/>
    </row>
    <row r="2" spans="1:47" s="11" customFormat="1" ht="24" customHeight="1">
      <c r="A2" s="274"/>
      <c r="B2" s="274"/>
      <c r="C2" s="274"/>
      <c r="D2" s="274"/>
      <c r="E2" s="274"/>
      <c r="F2" s="274"/>
    </row>
    <row r="3" spans="1:47" s="11" customFormat="1" ht="24" customHeight="1">
      <c r="A3" s="878" t="s">
        <v>11</v>
      </c>
      <c r="B3" s="878"/>
      <c r="C3" s="878"/>
      <c r="D3" s="878"/>
      <c r="E3" s="878"/>
      <c r="F3" s="274"/>
    </row>
    <row r="4" spans="1:47" s="11" customFormat="1" ht="23.45" customHeight="1">
      <c r="A4" s="878" t="s">
        <v>256</v>
      </c>
      <c r="B4" s="878"/>
      <c r="C4" s="878"/>
      <c r="D4" s="878"/>
      <c r="E4" s="878"/>
      <c r="F4" s="274"/>
    </row>
    <row r="5" spans="1:47" s="11" customFormat="1" ht="23.1" customHeight="1">
      <c r="A5" s="878"/>
      <c r="B5" s="878"/>
      <c r="C5" s="878"/>
      <c r="D5" s="878"/>
      <c r="E5" s="878"/>
      <c r="F5" s="274"/>
    </row>
    <row r="6" spans="1:47" s="11" customFormat="1" ht="24.95" customHeight="1">
      <c r="A6" s="880"/>
      <c r="B6" s="880"/>
      <c r="C6" s="880"/>
      <c r="D6" s="880"/>
      <c r="E6" s="880"/>
      <c r="F6" s="274"/>
    </row>
    <row r="7" spans="1:47" s="11" customFormat="1" ht="24.95" customHeight="1" thickBot="1">
      <c r="A7" s="878" t="s">
        <v>208</v>
      </c>
      <c r="B7" s="881" t="str">
        <f>'CHECK SHEET'!D7</f>
        <v>Broward College</v>
      </c>
      <c r="C7" s="881"/>
      <c r="D7" s="881"/>
      <c r="E7" s="881"/>
      <c r="F7" s="806"/>
    </row>
    <row r="8" spans="1:47" s="11" customFormat="1" ht="24.95" customHeight="1">
      <c r="A8" s="888"/>
      <c r="B8" s="888"/>
      <c r="C8" s="888"/>
      <c r="D8" s="888"/>
      <c r="E8" s="888"/>
    </row>
    <row r="9" spans="1:47" s="11" customFormat="1" ht="24.95" customHeight="1">
      <c r="A9" s="889"/>
      <c r="B9" s="889"/>
      <c r="C9" s="889"/>
      <c r="D9" s="889"/>
      <c r="E9" s="889"/>
    </row>
    <row r="10" spans="1:47" s="11" customFormat="1" ht="42.6" customHeight="1">
      <c r="A10" s="890" t="s">
        <v>257</v>
      </c>
      <c r="B10" s="890"/>
      <c r="C10" s="890"/>
      <c r="D10" s="890"/>
      <c r="E10" s="890"/>
    </row>
    <row r="11" spans="1:47" ht="24.95" customHeight="1" thickBot="1">
      <c r="A11" s="171"/>
      <c r="B11" s="171"/>
      <c r="C11" s="171"/>
      <c r="D11" s="171"/>
      <c r="E11" s="171"/>
      <c r="AT11" s="171"/>
      <c r="AU11" s="171"/>
    </row>
    <row r="12" spans="1:47" ht="78" customHeight="1" thickBot="1">
      <c r="A12" s="405" t="s">
        <v>258</v>
      </c>
      <c r="B12" s="405" t="s">
        <v>211</v>
      </c>
      <c r="C12" s="406" t="s">
        <v>259</v>
      </c>
      <c r="D12" s="406" t="s">
        <v>260</v>
      </c>
      <c r="E12" s="406" t="s">
        <v>261</v>
      </c>
    </row>
    <row r="13" spans="1:47" ht="24" customHeight="1">
      <c r="A13" s="407" t="s">
        <v>191</v>
      </c>
      <c r="B13" s="407" t="s">
        <v>217</v>
      </c>
      <c r="C13" s="408">
        <v>40101</v>
      </c>
      <c r="D13" s="438">
        <v>0</v>
      </c>
      <c r="E13" s="438">
        <v>0</v>
      </c>
    </row>
    <row r="14" spans="1:47" ht="24.95" customHeight="1">
      <c r="A14" s="686" t="s">
        <v>191</v>
      </c>
      <c r="B14" s="686" t="s">
        <v>123</v>
      </c>
      <c r="C14" s="687" t="s">
        <v>218</v>
      </c>
      <c r="D14" s="428">
        <v>0</v>
      </c>
      <c r="E14" s="428">
        <v>0</v>
      </c>
    </row>
    <row r="15" spans="1:47" ht="24.95" customHeight="1">
      <c r="A15" s="686" t="s">
        <v>191</v>
      </c>
      <c r="B15" s="686" t="s">
        <v>124</v>
      </c>
      <c r="C15" s="687" t="s">
        <v>219</v>
      </c>
      <c r="D15" s="428">
        <v>0</v>
      </c>
      <c r="E15" s="428">
        <v>0</v>
      </c>
    </row>
    <row r="16" spans="1:47" ht="24.95" customHeight="1">
      <c r="A16" s="686" t="s">
        <v>191</v>
      </c>
      <c r="B16" s="686" t="s">
        <v>74</v>
      </c>
      <c r="C16" s="687" t="s">
        <v>220</v>
      </c>
      <c r="D16" s="428">
        <v>0</v>
      </c>
      <c r="E16" s="428">
        <v>0</v>
      </c>
    </row>
    <row r="17" spans="1:5" ht="24.95" customHeight="1">
      <c r="A17" s="686" t="s">
        <v>191</v>
      </c>
      <c r="B17" s="686" t="s">
        <v>125</v>
      </c>
      <c r="C17" s="687" t="s">
        <v>221</v>
      </c>
      <c r="D17" s="429">
        <v>0</v>
      </c>
      <c r="E17" s="429">
        <v>0</v>
      </c>
    </row>
    <row r="18" spans="1:5" ht="24.95" customHeight="1" thickBot="1">
      <c r="A18" s="686" t="s">
        <v>191</v>
      </c>
      <c r="B18" s="686" t="s">
        <v>126</v>
      </c>
      <c r="C18" s="687">
        <v>40160</v>
      </c>
      <c r="D18" s="430">
        <v>0</v>
      </c>
      <c r="E18" s="430">
        <v>0</v>
      </c>
    </row>
    <row r="19" spans="1:5" ht="24.95" customHeight="1" thickBot="1">
      <c r="A19" s="409"/>
      <c r="B19" s="467"/>
      <c r="C19" s="468"/>
      <c r="D19" s="948"/>
      <c r="E19" s="949"/>
    </row>
    <row r="20" spans="1:5" ht="24.95" customHeight="1" thickBot="1">
      <c r="A20" s="688"/>
      <c r="B20" s="688" t="s">
        <v>222</v>
      </c>
      <c r="C20" s="688"/>
      <c r="D20" s="688"/>
      <c r="E20" s="689">
        <f>SUM(E13:E18)</f>
        <v>0</v>
      </c>
    </row>
    <row r="21" spans="1:5" ht="78" customHeight="1" thickBot="1">
      <c r="A21" s="405" t="s">
        <v>258</v>
      </c>
      <c r="B21" s="405" t="s">
        <v>211</v>
      </c>
      <c r="C21" s="406" t="s">
        <v>259</v>
      </c>
      <c r="D21" s="406" t="s">
        <v>262</v>
      </c>
      <c r="E21" s="406" t="s">
        <v>261</v>
      </c>
    </row>
    <row r="22" spans="1:5" s="169" customFormat="1" ht="24.95" customHeight="1">
      <c r="A22" s="533" t="s">
        <v>206</v>
      </c>
      <c r="B22" s="169" t="s">
        <v>217</v>
      </c>
      <c r="C22" s="469">
        <v>40301</v>
      </c>
      <c r="D22" s="438">
        <v>0</v>
      </c>
      <c r="E22" s="438">
        <v>0</v>
      </c>
    </row>
    <row r="23" spans="1:5" s="169" customFormat="1" ht="24.95" customHeight="1">
      <c r="A23" s="686" t="s">
        <v>206</v>
      </c>
      <c r="B23" s="571" t="s">
        <v>123</v>
      </c>
      <c r="C23" s="590" t="s">
        <v>225</v>
      </c>
      <c r="D23" s="690">
        <v>0</v>
      </c>
      <c r="E23" s="690">
        <v>0</v>
      </c>
    </row>
    <row r="24" spans="1:5" s="169" customFormat="1" ht="24.95" customHeight="1">
      <c r="A24" s="686" t="s">
        <v>206</v>
      </c>
      <c r="B24" s="571" t="s">
        <v>124</v>
      </c>
      <c r="C24" s="590" t="s">
        <v>226</v>
      </c>
      <c r="D24" s="690">
        <v>0</v>
      </c>
      <c r="E24" s="690">
        <v>0</v>
      </c>
    </row>
    <row r="25" spans="1:5" s="169" customFormat="1" ht="24.95" customHeight="1">
      <c r="A25" s="686" t="s">
        <v>206</v>
      </c>
      <c r="B25" s="571" t="s">
        <v>74</v>
      </c>
      <c r="C25" s="590" t="s">
        <v>227</v>
      </c>
      <c r="D25" s="690">
        <v>0</v>
      </c>
      <c r="E25" s="690">
        <v>0</v>
      </c>
    </row>
    <row r="26" spans="1:5" s="169" customFormat="1" ht="24.95" customHeight="1">
      <c r="A26" s="686" t="s">
        <v>206</v>
      </c>
      <c r="B26" s="571" t="s">
        <v>125</v>
      </c>
      <c r="C26" s="590" t="s">
        <v>228</v>
      </c>
      <c r="D26" s="690">
        <v>0</v>
      </c>
      <c r="E26" s="690">
        <v>0</v>
      </c>
    </row>
    <row r="27" spans="1:5" s="169" customFormat="1" ht="24.95" customHeight="1">
      <c r="A27" s="1117" t="s">
        <v>206</v>
      </c>
      <c r="B27" s="571" t="s">
        <v>723</v>
      </c>
      <c r="C27" s="1118">
        <v>40360</v>
      </c>
      <c r="D27" s="1119">
        <v>0</v>
      </c>
      <c r="E27" s="1119">
        <v>0</v>
      </c>
    </row>
    <row r="28" spans="1:5" s="169" customFormat="1" ht="24.95" customHeight="1" thickBot="1">
      <c r="A28" s="1115" t="s">
        <v>206</v>
      </c>
      <c r="B28" s="1120" t="s">
        <v>704</v>
      </c>
      <c r="C28" s="410" t="s">
        <v>705</v>
      </c>
      <c r="D28" s="430">
        <v>0</v>
      </c>
      <c r="E28" s="1116">
        <v>0</v>
      </c>
    </row>
    <row r="29" spans="1:5" ht="24.95" customHeight="1" thickBot="1">
      <c r="A29" s="470"/>
      <c r="B29" s="471"/>
      <c r="C29" s="470"/>
      <c r="D29" s="411"/>
      <c r="E29" s="472"/>
    </row>
    <row r="30" spans="1:5" ht="24.95" customHeight="1" thickBot="1">
      <c r="A30" s="534"/>
      <c r="B30" s="473" t="s">
        <v>222</v>
      </c>
      <c r="C30" s="412"/>
      <c r="D30" s="412"/>
      <c r="E30" s="474">
        <f>SUM(E22:E28)</f>
        <v>0</v>
      </c>
    </row>
    <row r="31" spans="1:5" ht="24.95" customHeight="1" thickBot="1">
      <c r="A31" s="412" t="s">
        <v>263</v>
      </c>
      <c r="B31" s="413"/>
      <c r="C31" s="414"/>
      <c r="D31" s="414"/>
      <c r="E31" s="415">
        <f>E20+E30</f>
        <v>0</v>
      </c>
    </row>
    <row r="32" spans="1:5" ht="24.95" customHeight="1">
      <c r="A32" s="171"/>
      <c r="B32" s="171"/>
      <c r="C32" s="171"/>
      <c r="D32" s="171"/>
      <c r="E32" s="171"/>
    </row>
    <row r="33" spans="1:5" ht="24.95" customHeight="1" thickBot="1">
      <c r="A33" s="10" t="s">
        <v>264</v>
      </c>
      <c r="B33" s="171"/>
      <c r="C33" s="171"/>
      <c r="D33" s="171"/>
      <c r="E33" s="171"/>
    </row>
    <row r="34" spans="1:5" ht="24.95" customHeight="1">
      <c r="A34" s="811"/>
      <c r="B34" s="812"/>
      <c r="C34" s="812"/>
      <c r="D34" s="812"/>
      <c r="E34" s="813"/>
    </row>
    <row r="35" spans="1:5" ht="24.95" customHeight="1">
      <c r="A35" s="814"/>
      <c r="B35" s="815"/>
      <c r="C35" s="815"/>
      <c r="D35" s="815"/>
      <c r="E35" s="816"/>
    </row>
    <row r="36" spans="1:5" ht="24.95" customHeight="1">
      <c r="A36" s="814"/>
      <c r="B36" s="815"/>
      <c r="C36" s="815"/>
      <c r="D36" s="815"/>
      <c r="E36" s="816"/>
    </row>
    <row r="37" spans="1:5" ht="24.95" customHeight="1">
      <c r="A37" s="814"/>
      <c r="B37" s="815"/>
      <c r="C37" s="815"/>
      <c r="D37" s="815"/>
      <c r="E37" s="816"/>
    </row>
    <row r="38" spans="1:5" ht="24.95" customHeight="1" thickBot="1">
      <c r="A38" s="817"/>
      <c r="B38" s="818"/>
      <c r="C38" s="818"/>
      <c r="D38" s="818"/>
      <c r="E38" s="819"/>
    </row>
    <row r="39" spans="1:5" ht="20.25" customHeight="1">
      <c r="A39" s="171"/>
      <c r="B39" s="171"/>
      <c r="C39" s="171"/>
      <c r="D39" s="171"/>
      <c r="E39" s="171"/>
    </row>
    <row r="40" spans="1:5" ht="20.25" customHeight="1"/>
    <row r="41" spans="1:5" ht="20.25" customHeight="1"/>
    <row r="42" spans="1:5" ht="20.25" customHeight="1"/>
    <row r="43" spans="1:5" ht="20.25" customHeight="1"/>
    <row r="44" spans="1:5" ht="20.25" customHeight="1"/>
    <row r="45" spans="1:5" ht="20.25" customHeight="1"/>
    <row r="46" spans="1:5" ht="20.25" customHeight="1"/>
    <row r="47" spans="1:5" ht="20.25" customHeight="1"/>
    <row r="48" spans="1:5"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row r="60" spans="34:35" ht="20.25" customHeight="1">
      <c r="AH60" s="416"/>
      <c r="AI60" s="416"/>
    </row>
    <row r="61" spans="34:35" ht="20.25" customHeight="1">
      <c r="AH61" s="416"/>
      <c r="AI61" s="416"/>
    </row>
    <row r="62" spans="34:35" ht="20.25" customHeight="1">
      <c r="AH62" s="416"/>
    </row>
    <row r="63" spans="34:35" ht="20.25" customHeight="1"/>
    <row r="64" spans="34:35" ht="20.25" customHeight="1">
      <c r="AH64" s="416"/>
      <c r="AI64" s="416"/>
    </row>
    <row r="65" spans="1:35" ht="20.25" customHeight="1">
      <c r="AH65" s="416"/>
      <c r="AI65" s="416"/>
    </row>
    <row r="66" spans="1:35" ht="20.25" customHeight="1">
      <c r="A66" s="171"/>
      <c r="B66" s="171"/>
      <c r="C66" s="171"/>
      <c r="D66" s="171"/>
      <c r="E66" s="171"/>
      <c r="AH66" s="416"/>
      <c r="AI66" s="416"/>
    </row>
    <row r="67" spans="1:35" ht="20.25" customHeight="1">
      <c r="A67" s="171"/>
      <c r="B67" s="171"/>
      <c r="C67" s="171"/>
      <c r="D67" s="171"/>
      <c r="E67" s="171"/>
    </row>
    <row r="68" spans="1:35" ht="20.25" customHeight="1">
      <c r="A68" s="171"/>
      <c r="B68" s="171"/>
      <c r="C68" s="171"/>
      <c r="D68" s="171"/>
      <c r="E68" s="171"/>
      <c r="AH68" s="416"/>
    </row>
    <row r="69" spans="1:35" ht="20.25" customHeight="1">
      <c r="A69" s="171"/>
      <c r="B69" s="171"/>
      <c r="C69" s="171"/>
      <c r="D69" s="171"/>
      <c r="E69" s="171"/>
      <c r="AH69" s="416"/>
      <c r="AI69" s="416"/>
    </row>
    <row r="70" spans="1:35" ht="20.25" customHeight="1">
      <c r="AH70" s="416"/>
      <c r="AI70" s="416"/>
    </row>
    <row r="71" spans="1:35" ht="20.25" customHeight="1">
      <c r="AH71" s="416"/>
    </row>
    <row r="72" spans="1:35" ht="20.25" customHeight="1">
      <c r="AH72" s="416"/>
    </row>
    <row r="73" spans="1:35" ht="20.25" customHeight="1">
      <c r="AH73" s="416"/>
    </row>
    <row r="74" spans="1:35" ht="20.25" customHeight="1">
      <c r="AH74" s="416"/>
      <c r="AI74" s="416"/>
    </row>
    <row r="75" spans="1:35" ht="20.25" customHeight="1"/>
    <row r="76" spans="1:35" ht="20.25" customHeight="1">
      <c r="AH76" s="416"/>
    </row>
    <row r="77" spans="1:35" ht="20.25" customHeight="1">
      <c r="AH77" s="416"/>
      <c r="AI77" s="416"/>
    </row>
    <row r="78" spans="1:35" ht="20.25" customHeight="1">
      <c r="AH78" s="416"/>
      <c r="AI78" s="416"/>
    </row>
    <row r="79" spans="1:35" ht="20.25" customHeight="1">
      <c r="AH79" s="416"/>
      <c r="AI79" s="416"/>
    </row>
    <row r="80" spans="1:35" ht="20.25" customHeight="1">
      <c r="AH80" s="416"/>
      <c r="AI80" s="416"/>
    </row>
    <row r="81" spans="3:35" ht="20.25" customHeight="1">
      <c r="AH81" s="416"/>
    </row>
    <row r="82" spans="3:35" ht="20.25" customHeight="1">
      <c r="AH82" s="416"/>
      <c r="AI82" s="416"/>
    </row>
    <row r="83" spans="3:35" ht="20.25" customHeight="1">
      <c r="AH83" s="416"/>
      <c r="AI83" s="416"/>
    </row>
    <row r="84" spans="3:35" ht="20.25" customHeight="1">
      <c r="AH84" s="416"/>
      <c r="AI84" s="416"/>
    </row>
    <row r="85" spans="3:35" ht="20.25" customHeight="1"/>
    <row r="86" spans="3:35" ht="20.25" customHeight="1">
      <c r="AH86" s="416"/>
      <c r="AI86" s="416"/>
    </row>
    <row r="87" spans="3:35" ht="18" customHeight="1">
      <c r="AH87" s="416"/>
      <c r="AI87" s="416"/>
    </row>
    <row r="88" spans="3:35" ht="18" customHeight="1"/>
    <row r="89" spans="3:35" ht="18" customHeight="1"/>
    <row r="90" spans="3:35" ht="18" customHeight="1"/>
    <row r="91" spans="3:35" ht="18" customHeight="1"/>
    <row r="92" spans="3:35" ht="18" customHeight="1"/>
    <row r="93" spans="3:35" ht="18" customHeight="1"/>
    <row r="94" spans="3:35" ht="18" customHeight="1"/>
    <row r="95" spans="3:35" ht="18" customHeight="1">
      <c r="C95" s="172">
        <f>SUM(C90:C94)</f>
        <v>0</v>
      </c>
    </row>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sheetData>
  <sheetProtection algorithmName="SHA-512" hashValue="QfsWDmbEkFfm4SjHju4ckT6RbjLwrHRDhJucMzsBU3+8IhH5EHtGUqmqOZCblRWIeXDDtHq/2DRnjVUdgZ4kAA==" saltValue="P3bqVpQNEahRCE7qlv4yIg==" spinCount="100000" sheet="1" objects="1" scenarios="1"/>
  <phoneticPr fontId="0" type="noConversion"/>
  <printOptions horizontalCentered="1"/>
  <pageMargins left="0.5" right="0.5" top="0.5" bottom="0.5" header="0.5" footer="0.25"/>
  <pageSetup scale="52" orientation="landscape" r:id="rId1"/>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4">
    <tabColor theme="3" tint="0.79998168889431442"/>
  </sheetPr>
  <dimension ref="A1:L269"/>
  <sheetViews>
    <sheetView showGridLines="0" zoomScale="70" zoomScaleNormal="70" zoomScaleSheetLayoutView="70" zoomScalePageLayoutView="70" workbookViewId="0">
      <selection activeCell="G252" sqref="G252"/>
    </sheetView>
  </sheetViews>
  <sheetFormatPr defaultColWidth="9.140625" defaultRowHeight="18.75"/>
  <cols>
    <col min="1" max="1" width="57" style="169" customWidth="1"/>
    <col min="2" max="2" width="1.42578125" style="169" customWidth="1"/>
    <col min="3" max="3" width="21.28515625" style="169" customWidth="1"/>
    <col min="4" max="4" width="9.140625" style="169"/>
    <col min="5" max="5" width="58.42578125" style="169" customWidth="1"/>
    <col min="6" max="6" width="17" style="169" customWidth="1"/>
    <col min="7" max="7" width="25.42578125" style="169" customWidth="1"/>
    <col min="8" max="8" width="1.85546875" style="169" customWidth="1"/>
    <col min="9" max="9" width="11.7109375" style="169" bestFit="1" customWidth="1"/>
    <col min="10" max="10" width="15.42578125" style="169" bestFit="1" customWidth="1"/>
    <col min="11" max="16384" width="9.140625" style="169"/>
  </cols>
  <sheetData>
    <row r="1" spans="1:8" ht="26.25">
      <c r="A1" s="891"/>
      <c r="B1" s="891"/>
      <c r="C1" s="891"/>
      <c r="D1" s="891"/>
      <c r="E1" s="891"/>
      <c r="F1" s="891"/>
      <c r="G1" s="892"/>
    </row>
    <row r="2" spans="1:8" ht="30" customHeight="1" thickBot="1">
      <c r="A2" s="892" t="s">
        <v>169</v>
      </c>
      <c r="B2" s="881" t="str">
        <f>'CHECK SHEET'!D7</f>
        <v>Broward College</v>
      </c>
      <c r="C2" s="881"/>
      <c r="D2" s="881"/>
      <c r="E2" s="881"/>
      <c r="F2" s="881"/>
      <c r="G2" s="893"/>
    </row>
    <row r="3" spans="1:8" ht="23.1" customHeight="1">
      <c r="A3" s="878" t="s">
        <v>265</v>
      </c>
      <c r="B3" s="878"/>
      <c r="C3" s="878"/>
      <c r="D3" s="878"/>
      <c r="E3" s="878"/>
      <c r="F3" s="878"/>
      <c r="G3" s="878"/>
    </row>
    <row r="4" spans="1:8" ht="23.45" customHeight="1">
      <c r="A4" s="878" t="s">
        <v>266</v>
      </c>
      <c r="B4" s="878"/>
      <c r="C4" s="878"/>
      <c r="D4" s="878"/>
      <c r="E4" s="878"/>
      <c r="F4" s="878"/>
      <c r="G4" s="878"/>
    </row>
    <row r="5" spans="1:8" ht="23.45" customHeight="1">
      <c r="A5" s="878" t="s">
        <v>746</v>
      </c>
      <c r="B5" s="878"/>
      <c r="C5" s="878"/>
      <c r="D5" s="878"/>
      <c r="E5" s="878"/>
      <c r="F5" s="878"/>
      <c r="G5" s="878"/>
    </row>
    <row r="6" spans="1:8" ht="20.100000000000001" customHeight="1">
      <c r="A6" s="894"/>
      <c r="B6" s="894"/>
      <c r="C6" s="894"/>
      <c r="D6" s="894"/>
      <c r="E6" s="894"/>
      <c r="F6" s="894"/>
      <c r="G6" s="894"/>
    </row>
    <row r="7" spans="1:8" ht="38.450000000000003" customHeight="1">
      <c r="A7" s="895" t="s">
        <v>267</v>
      </c>
      <c r="B7" s="895"/>
      <c r="C7" s="895"/>
      <c r="D7" s="895"/>
      <c r="E7" s="895"/>
      <c r="F7" s="895"/>
      <c r="G7" s="895"/>
      <c r="H7" s="175"/>
    </row>
    <row r="8" spans="1:8" ht="20.100000000000001" customHeight="1">
      <c r="A8" s="174"/>
      <c r="B8" s="174"/>
      <c r="C8" s="174"/>
      <c r="D8" s="174"/>
      <c r="E8" s="174"/>
      <c r="F8" s="174"/>
      <c r="G8" s="174"/>
      <c r="H8" s="175"/>
    </row>
    <row r="9" spans="1:8" ht="76.349999999999994" customHeight="1">
      <c r="A9" s="494" t="s">
        <v>268</v>
      </c>
      <c r="B9" s="495" t="s">
        <v>269</v>
      </c>
      <c r="C9" s="495"/>
      <c r="D9" s="495"/>
      <c r="E9" s="495"/>
      <c r="F9" s="496" t="s">
        <v>259</v>
      </c>
      <c r="G9" s="497" t="s">
        <v>270</v>
      </c>
    </row>
    <row r="10" spans="1:8" ht="20.100000000000001" customHeight="1">
      <c r="A10" s="507" t="s">
        <v>210</v>
      </c>
      <c r="B10" s="508"/>
      <c r="C10" s="508"/>
      <c r="D10" s="508"/>
      <c r="E10" s="508"/>
      <c r="F10" s="509"/>
      <c r="G10" s="510"/>
    </row>
    <row r="11" spans="1:8" ht="20.100000000000001" customHeight="1">
      <c r="A11" s="478"/>
      <c r="B11" s="176"/>
      <c r="C11" s="176"/>
      <c r="D11" s="176"/>
      <c r="E11" s="176"/>
      <c r="F11" s="177"/>
      <c r="G11" s="178"/>
    </row>
    <row r="12" spans="1:8" ht="20.100000000000001" customHeight="1">
      <c r="A12" s="478" t="s">
        <v>191</v>
      </c>
      <c r="B12" s="176"/>
      <c r="C12" s="176" t="s">
        <v>217</v>
      </c>
      <c r="D12" s="176"/>
      <c r="E12" s="176"/>
      <c r="F12" s="179">
        <v>40101</v>
      </c>
      <c r="G12" s="1146">
        <f>+'EXHIBIT C'!H10+'EXHIBIT C(2)'!E13</f>
        <v>3611551</v>
      </c>
    </row>
    <row r="13" spans="1:8" ht="20.100000000000001" customHeight="1">
      <c r="A13" s="478" t="s">
        <v>191</v>
      </c>
      <c r="B13" s="176"/>
      <c r="C13" s="169" t="s">
        <v>123</v>
      </c>
      <c r="D13" s="176"/>
      <c r="E13" s="176"/>
      <c r="F13" s="180" t="s">
        <v>218</v>
      </c>
      <c r="G13" s="1146">
        <f>+'EXHIBIT C'!H11+'EXHIBIT C(2)'!E14</f>
        <v>32729151</v>
      </c>
    </row>
    <row r="14" spans="1:8" ht="20.100000000000001" customHeight="1">
      <c r="A14" s="478" t="s">
        <v>191</v>
      </c>
      <c r="B14" s="176"/>
      <c r="C14" s="176" t="s">
        <v>124</v>
      </c>
      <c r="D14" s="176"/>
      <c r="E14" s="176"/>
      <c r="F14" s="180" t="s">
        <v>219</v>
      </c>
      <c r="G14" s="1147">
        <f>+'EXHIBIT C'!H12+'EXHIBIT C(2)'!E15</f>
        <v>18534750</v>
      </c>
    </row>
    <row r="15" spans="1:8" ht="20.100000000000001" customHeight="1">
      <c r="A15" s="478" t="s">
        <v>191</v>
      </c>
      <c r="B15" s="176"/>
      <c r="C15" s="181" t="s">
        <v>271</v>
      </c>
      <c r="D15" s="176"/>
      <c r="E15" s="176"/>
      <c r="F15" s="180" t="s">
        <v>220</v>
      </c>
      <c r="G15" s="1147">
        <f>+'EXHIBIT C'!H13+'EXHIBIT C(2)'!E16</f>
        <v>635069</v>
      </c>
    </row>
    <row r="16" spans="1:8" ht="20.100000000000001" customHeight="1">
      <c r="A16" s="478" t="s">
        <v>191</v>
      </c>
      <c r="B16" s="176"/>
      <c r="C16" s="181" t="s">
        <v>272</v>
      </c>
      <c r="D16" s="176"/>
      <c r="E16" s="176"/>
      <c r="F16" s="180" t="s">
        <v>221</v>
      </c>
      <c r="G16" s="182">
        <f>+'EXHIBIT C'!H14+'EXHIBIT C(2)'!E17</f>
        <v>1730378</v>
      </c>
    </row>
    <row r="17" spans="1:7" ht="20.100000000000001" customHeight="1">
      <c r="A17" s="478" t="s">
        <v>191</v>
      </c>
      <c r="B17" s="176"/>
      <c r="C17" s="169" t="s">
        <v>126</v>
      </c>
      <c r="D17" s="176"/>
      <c r="E17" s="176"/>
      <c r="F17" s="179">
        <v>40160</v>
      </c>
      <c r="G17" s="182">
        <f>+'EXHIBIT C'!H15+'EXHIBIT C(2)'!E18</f>
        <v>9832</v>
      </c>
    </row>
    <row r="18" spans="1:7" ht="20.100000000000001" customHeight="1">
      <c r="A18" s="478"/>
      <c r="B18" s="176"/>
      <c r="C18" s="176"/>
      <c r="D18" s="176"/>
      <c r="E18" s="176"/>
      <c r="F18" s="180"/>
      <c r="G18" s="182"/>
    </row>
    <row r="19" spans="1:7" ht="20.100000000000001" customHeight="1">
      <c r="A19" s="479" t="s">
        <v>273</v>
      </c>
      <c r="B19" s="176"/>
      <c r="C19" s="176"/>
      <c r="D19" s="176"/>
      <c r="E19" s="176"/>
      <c r="F19" s="180"/>
      <c r="G19" s="691">
        <f>SUM(G12:G17)</f>
        <v>57250731</v>
      </c>
    </row>
    <row r="20" spans="1:7" ht="20.100000000000001" customHeight="1">
      <c r="A20" s="478"/>
      <c r="B20" s="176"/>
      <c r="C20" s="176"/>
      <c r="D20" s="176"/>
      <c r="E20" s="176"/>
      <c r="F20" s="180"/>
      <c r="G20" s="183"/>
    </row>
    <row r="21" spans="1:7" ht="20.100000000000001" customHeight="1">
      <c r="A21" s="478" t="s">
        <v>206</v>
      </c>
      <c r="B21" s="176"/>
      <c r="C21" s="176" t="s">
        <v>217</v>
      </c>
      <c r="D21" s="176"/>
      <c r="E21" s="176"/>
      <c r="F21" s="179">
        <v>40301</v>
      </c>
      <c r="G21" s="1148">
        <f>+'EXHIBIT C'!F19+'EXHIBIT C(2)'!E22</f>
        <v>352856</v>
      </c>
    </row>
    <row r="22" spans="1:7" ht="20.100000000000001" customHeight="1">
      <c r="A22" s="478" t="s">
        <v>206</v>
      </c>
      <c r="B22" s="176"/>
      <c r="C22" s="169" t="s">
        <v>123</v>
      </c>
      <c r="D22" s="176"/>
      <c r="E22" s="176"/>
      <c r="F22" s="180" t="s">
        <v>225</v>
      </c>
      <c r="G22" s="1148">
        <f>+'EXHIBIT C'!F20+'EXHIBIT C(2)'!E23</f>
        <v>4717024</v>
      </c>
    </row>
    <row r="23" spans="1:7" ht="20.100000000000001" customHeight="1">
      <c r="A23" s="478" t="s">
        <v>206</v>
      </c>
      <c r="B23" s="176"/>
      <c r="C23" s="176" t="s">
        <v>124</v>
      </c>
      <c r="D23" s="176"/>
      <c r="E23" s="176"/>
      <c r="F23" s="180" t="s">
        <v>226</v>
      </c>
      <c r="G23" s="1149">
        <f>+'EXHIBIT C'!F21+'EXHIBIT C(2)'!E24</f>
        <v>2576005</v>
      </c>
    </row>
    <row r="24" spans="1:7" ht="20.100000000000001" customHeight="1">
      <c r="A24" s="478" t="s">
        <v>206</v>
      </c>
      <c r="B24" s="176"/>
      <c r="C24" s="181" t="s">
        <v>271</v>
      </c>
      <c r="D24" s="176"/>
      <c r="E24" s="176"/>
      <c r="F24" s="180" t="s">
        <v>227</v>
      </c>
      <c r="G24" s="1149">
        <f>+'EXHIBIT C'!F22+'EXHIBIT C(2)'!E25</f>
        <v>0</v>
      </c>
    </row>
    <row r="25" spans="1:7" ht="20.100000000000001" customHeight="1">
      <c r="A25" s="478" t="s">
        <v>206</v>
      </c>
      <c r="B25" s="176"/>
      <c r="C25" s="181" t="s">
        <v>272</v>
      </c>
      <c r="D25" s="176"/>
      <c r="E25" s="176"/>
      <c r="F25" s="180" t="s">
        <v>228</v>
      </c>
      <c r="G25" s="1149">
        <f>+'EXHIBIT C'!F23+'EXHIBIT C(2)'!E26</f>
        <v>644004</v>
      </c>
    </row>
    <row r="26" spans="1:7" ht="20.100000000000001" customHeight="1">
      <c r="A26" s="478" t="s">
        <v>206</v>
      </c>
      <c r="B26" s="176"/>
      <c r="C26" s="169" t="s">
        <v>723</v>
      </c>
      <c r="D26" s="176"/>
      <c r="E26" s="176"/>
      <c r="F26" s="179">
        <v>40360</v>
      </c>
      <c r="G26" s="1149">
        <f>+'EXHIBIT C'!F24+'EXHIBIT C(2)'!E27</f>
        <v>0</v>
      </c>
    </row>
    <row r="27" spans="1:7" ht="20.100000000000001" customHeight="1">
      <c r="A27" s="478" t="s">
        <v>206</v>
      </c>
      <c r="B27" s="176"/>
      <c r="C27" s="169" t="s">
        <v>704</v>
      </c>
      <c r="D27" s="176"/>
      <c r="E27" s="176"/>
      <c r="F27" s="179" t="s">
        <v>705</v>
      </c>
      <c r="G27" s="1149">
        <f>+'EXHIBIT C'!F25+'EXHIBIT C(2)'!E28</f>
        <v>0</v>
      </c>
    </row>
    <row r="28" spans="1:7" ht="20.100000000000001" customHeight="1">
      <c r="A28" s="478"/>
      <c r="B28" s="176"/>
      <c r="C28" s="176"/>
      <c r="D28" s="176"/>
      <c r="E28" s="176"/>
      <c r="F28" s="180"/>
      <c r="G28" s="184"/>
    </row>
    <row r="29" spans="1:7" ht="20.100000000000001" customHeight="1">
      <c r="A29" s="479" t="s">
        <v>274</v>
      </c>
      <c r="B29" s="176"/>
      <c r="C29" s="176"/>
      <c r="D29" s="176"/>
      <c r="E29" s="176"/>
      <c r="F29" s="180"/>
      <c r="G29" s="692">
        <f>SUM(G21:G27)</f>
        <v>8289889</v>
      </c>
    </row>
    <row r="30" spans="1:7" ht="20.100000000000001" customHeight="1">
      <c r="A30" s="478"/>
      <c r="B30" s="176"/>
      <c r="C30" s="176"/>
      <c r="D30" s="176"/>
      <c r="E30" s="176"/>
      <c r="F30" s="180"/>
      <c r="G30" s="185"/>
    </row>
    <row r="31" spans="1:7" ht="20.100000000000001" customHeight="1">
      <c r="A31" s="478" t="s">
        <v>275</v>
      </c>
      <c r="B31" s="176"/>
      <c r="C31" s="820" t="s">
        <v>236</v>
      </c>
      <c r="D31" s="820"/>
      <c r="E31" s="820"/>
      <c r="F31" s="180" t="s">
        <v>237</v>
      </c>
      <c r="G31" s="182">
        <f>'EXHIBIT C'!H33</f>
        <v>0</v>
      </c>
    </row>
    <row r="32" spans="1:7" ht="20.100000000000001" customHeight="1">
      <c r="A32" s="478" t="s">
        <v>275</v>
      </c>
      <c r="B32" s="176"/>
      <c r="C32" s="169" t="s">
        <v>238</v>
      </c>
      <c r="D32" s="176"/>
      <c r="E32" s="176"/>
      <c r="F32" s="180" t="s">
        <v>239</v>
      </c>
      <c r="G32" s="182">
        <f>'EXHIBIT C'!H34</f>
        <v>0</v>
      </c>
    </row>
    <row r="33" spans="1:7" ht="20.100000000000001" customHeight="1">
      <c r="A33" s="478" t="s">
        <v>276</v>
      </c>
      <c r="B33" s="176"/>
      <c r="C33" s="176" t="s">
        <v>236</v>
      </c>
      <c r="D33" s="176"/>
      <c r="E33" s="176"/>
      <c r="F33" s="180" t="s">
        <v>237</v>
      </c>
      <c r="G33" s="182">
        <f>'EXHIBIT C'!H35</f>
        <v>0</v>
      </c>
    </row>
    <row r="34" spans="1:7" ht="20.100000000000001" customHeight="1">
      <c r="A34" s="478" t="s">
        <v>276</v>
      </c>
      <c r="B34" s="176"/>
      <c r="C34" s="169" t="s">
        <v>238</v>
      </c>
      <c r="D34" s="176"/>
      <c r="E34" s="176"/>
      <c r="F34" s="180" t="s">
        <v>239</v>
      </c>
      <c r="G34" s="182">
        <f>'EXHIBIT C'!H36</f>
        <v>0</v>
      </c>
    </row>
    <row r="35" spans="1:7" ht="20.100000000000001" customHeight="1">
      <c r="A35" s="478"/>
      <c r="B35" s="176"/>
      <c r="C35" s="176"/>
      <c r="D35" s="176"/>
      <c r="E35" s="176"/>
      <c r="F35" s="180"/>
      <c r="G35" s="186"/>
    </row>
    <row r="36" spans="1:7" ht="20.100000000000001" customHeight="1">
      <c r="A36" s="479" t="s">
        <v>277</v>
      </c>
      <c r="B36" s="176"/>
      <c r="C36" s="176"/>
      <c r="D36" s="176"/>
      <c r="E36" s="176"/>
      <c r="F36" s="180"/>
      <c r="G36" s="692">
        <f>SUM(G31:G34)</f>
        <v>0</v>
      </c>
    </row>
    <row r="37" spans="1:7" ht="20.100000000000001" customHeight="1">
      <c r="A37" s="478"/>
      <c r="B37" s="176"/>
      <c r="C37" s="176"/>
      <c r="D37" s="176"/>
      <c r="E37" s="176"/>
      <c r="F37" s="180"/>
      <c r="G37" s="184"/>
    </row>
    <row r="38" spans="1:7" ht="20.100000000000001" customHeight="1">
      <c r="A38" s="478" t="s">
        <v>278</v>
      </c>
      <c r="B38" s="176"/>
      <c r="C38" s="176" t="s">
        <v>236</v>
      </c>
      <c r="D38" s="176"/>
      <c r="E38" s="176"/>
      <c r="F38" s="180" t="s">
        <v>243</v>
      </c>
      <c r="G38" s="1149">
        <f>'EXHIBIT C'!F40</f>
        <v>0</v>
      </c>
    </row>
    <row r="39" spans="1:7" ht="20.100000000000001" customHeight="1">
      <c r="A39" s="478" t="s">
        <v>278</v>
      </c>
      <c r="B39" s="176"/>
      <c r="C39" s="821" t="s">
        <v>238</v>
      </c>
      <c r="D39" s="821"/>
      <c r="E39" s="821"/>
      <c r="F39" s="180" t="s">
        <v>244</v>
      </c>
      <c r="G39" s="1149">
        <f>'EXHIBIT C'!F41</f>
        <v>0</v>
      </c>
    </row>
    <row r="40" spans="1:7" ht="20.100000000000001" customHeight="1">
      <c r="A40" s="478" t="s">
        <v>279</v>
      </c>
      <c r="B40" s="176"/>
      <c r="C40" s="176" t="s">
        <v>236</v>
      </c>
      <c r="D40" s="176"/>
      <c r="E40" s="176"/>
      <c r="F40" s="180" t="s">
        <v>243</v>
      </c>
      <c r="G40" s="1149">
        <f>'EXHIBIT C'!F42</f>
        <v>0</v>
      </c>
    </row>
    <row r="41" spans="1:7" ht="20.100000000000001" customHeight="1">
      <c r="A41" s="478" t="s">
        <v>279</v>
      </c>
      <c r="B41" s="176"/>
      <c r="C41" s="821" t="s">
        <v>238</v>
      </c>
      <c r="D41" s="821"/>
      <c r="E41" s="821"/>
      <c r="F41" s="180" t="s">
        <v>244</v>
      </c>
      <c r="G41" s="1149">
        <f>'EXHIBIT C'!F43</f>
        <v>0</v>
      </c>
    </row>
    <row r="42" spans="1:7" ht="20.100000000000001" customHeight="1">
      <c r="A42" s="478"/>
      <c r="B42" s="176"/>
      <c r="C42" s="176"/>
      <c r="D42" s="176"/>
      <c r="E42" s="176"/>
      <c r="F42" s="180"/>
      <c r="G42" s="184"/>
    </row>
    <row r="43" spans="1:7" ht="20.100000000000001" customHeight="1">
      <c r="A43" s="479" t="s">
        <v>280</v>
      </c>
      <c r="B43" s="176"/>
      <c r="C43" s="176"/>
      <c r="D43" s="176"/>
      <c r="E43" s="176"/>
      <c r="F43" s="180"/>
      <c r="G43" s="692">
        <f>SUM(G38:G42)</f>
        <v>0</v>
      </c>
    </row>
    <row r="44" spans="1:7" ht="20.100000000000001" customHeight="1">
      <c r="A44" s="478"/>
      <c r="B44" s="176"/>
      <c r="C44" s="176"/>
      <c r="D44" s="176"/>
      <c r="E44" s="176"/>
      <c r="F44" s="180"/>
      <c r="G44" s="185"/>
    </row>
    <row r="45" spans="1:7" ht="20.100000000000001" customHeight="1">
      <c r="A45" s="479" t="s">
        <v>281</v>
      </c>
      <c r="B45" s="176"/>
      <c r="C45" s="176"/>
      <c r="D45" s="176"/>
      <c r="E45" s="176"/>
      <c r="F45" s="180"/>
      <c r="G45" s="693">
        <f>G19+G29+G36+G43</f>
        <v>65540620</v>
      </c>
    </row>
    <row r="46" spans="1:7" ht="20.100000000000001" customHeight="1">
      <c r="A46" s="478"/>
      <c r="B46" s="176"/>
      <c r="C46" s="176"/>
      <c r="D46" s="176"/>
      <c r="E46" s="176"/>
      <c r="F46" s="180"/>
      <c r="G46" s="184"/>
    </row>
    <row r="47" spans="1:7" ht="20.100000000000001" customHeight="1">
      <c r="A47" s="478" t="s">
        <v>282</v>
      </c>
      <c r="B47" s="176"/>
      <c r="C47" s="176"/>
      <c r="D47" s="176"/>
      <c r="E47" s="176"/>
      <c r="F47" s="180" t="s">
        <v>283</v>
      </c>
      <c r="G47" s="1150">
        <v>0</v>
      </c>
    </row>
    <row r="48" spans="1:7" ht="20.100000000000001" customHeight="1">
      <c r="A48" s="478" t="s">
        <v>284</v>
      </c>
      <c r="B48" s="187"/>
      <c r="C48" s="187"/>
      <c r="D48" s="187"/>
      <c r="E48" s="187"/>
      <c r="F48" s="188" t="s">
        <v>285</v>
      </c>
      <c r="G48" s="1150">
        <v>286561</v>
      </c>
    </row>
    <row r="49" spans="1:7" ht="20.100000000000001" customHeight="1">
      <c r="A49" s="478" t="s">
        <v>286</v>
      </c>
      <c r="C49" s="187"/>
      <c r="D49" s="187"/>
      <c r="E49" s="187"/>
      <c r="F49" s="188" t="s">
        <v>287</v>
      </c>
      <c r="G49" s="1150">
        <v>0</v>
      </c>
    </row>
    <row r="50" spans="1:7" ht="20.100000000000001" customHeight="1">
      <c r="A50" s="478" t="s">
        <v>288</v>
      </c>
      <c r="B50" s="176"/>
      <c r="C50" s="176"/>
      <c r="D50" s="176"/>
      <c r="E50" s="176"/>
      <c r="F50" s="180" t="s">
        <v>289</v>
      </c>
      <c r="G50" s="1150">
        <v>0</v>
      </c>
    </row>
    <row r="51" spans="1:7" ht="20.100000000000001" customHeight="1">
      <c r="A51" s="478" t="s">
        <v>713</v>
      </c>
      <c r="B51" s="176"/>
      <c r="C51" s="176"/>
      <c r="D51" s="176"/>
      <c r="E51" s="176"/>
      <c r="F51" s="195">
        <v>40280</v>
      </c>
      <c r="G51" s="1150">
        <v>4889165</v>
      </c>
    </row>
    <row r="52" spans="1:7" ht="20.100000000000001" customHeight="1">
      <c r="A52" s="478" t="s">
        <v>290</v>
      </c>
      <c r="B52" s="176"/>
      <c r="C52" s="176"/>
      <c r="D52" s="176"/>
      <c r="E52" s="176"/>
      <c r="F52" s="180" t="s">
        <v>291</v>
      </c>
      <c r="G52" s="1150">
        <v>1934511</v>
      </c>
    </row>
    <row r="53" spans="1:7" ht="20.100000000000001" customHeight="1">
      <c r="A53" s="478" t="s">
        <v>292</v>
      </c>
      <c r="B53" s="176"/>
      <c r="C53" s="176"/>
      <c r="D53" s="176"/>
      <c r="E53" s="176"/>
      <c r="F53" s="179">
        <v>40450</v>
      </c>
      <c r="G53" s="1150">
        <v>2354000</v>
      </c>
    </row>
    <row r="54" spans="1:7" ht="20.100000000000001" customHeight="1">
      <c r="A54" s="478" t="s">
        <v>293</v>
      </c>
      <c r="B54" s="176"/>
      <c r="C54" s="176"/>
      <c r="D54" s="176"/>
      <c r="E54" s="176"/>
      <c r="F54" s="180" t="s">
        <v>294</v>
      </c>
      <c r="G54" s="1150">
        <v>592780</v>
      </c>
    </row>
    <row r="55" spans="1:7" ht="20.100000000000001" customHeight="1">
      <c r="A55" s="478" t="s">
        <v>295</v>
      </c>
      <c r="B55" s="176"/>
      <c r="C55" s="176"/>
      <c r="D55" s="176"/>
      <c r="E55" s="176"/>
      <c r="F55" s="188" t="s">
        <v>296</v>
      </c>
      <c r="G55" s="1150">
        <v>0</v>
      </c>
    </row>
    <row r="56" spans="1:7" ht="20.100000000000001" customHeight="1">
      <c r="A56" s="478" t="s">
        <v>297</v>
      </c>
      <c r="B56" s="176"/>
      <c r="C56" s="176"/>
      <c r="D56" s="176"/>
      <c r="E56" s="176"/>
      <c r="F56" s="180" t="s">
        <v>298</v>
      </c>
      <c r="G56" s="1150">
        <v>0</v>
      </c>
    </row>
    <row r="57" spans="1:7" ht="20.100000000000001" customHeight="1">
      <c r="A57" s="478" t="s">
        <v>299</v>
      </c>
      <c r="B57" s="176"/>
      <c r="C57" s="176"/>
      <c r="D57" s="176"/>
      <c r="E57" s="176"/>
      <c r="F57" s="188" t="s">
        <v>300</v>
      </c>
      <c r="G57" s="1150">
        <v>0</v>
      </c>
    </row>
    <row r="58" spans="1:7" ht="20.100000000000001" customHeight="1">
      <c r="A58" s="478" t="s">
        <v>301</v>
      </c>
      <c r="B58" s="176"/>
      <c r="C58" s="176"/>
      <c r="D58" s="176"/>
      <c r="E58" s="176"/>
      <c r="F58" s="180" t="s">
        <v>302</v>
      </c>
      <c r="G58" s="1150">
        <v>121359</v>
      </c>
    </row>
    <row r="59" spans="1:7" ht="20.100000000000001" customHeight="1">
      <c r="A59" s="478" t="s">
        <v>303</v>
      </c>
      <c r="B59" s="176"/>
      <c r="C59" s="176"/>
      <c r="D59" s="176"/>
      <c r="E59" s="176"/>
      <c r="F59" s="180" t="s">
        <v>304</v>
      </c>
      <c r="G59" s="1150">
        <v>0</v>
      </c>
    </row>
    <row r="60" spans="1:7" ht="20.100000000000001" customHeight="1">
      <c r="A60" s="478" t="s">
        <v>305</v>
      </c>
      <c r="B60" s="176"/>
      <c r="C60" s="176"/>
      <c r="D60" s="176"/>
      <c r="E60" s="176"/>
      <c r="F60" s="189" t="s">
        <v>306</v>
      </c>
      <c r="G60" s="1150">
        <v>3195364</v>
      </c>
    </row>
    <row r="61" spans="1:7" ht="20.100000000000001" customHeight="1">
      <c r="A61" s="478" t="s">
        <v>307</v>
      </c>
      <c r="B61" s="176"/>
      <c r="C61" s="176"/>
      <c r="D61" s="176"/>
      <c r="E61" s="176"/>
      <c r="F61" s="180" t="s">
        <v>308</v>
      </c>
      <c r="G61" s="1150">
        <v>5521181</v>
      </c>
    </row>
    <row r="62" spans="1:7" ht="20.100000000000001" customHeight="1">
      <c r="A62" s="478" t="s">
        <v>309</v>
      </c>
      <c r="B62" s="176"/>
      <c r="C62" s="176"/>
      <c r="D62" s="176"/>
      <c r="E62" s="176"/>
      <c r="F62" s="188" t="s">
        <v>310</v>
      </c>
      <c r="G62" s="1150">
        <v>0</v>
      </c>
    </row>
    <row r="63" spans="1:7" ht="20.100000000000001" customHeight="1">
      <c r="A63" s="478" t="s">
        <v>311</v>
      </c>
      <c r="B63" s="176"/>
      <c r="C63" s="176"/>
      <c r="D63" s="176"/>
      <c r="E63" s="176"/>
      <c r="F63" s="188" t="s">
        <v>312</v>
      </c>
      <c r="G63" s="1150">
        <v>0</v>
      </c>
    </row>
    <row r="64" spans="1:7" ht="20.100000000000001" customHeight="1">
      <c r="A64" s="478"/>
      <c r="B64" s="176"/>
      <c r="C64" s="176"/>
      <c r="D64" s="176"/>
      <c r="E64" s="176"/>
      <c r="F64" s="180"/>
      <c r="G64" s="694"/>
    </row>
    <row r="65" spans="1:7" ht="20.100000000000001" customHeight="1">
      <c r="A65" s="479" t="s">
        <v>313</v>
      </c>
      <c r="B65" s="176"/>
      <c r="C65" s="176"/>
      <c r="D65" s="176"/>
      <c r="E65" s="176"/>
      <c r="F65" s="180"/>
      <c r="G65" s="695">
        <f>SUM(G45:G63)</f>
        <v>84435541</v>
      </c>
    </row>
    <row r="66" spans="1:7" ht="20.100000000000001" customHeight="1">
      <c r="A66" s="478"/>
      <c r="B66" s="176"/>
      <c r="C66" s="176"/>
      <c r="D66" s="176"/>
      <c r="E66" s="176"/>
      <c r="F66" s="180"/>
      <c r="G66" s="184"/>
    </row>
    <row r="67" spans="1:7" ht="20.100000000000001" customHeight="1">
      <c r="A67" s="822" t="s">
        <v>314</v>
      </c>
      <c r="B67" s="823"/>
      <c r="C67" s="823"/>
      <c r="D67" s="823"/>
      <c r="E67" s="823"/>
      <c r="F67" s="824"/>
      <c r="G67" s="696"/>
    </row>
    <row r="68" spans="1:7" ht="20.100000000000001" customHeight="1">
      <c r="A68" s="478"/>
      <c r="B68" s="176"/>
      <c r="C68" s="176"/>
      <c r="D68" s="176"/>
      <c r="E68" s="176"/>
      <c r="F68" s="180"/>
      <c r="G68" s="184"/>
    </row>
    <row r="69" spans="1:7" ht="20.100000000000001" customHeight="1">
      <c r="A69" s="478" t="s">
        <v>315</v>
      </c>
      <c r="B69" s="176"/>
      <c r="C69" s="176"/>
      <c r="D69" s="176"/>
      <c r="E69" s="176"/>
      <c r="F69" s="180" t="s">
        <v>316</v>
      </c>
      <c r="G69" s="1150">
        <v>0</v>
      </c>
    </row>
    <row r="70" spans="1:7" ht="20.100000000000001" customHeight="1">
      <c r="A70" s="478" t="s">
        <v>317</v>
      </c>
      <c r="B70" s="176"/>
      <c r="C70" s="176"/>
      <c r="D70" s="176"/>
      <c r="E70" s="176"/>
      <c r="F70" s="180" t="s">
        <v>318</v>
      </c>
      <c r="G70" s="1150">
        <v>0</v>
      </c>
    </row>
    <row r="71" spans="1:7" ht="20.100000000000001" customHeight="1">
      <c r="A71" s="478" t="s">
        <v>319</v>
      </c>
      <c r="B71" s="176"/>
      <c r="C71" s="176"/>
      <c r="D71" s="176"/>
      <c r="E71" s="176"/>
      <c r="F71" s="180" t="s">
        <v>320</v>
      </c>
      <c r="G71" s="1150">
        <v>0</v>
      </c>
    </row>
    <row r="72" spans="1:7" ht="20.100000000000001" customHeight="1">
      <c r="A72" s="478"/>
      <c r="B72" s="176"/>
      <c r="C72" s="176"/>
      <c r="D72" s="176"/>
      <c r="E72" s="176"/>
      <c r="F72" s="180"/>
      <c r="G72" s="694"/>
    </row>
    <row r="73" spans="1:7" ht="20.100000000000001" customHeight="1">
      <c r="A73" s="479" t="s">
        <v>321</v>
      </c>
      <c r="B73" s="176"/>
      <c r="C73" s="176"/>
      <c r="D73" s="176"/>
      <c r="E73" s="176"/>
      <c r="F73" s="180"/>
      <c r="G73" s="210">
        <f>SUM(G69:G71)</f>
        <v>0</v>
      </c>
    </row>
    <row r="74" spans="1:7" ht="20.100000000000001" customHeight="1">
      <c r="A74" s="697"/>
      <c r="B74" s="544"/>
      <c r="C74" s="544"/>
      <c r="D74" s="544"/>
      <c r="E74" s="544"/>
      <c r="F74" s="545"/>
      <c r="G74" s="698"/>
    </row>
    <row r="75" spans="1:7" ht="20.100000000000001" customHeight="1">
      <c r="A75" s="822" t="s">
        <v>322</v>
      </c>
      <c r="B75" s="823"/>
      <c r="C75" s="823"/>
      <c r="D75" s="823"/>
      <c r="E75" s="823"/>
      <c r="F75" s="824"/>
      <c r="G75" s="591"/>
    </row>
    <row r="76" spans="1:7" ht="20.100000000000001" customHeight="1">
      <c r="A76" s="478"/>
      <c r="B76" s="176"/>
      <c r="C76" s="176"/>
      <c r="D76" s="176"/>
      <c r="E76" s="176"/>
      <c r="F76" s="180"/>
      <c r="G76" s="190"/>
    </row>
    <row r="77" spans="1:7" ht="20.100000000000001" customHeight="1">
      <c r="A77" s="478" t="s">
        <v>323</v>
      </c>
      <c r="B77" s="176"/>
      <c r="C77" s="176"/>
      <c r="D77" s="176"/>
      <c r="E77" s="176"/>
      <c r="F77" s="180" t="s">
        <v>324</v>
      </c>
      <c r="G77" s="1151">
        <f>'CHECK SHEET'!D84</f>
        <v>98690418</v>
      </c>
    </row>
    <row r="78" spans="1:7" ht="20.100000000000001" customHeight="1">
      <c r="A78" s="478" t="s">
        <v>681</v>
      </c>
      <c r="B78" s="176"/>
      <c r="C78" s="176"/>
      <c r="D78" s="176"/>
      <c r="E78" s="176"/>
      <c r="F78" s="179">
        <v>42130</v>
      </c>
      <c r="G78" s="1152">
        <v>1367137</v>
      </c>
    </row>
    <row r="79" spans="1:7" ht="20.100000000000001" customHeight="1">
      <c r="A79" s="480" t="s">
        <v>325</v>
      </c>
      <c r="B79" s="481"/>
      <c r="C79" s="481"/>
      <c r="D79" s="481"/>
      <c r="E79" s="481"/>
      <c r="F79" s="191" t="s">
        <v>326</v>
      </c>
      <c r="G79" s="1150">
        <v>1702837</v>
      </c>
    </row>
    <row r="80" spans="1:7" ht="20.100000000000001" customHeight="1">
      <c r="A80" s="478" t="s">
        <v>327</v>
      </c>
      <c r="B80" s="176"/>
      <c r="C80" s="176"/>
      <c r="D80" s="176"/>
      <c r="E80" s="176"/>
      <c r="F80" s="180" t="s">
        <v>328</v>
      </c>
      <c r="G80" s="1152">
        <v>0</v>
      </c>
    </row>
    <row r="81" spans="1:10" ht="20.100000000000001" customHeight="1">
      <c r="A81" s="478" t="s">
        <v>696</v>
      </c>
      <c r="B81" s="176"/>
      <c r="C81" s="176"/>
      <c r="D81" s="176"/>
      <c r="E81" s="176"/>
      <c r="F81" s="180" t="s">
        <v>329</v>
      </c>
      <c r="G81" s="1152">
        <v>1532299</v>
      </c>
    </row>
    <row r="82" spans="1:10" ht="20.100000000000001" customHeight="1">
      <c r="A82" s="478" t="s">
        <v>330</v>
      </c>
      <c r="B82" s="176"/>
      <c r="C82" s="176"/>
      <c r="D82" s="176"/>
      <c r="E82" s="176"/>
      <c r="F82" s="180" t="s">
        <v>331</v>
      </c>
      <c r="G82" s="1151">
        <f>'CHECK SHEET'!D86</f>
        <v>17967796</v>
      </c>
    </row>
    <row r="83" spans="1:10" ht="20.100000000000001" customHeight="1">
      <c r="A83" s="482" t="s">
        <v>332</v>
      </c>
      <c r="B83" s="483"/>
      <c r="C83" s="483"/>
      <c r="D83" s="483"/>
      <c r="E83" s="483"/>
      <c r="F83" s="190" t="s">
        <v>333</v>
      </c>
      <c r="G83" s="1152">
        <v>315072</v>
      </c>
    </row>
    <row r="84" spans="1:10" ht="20.100000000000001" customHeight="1">
      <c r="A84" s="478" t="s">
        <v>334</v>
      </c>
      <c r="B84" s="176"/>
      <c r="C84" s="176"/>
      <c r="D84" s="176"/>
      <c r="E84" s="176"/>
      <c r="F84" s="180" t="s">
        <v>335</v>
      </c>
      <c r="G84" s="1152">
        <v>96872</v>
      </c>
    </row>
    <row r="85" spans="1:10" ht="20.100000000000001" customHeight="1">
      <c r="A85" s="478"/>
      <c r="B85" s="176"/>
      <c r="C85" s="176"/>
      <c r="D85" s="176"/>
      <c r="E85" s="176"/>
      <c r="F85" s="180"/>
      <c r="G85" s="699"/>
    </row>
    <row r="86" spans="1:10" ht="20.100000000000001" customHeight="1">
      <c r="A86" s="479" t="s">
        <v>336</v>
      </c>
      <c r="B86" s="176"/>
      <c r="C86" s="176"/>
      <c r="D86" s="176"/>
      <c r="E86" s="176"/>
      <c r="F86" s="180"/>
      <c r="G86" s="211">
        <f>SUM(G77:G84)</f>
        <v>121672431</v>
      </c>
    </row>
    <row r="87" spans="1:10" ht="20.100000000000001" customHeight="1">
      <c r="A87" s="697"/>
      <c r="B87" s="544"/>
      <c r="C87" s="544"/>
      <c r="D87" s="544"/>
      <c r="E87" s="544"/>
      <c r="F87" s="545"/>
      <c r="G87" s="698"/>
    </row>
    <row r="88" spans="1:10" ht="20.100000000000001" customHeight="1">
      <c r="A88" s="825" t="s">
        <v>337</v>
      </c>
      <c r="B88" s="826"/>
      <c r="C88" s="826"/>
      <c r="D88" s="826"/>
      <c r="E88" s="826"/>
      <c r="F88" s="827"/>
      <c r="G88" s="591"/>
    </row>
    <row r="89" spans="1:10" ht="20.100000000000001" customHeight="1">
      <c r="A89" s="478"/>
      <c r="B89" s="176"/>
      <c r="C89" s="176"/>
      <c r="D89" s="176"/>
      <c r="E89" s="176"/>
      <c r="F89" s="180"/>
      <c r="G89" s="190"/>
    </row>
    <row r="90" spans="1:10" ht="20.100000000000001" customHeight="1">
      <c r="A90" s="478" t="s">
        <v>338</v>
      </c>
      <c r="B90" s="176"/>
      <c r="C90" s="176"/>
      <c r="D90" s="176"/>
      <c r="E90" s="176"/>
      <c r="F90" s="180" t="s">
        <v>339</v>
      </c>
      <c r="G90" s="432">
        <v>0</v>
      </c>
    </row>
    <row r="91" spans="1:10" ht="20.100000000000001" customHeight="1">
      <c r="A91" s="478" t="s">
        <v>340</v>
      </c>
      <c r="B91" s="176"/>
      <c r="C91" s="176"/>
      <c r="D91" s="176"/>
      <c r="E91" s="176"/>
      <c r="F91" s="970">
        <v>43518</v>
      </c>
      <c r="G91" s="433">
        <v>0</v>
      </c>
      <c r="J91" s="192"/>
    </row>
    <row r="92" spans="1:10" ht="20.100000000000001" customHeight="1">
      <c r="A92" s="478" t="s">
        <v>341</v>
      </c>
      <c r="B92" s="176"/>
      <c r="C92" s="176"/>
      <c r="D92" s="176"/>
      <c r="E92" s="176"/>
      <c r="F92" s="970">
        <v>43519</v>
      </c>
      <c r="G92" s="433">
        <v>0</v>
      </c>
    </row>
    <row r="93" spans="1:10" ht="20.100000000000001" customHeight="1">
      <c r="A93" s="478" t="s">
        <v>7</v>
      </c>
      <c r="B93" s="176"/>
      <c r="C93" s="176"/>
      <c r="D93" s="176"/>
      <c r="E93" s="176"/>
      <c r="F93" s="195">
        <v>43521</v>
      </c>
      <c r="G93" s="433">
        <v>0</v>
      </c>
    </row>
    <row r="94" spans="1:10" ht="20.100000000000001" customHeight="1">
      <c r="A94" s="478" t="s">
        <v>8</v>
      </c>
      <c r="B94" s="176"/>
      <c r="C94" s="176"/>
      <c r="D94" s="176"/>
      <c r="E94" s="176"/>
      <c r="F94" s="195">
        <v>43526</v>
      </c>
      <c r="G94" s="433">
        <v>0</v>
      </c>
    </row>
    <row r="95" spans="1:10" ht="20.100000000000001" customHeight="1">
      <c r="A95" s="478" t="s">
        <v>342</v>
      </c>
      <c r="B95" s="176"/>
      <c r="C95" s="176"/>
      <c r="D95" s="176"/>
      <c r="E95" s="176"/>
      <c r="F95" s="180" t="s">
        <v>343</v>
      </c>
      <c r="G95" s="1142">
        <v>1071001</v>
      </c>
    </row>
    <row r="96" spans="1:10" ht="20.100000000000001" customHeight="1">
      <c r="A96" s="572"/>
      <c r="B96" s="546"/>
      <c r="C96" s="546"/>
      <c r="D96" s="546"/>
      <c r="E96" s="546"/>
      <c r="F96" s="562"/>
      <c r="G96" s="699"/>
    </row>
    <row r="97" spans="1:7" ht="20.100000000000001" customHeight="1">
      <c r="A97" s="479" t="s">
        <v>344</v>
      </c>
      <c r="B97" s="176"/>
      <c r="C97" s="176"/>
      <c r="D97" s="176"/>
      <c r="E97" s="176"/>
      <c r="F97" s="193"/>
      <c r="G97" s="700">
        <f>SUM(G90:G95)</f>
        <v>1071001</v>
      </c>
    </row>
    <row r="98" spans="1:7" ht="20.100000000000001" customHeight="1">
      <c r="A98" s="478"/>
      <c r="B98" s="176"/>
      <c r="C98" s="176"/>
      <c r="D98" s="176"/>
      <c r="E98" s="176"/>
      <c r="F98" s="180"/>
      <c r="G98" s="194"/>
    </row>
    <row r="99" spans="1:7" ht="20.100000000000001" customHeight="1">
      <c r="A99" s="828" t="s">
        <v>345</v>
      </c>
      <c r="B99" s="829"/>
      <c r="C99" s="829"/>
      <c r="D99" s="829"/>
      <c r="E99" s="829"/>
      <c r="F99" s="830"/>
      <c r="G99" s="701"/>
    </row>
    <row r="100" spans="1:7" ht="20.100000000000001" customHeight="1">
      <c r="A100" s="478"/>
      <c r="B100" s="176"/>
      <c r="C100" s="176"/>
      <c r="D100" s="176"/>
      <c r="E100" s="176"/>
      <c r="F100" s="180"/>
      <c r="G100" s="194"/>
    </row>
    <row r="101" spans="1:7" ht="20.100000000000001" customHeight="1">
      <c r="A101" s="478" t="s">
        <v>715</v>
      </c>
      <c r="B101" s="176"/>
      <c r="C101" s="176"/>
      <c r="D101" s="176"/>
      <c r="E101" s="176"/>
      <c r="F101" s="180" t="s">
        <v>346</v>
      </c>
      <c r="G101" s="432">
        <v>0</v>
      </c>
    </row>
    <row r="102" spans="1:7" ht="20.100000000000001" customHeight="1">
      <c r="A102" s="478" t="s">
        <v>347</v>
      </c>
      <c r="B102" s="176"/>
      <c r="C102" s="176"/>
      <c r="D102" s="176"/>
      <c r="E102" s="176"/>
      <c r="F102" s="180" t="s">
        <v>348</v>
      </c>
      <c r="G102" s="432">
        <v>0</v>
      </c>
    </row>
    <row r="103" spans="1:7" ht="20.100000000000001" customHeight="1">
      <c r="A103" s="478" t="s">
        <v>349</v>
      </c>
      <c r="B103" s="176"/>
      <c r="C103" s="176"/>
      <c r="D103" s="176"/>
      <c r="E103" s="176"/>
      <c r="F103" s="195">
        <v>44400</v>
      </c>
      <c r="G103" s="433">
        <v>232474</v>
      </c>
    </row>
    <row r="104" spans="1:7" ht="20.100000000000001" customHeight="1">
      <c r="A104" s="478" t="s">
        <v>350</v>
      </c>
      <c r="B104" s="176"/>
      <c r="C104" s="176"/>
      <c r="D104" s="176"/>
      <c r="E104" s="176"/>
      <c r="F104" s="180" t="s">
        <v>351</v>
      </c>
      <c r="G104" s="432">
        <v>0</v>
      </c>
    </row>
    <row r="105" spans="1:7" ht="20.100000000000001" customHeight="1">
      <c r="A105" s="478"/>
      <c r="B105" s="176"/>
      <c r="C105" s="176"/>
      <c r="D105" s="176"/>
      <c r="E105" s="176"/>
      <c r="F105" s="180"/>
      <c r="G105" s="702"/>
    </row>
    <row r="106" spans="1:7" ht="20.100000000000001" customHeight="1">
      <c r="A106" s="479" t="s">
        <v>352</v>
      </c>
      <c r="B106" s="176"/>
      <c r="C106" s="176"/>
      <c r="D106" s="176"/>
      <c r="E106" s="176"/>
      <c r="F106" s="180"/>
      <c r="G106" s="700">
        <f>SUM(G101:G104)</f>
        <v>232474</v>
      </c>
    </row>
    <row r="107" spans="1:7" ht="20.100000000000001" customHeight="1">
      <c r="A107" s="478"/>
      <c r="B107" s="176"/>
      <c r="C107" s="176"/>
      <c r="D107" s="176"/>
      <c r="E107" s="176"/>
      <c r="F107" s="180"/>
      <c r="G107" s="194"/>
    </row>
    <row r="108" spans="1:7" ht="20.100000000000001" customHeight="1">
      <c r="A108" s="822" t="s">
        <v>353</v>
      </c>
      <c r="B108" s="823"/>
      <c r="C108" s="823"/>
      <c r="D108" s="823"/>
      <c r="E108" s="823"/>
      <c r="F108" s="824"/>
      <c r="G108" s="703"/>
    </row>
    <row r="109" spans="1:7" ht="20.100000000000001" customHeight="1">
      <c r="A109" s="478"/>
      <c r="B109" s="176"/>
      <c r="C109" s="176"/>
      <c r="D109" s="176"/>
      <c r="E109" s="176"/>
      <c r="F109" s="180"/>
      <c r="G109" s="194"/>
    </row>
    <row r="110" spans="1:7" ht="20.100000000000001" customHeight="1">
      <c r="A110" s="478" t="s">
        <v>354</v>
      </c>
      <c r="B110" s="176"/>
      <c r="C110" s="176"/>
      <c r="D110" s="176"/>
      <c r="E110" s="176"/>
      <c r="F110" s="180" t="s">
        <v>355</v>
      </c>
      <c r="G110" s="432">
        <v>0</v>
      </c>
    </row>
    <row r="111" spans="1:7" ht="20.100000000000001" customHeight="1">
      <c r="A111" s="478" t="s">
        <v>716</v>
      </c>
      <c r="B111" s="176"/>
      <c r="C111" s="176"/>
      <c r="D111" s="176"/>
      <c r="E111" s="176"/>
      <c r="F111" s="180" t="s">
        <v>356</v>
      </c>
      <c r="G111" s="432">
        <v>2323968</v>
      </c>
    </row>
    <row r="112" spans="1:7" ht="20.100000000000001" customHeight="1">
      <c r="A112" s="478" t="s">
        <v>357</v>
      </c>
      <c r="B112" s="176"/>
      <c r="C112" s="176"/>
      <c r="D112" s="176"/>
      <c r="E112" s="176"/>
      <c r="F112" s="180" t="s">
        <v>358</v>
      </c>
      <c r="G112" s="432">
        <v>0</v>
      </c>
    </row>
    <row r="113" spans="1:7" ht="20.100000000000001" customHeight="1">
      <c r="A113" s="478" t="s">
        <v>359</v>
      </c>
      <c r="B113" s="176"/>
      <c r="C113" s="176"/>
      <c r="D113" s="176"/>
      <c r="E113" s="176"/>
      <c r="F113" s="180" t="s">
        <v>360</v>
      </c>
      <c r="G113" s="432">
        <v>3628</v>
      </c>
    </row>
    <row r="114" spans="1:7" ht="20.100000000000001" customHeight="1">
      <c r="A114" s="478" t="s">
        <v>361</v>
      </c>
      <c r="B114" s="176"/>
      <c r="C114" s="176"/>
      <c r="D114" s="176"/>
      <c r="E114" s="176"/>
      <c r="F114" s="180" t="s">
        <v>362</v>
      </c>
      <c r="G114" s="1037">
        <v>33710</v>
      </c>
    </row>
    <row r="115" spans="1:7" ht="20.100000000000001" customHeight="1">
      <c r="A115" s="478"/>
      <c r="B115" s="176"/>
      <c r="C115" s="176"/>
      <c r="D115" s="176"/>
      <c r="E115" s="176"/>
      <c r="F115" s="180"/>
      <c r="G115" s="702"/>
    </row>
    <row r="116" spans="1:7" ht="20.100000000000001" customHeight="1">
      <c r="A116" s="704" t="s">
        <v>363</v>
      </c>
      <c r="B116" s="705"/>
      <c r="C116" s="705"/>
      <c r="D116" s="705"/>
      <c r="E116" s="705"/>
      <c r="F116" s="706"/>
      <c r="G116" s="700">
        <f>SUM(G110:G114)</f>
        <v>2361306</v>
      </c>
    </row>
    <row r="117" spans="1:7" ht="20.100000000000001" customHeight="1">
      <c r="A117" s="478"/>
      <c r="B117" s="176"/>
      <c r="C117" s="176"/>
      <c r="D117" s="176"/>
      <c r="E117" s="176"/>
      <c r="F117" s="484"/>
      <c r="G117" s="485"/>
    </row>
    <row r="118" spans="1:7" ht="20.100000000000001" customHeight="1">
      <c r="A118" s="707" t="s">
        <v>717</v>
      </c>
      <c r="B118" s="547"/>
      <c r="C118" s="547"/>
      <c r="D118" s="547"/>
      <c r="E118" s="547"/>
      <c r="F118" s="548" t="s">
        <v>364</v>
      </c>
      <c r="G118" s="1143">
        <v>0</v>
      </c>
    </row>
    <row r="119" spans="1:7" ht="20.100000000000001" customHeight="1">
      <c r="A119" s="486"/>
      <c r="F119" s="195"/>
      <c r="G119" s="196"/>
    </row>
    <row r="120" spans="1:7" ht="20.100000000000001" customHeight="1">
      <c r="A120" s="479" t="s">
        <v>365</v>
      </c>
      <c r="C120" s="176"/>
      <c r="D120" s="176"/>
      <c r="F120" s="195"/>
      <c r="G120" s="700">
        <f>G118</f>
        <v>0</v>
      </c>
    </row>
    <row r="121" spans="1:7" ht="20.100000000000001" customHeight="1">
      <c r="A121" s="486"/>
      <c r="F121" s="195"/>
      <c r="G121" s="194"/>
    </row>
    <row r="122" spans="1:7" ht="20.100000000000001" customHeight="1">
      <c r="A122" s="828" t="s">
        <v>366</v>
      </c>
      <c r="B122" s="829"/>
      <c r="C122" s="829"/>
      <c r="D122" s="829"/>
      <c r="E122" s="829"/>
      <c r="F122" s="830"/>
      <c r="G122" s="701"/>
    </row>
    <row r="123" spans="1:7" ht="20.100000000000001" customHeight="1">
      <c r="A123" s="478"/>
      <c r="B123" s="176"/>
      <c r="C123" s="176"/>
      <c r="D123" s="176"/>
      <c r="E123" s="176"/>
      <c r="F123" s="180"/>
      <c r="G123" s="194"/>
    </row>
    <row r="124" spans="1:7" ht="20.100000000000001" customHeight="1">
      <c r="A124" s="478" t="s">
        <v>367</v>
      </c>
      <c r="B124" s="176"/>
      <c r="C124" s="176"/>
      <c r="D124" s="176"/>
      <c r="E124" s="176"/>
      <c r="F124" s="180" t="s">
        <v>368</v>
      </c>
      <c r="G124" s="432">
        <v>5300000</v>
      </c>
    </row>
    <row r="125" spans="1:7" ht="20.100000000000001" customHeight="1">
      <c r="A125" s="478" t="s">
        <v>369</v>
      </c>
      <c r="B125" s="176"/>
      <c r="C125" s="176"/>
      <c r="D125" s="176"/>
      <c r="E125" s="176"/>
      <c r="F125" s="180" t="s">
        <v>370</v>
      </c>
      <c r="G125" s="432">
        <v>0</v>
      </c>
    </row>
    <row r="126" spans="1:7" ht="20.100000000000001" customHeight="1">
      <c r="A126" s="478" t="s">
        <v>371</v>
      </c>
      <c r="B126" s="176"/>
      <c r="C126" s="176"/>
      <c r="D126" s="176"/>
      <c r="E126" s="176"/>
      <c r="F126" s="180" t="s">
        <v>372</v>
      </c>
      <c r="G126" s="432">
        <v>6280</v>
      </c>
    </row>
    <row r="127" spans="1:7" ht="20.100000000000001" customHeight="1">
      <c r="A127" s="478" t="s">
        <v>718</v>
      </c>
      <c r="B127" s="176"/>
      <c r="C127" s="176"/>
      <c r="D127" s="176"/>
      <c r="E127" s="176"/>
      <c r="F127" s="180" t="s">
        <v>373</v>
      </c>
      <c r="G127" s="432">
        <v>1690652</v>
      </c>
    </row>
    <row r="128" spans="1:7" ht="20.100000000000001" customHeight="1">
      <c r="A128" s="478"/>
      <c r="B128" s="176"/>
      <c r="C128" s="176"/>
      <c r="D128" s="176"/>
      <c r="E128" s="176"/>
      <c r="F128" s="180"/>
      <c r="G128" s="702"/>
    </row>
    <row r="129" spans="1:7" ht="20.100000000000001" customHeight="1">
      <c r="A129" s="479" t="s">
        <v>374</v>
      </c>
      <c r="B129" s="176"/>
      <c r="C129" s="176"/>
      <c r="D129" s="176"/>
      <c r="E129" s="176"/>
      <c r="F129" s="180"/>
      <c r="G129" s="700">
        <f>SUM(G124:G127)</f>
        <v>6996932</v>
      </c>
    </row>
    <row r="130" spans="1:7" ht="20.100000000000001" customHeight="1">
      <c r="A130" s="478"/>
      <c r="B130" s="176"/>
      <c r="C130" s="176"/>
      <c r="D130" s="176"/>
      <c r="E130" s="176"/>
      <c r="F130" s="180"/>
      <c r="G130" s="194"/>
    </row>
    <row r="131" spans="1:7" ht="20.100000000000001" customHeight="1">
      <c r="A131" s="822" t="s">
        <v>375</v>
      </c>
      <c r="B131" s="823"/>
      <c r="C131" s="823"/>
      <c r="D131" s="823"/>
      <c r="E131" s="823"/>
      <c r="F131" s="824"/>
      <c r="G131" s="703"/>
    </row>
    <row r="132" spans="1:7" ht="20.100000000000001" customHeight="1">
      <c r="A132" s="478"/>
      <c r="B132" s="176"/>
      <c r="C132" s="176"/>
      <c r="D132" s="176"/>
      <c r="E132" s="176"/>
      <c r="F132" s="180"/>
      <c r="G132" s="194"/>
    </row>
    <row r="133" spans="1:7" ht="20.100000000000001" customHeight="1">
      <c r="A133" s="478" t="s">
        <v>376</v>
      </c>
      <c r="B133" s="176"/>
      <c r="C133" s="176"/>
      <c r="D133" s="487"/>
      <c r="E133" s="187"/>
      <c r="F133" s="1054" t="s">
        <v>377</v>
      </c>
      <c r="G133" s="432">
        <v>0</v>
      </c>
    </row>
    <row r="134" spans="1:7" ht="20.100000000000001" customHeight="1">
      <c r="A134" s="478" t="s">
        <v>683</v>
      </c>
      <c r="B134" s="176"/>
      <c r="C134" s="176"/>
      <c r="D134" s="487"/>
      <c r="E134" s="187"/>
      <c r="F134" s="1124">
        <v>49200</v>
      </c>
      <c r="G134" s="432">
        <v>2068965</v>
      </c>
    </row>
    <row r="135" spans="1:7" ht="20.100000000000001" customHeight="1">
      <c r="A135" s="478" t="s">
        <v>719</v>
      </c>
      <c r="B135" s="176"/>
      <c r="C135" s="176"/>
      <c r="D135" s="176"/>
      <c r="E135" s="176"/>
      <c r="F135" s="1012" t="s">
        <v>378</v>
      </c>
      <c r="G135" s="432">
        <v>0</v>
      </c>
    </row>
    <row r="136" spans="1:7" ht="20.100000000000001" customHeight="1">
      <c r="A136" s="478" t="s">
        <v>379</v>
      </c>
      <c r="B136" s="176"/>
      <c r="C136" s="176"/>
      <c r="D136" s="176"/>
      <c r="E136" s="176"/>
      <c r="F136" s="179">
        <v>49520</v>
      </c>
      <c r="G136" s="432">
        <v>0</v>
      </c>
    </row>
    <row r="137" spans="1:7" ht="20.100000000000001" customHeight="1">
      <c r="A137" s="985" t="s">
        <v>676</v>
      </c>
      <c r="B137" s="176"/>
      <c r="C137" s="176"/>
      <c r="D137" s="176"/>
      <c r="E137" s="176"/>
      <c r="F137" s="195">
        <v>49521</v>
      </c>
      <c r="G137" s="432">
        <v>0</v>
      </c>
    </row>
    <row r="138" spans="1:7" ht="20.100000000000001" customHeight="1">
      <c r="A138" s="478" t="s">
        <v>380</v>
      </c>
      <c r="B138" s="176"/>
      <c r="C138" s="176"/>
      <c r="D138" s="176"/>
      <c r="E138" s="176"/>
      <c r="F138" s="180" t="s">
        <v>381</v>
      </c>
      <c r="G138" s="432">
        <v>0</v>
      </c>
    </row>
    <row r="139" spans="1:7" ht="20.100000000000001" customHeight="1">
      <c r="A139" s="478" t="s">
        <v>382</v>
      </c>
      <c r="B139" s="176"/>
      <c r="C139" s="176"/>
      <c r="D139" s="176"/>
      <c r="E139" s="176"/>
      <c r="F139" s="180" t="s">
        <v>383</v>
      </c>
      <c r="G139" s="432">
        <v>0</v>
      </c>
    </row>
    <row r="140" spans="1:7" ht="20.100000000000001" customHeight="1">
      <c r="A140" s="478"/>
      <c r="B140" s="176"/>
      <c r="C140" s="176"/>
      <c r="D140" s="176"/>
      <c r="E140" s="176"/>
      <c r="F140" s="180"/>
      <c r="G140" s="702"/>
    </row>
    <row r="141" spans="1:7" ht="20.100000000000001" customHeight="1">
      <c r="A141" s="479" t="s">
        <v>384</v>
      </c>
      <c r="B141" s="176"/>
      <c r="C141" s="176"/>
      <c r="D141" s="176"/>
      <c r="E141" s="176"/>
      <c r="F141" s="180"/>
      <c r="G141" s="700">
        <f>SUM(G133:G139)</f>
        <v>2068965</v>
      </c>
    </row>
    <row r="142" spans="1:7" ht="20.100000000000001" customHeight="1">
      <c r="A142" s="478"/>
      <c r="B142" s="176"/>
      <c r="C142" s="176"/>
      <c r="D142" s="176"/>
      <c r="E142" s="176"/>
      <c r="F142" s="180"/>
      <c r="G142" s="194"/>
    </row>
    <row r="143" spans="1:7" ht="20.100000000000001" customHeight="1" thickBot="1">
      <c r="A143" s="500" t="s">
        <v>385</v>
      </c>
      <c r="B143" s="501"/>
      <c r="C143" s="501"/>
      <c r="D143" s="501"/>
      <c r="E143" s="501"/>
      <c r="F143" s="502"/>
      <c r="G143" s="504">
        <f>G65+G73+G86+G97+G106+G116+G120+G129+G141</f>
        <v>218838650</v>
      </c>
    </row>
    <row r="144" spans="1:7" ht="20.100000000000001" customHeight="1" thickTop="1">
      <c r="A144" s="697"/>
      <c r="B144" s="544"/>
      <c r="C144" s="544"/>
      <c r="D144" s="544"/>
      <c r="E144" s="544"/>
      <c r="F144" s="592"/>
      <c r="G144" s="593"/>
    </row>
    <row r="145" spans="1:7" ht="20.100000000000001" customHeight="1">
      <c r="A145" s="822" t="s">
        <v>386</v>
      </c>
      <c r="B145" s="823"/>
      <c r="C145" s="823"/>
      <c r="D145" s="823"/>
      <c r="E145" s="823"/>
      <c r="F145" s="824"/>
      <c r="G145" s="708"/>
    </row>
    <row r="146" spans="1:7" ht="20.100000000000001" customHeight="1">
      <c r="A146" s="478"/>
      <c r="B146" s="176"/>
      <c r="C146" s="176"/>
      <c r="D146" s="176"/>
      <c r="E146" s="176"/>
      <c r="F146" s="180"/>
      <c r="G146" s="197"/>
    </row>
    <row r="147" spans="1:7" ht="20.100000000000001" customHeight="1">
      <c r="A147" s="478" t="s">
        <v>387</v>
      </c>
      <c r="B147" s="176"/>
      <c r="C147" s="176"/>
      <c r="D147" s="176"/>
      <c r="E147" s="176"/>
      <c r="F147" s="180" t="s">
        <v>388</v>
      </c>
      <c r="G147" s="434">
        <v>3001150</v>
      </c>
    </row>
    <row r="148" spans="1:7" ht="20.100000000000001" customHeight="1">
      <c r="A148" s="478" t="s">
        <v>389</v>
      </c>
      <c r="F148" s="180" t="s">
        <v>390</v>
      </c>
      <c r="G148" s="434">
        <v>2124769</v>
      </c>
    </row>
    <row r="149" spans="1:7" ht="20.100000000000001" customHeight="1">
      <c r="A149" s="478" t="s">
        <v>391</v>
      </c>
      <c r="F149" s="180" t="s">
        <v>392</v>
      </c>
      <c r="G149" s="434">
        <v>10511969</v>
      </c>
    </row>
    <row r="150" spans="1:7" ht="20.100000000000001" customHeight="1">
      <c r="A150" s="478" t="s">
        <v>393</v>
      </c>
      <c r="F150" s="180" t="s">
        <v>394</v>
      </c>
      <c r="G150" s="434">
        <v>0</v>
      </c>
    </row>
    <row r="151" spans="1:7" ht="20.100000000000001" customHeight="1">
      <c r="A151" s="478" t="s">
        <v>395</v>
      </c>
      <c r="F151" s="180" t="s">
        <v>396</v>
      </c>
      <c r="G151" s="434">
        <v>0</v>
      </c>
    </row>
    <row r="152" spans="1:7" ht="20.100000000000001" customHeight="1">
      <c r="A152" s="478" t="s">
        <v>397</v>
      </c>
      <c r="B152" s="176"/>
      <c r="C152" s="176"/>
      <c r="D152" s="176"/>
      <c r="E152" s="176"/>
      <c r="F152" s="180" t="s">
        <v>398</v>
      </c>
      <c r="G152" s="434">
        <v>27803971</v>
      </c>
    </row>
    <row r="153" spans="1:7" ht="20.100000000000001" customHeight="1">
      <c r="A153" s="478" t="s">
        <v>399</v>
      </c>
      <c r="B153" s="176"/>
      <c r="C153" s="176"/>
      <c r="D153" s="176"/>
      <c r="E153" s="176"/>
      <c r="F153" s="180" t="s">
        <v>400</v>
      </c>
      <c r="G153" s="434">
        <v>6560081</v>
      </c>
    </row>
    <row r="154" spans="1:7" ht="20.100000000000001" customHeight="1">
      <c r="A154" s="478" t="s">
        <v>401</v>
      </c>
      <c r="B154" s="176"/>
      <c r="C154" s="176"/>
      <c r="D154" s="176"/>
      <c r="E154" s="176"/>
      <c r="F154" s="180" t="s">
        <v>402</v>
      </c>
      <c r="G154" s="434">
        <v>13008</v>
      </c>
    </row>
    <row r="155" spans="1:7" ht="20.100000000000001" customHeight="1">
      <c r="A155" s="478" t="s">
        <v>403</v>
      </c>
      <c r="B155" s="176"/>
      <c r="C155" s="176"/>
      <c r="D155" s="176"/>
      <c r="E155" s="176"/>
      <c r="F155" s="180" t="s">
        <v>404</v>
      </c>
      <c r="G155" s="434">
        <v>0</v>
      </c>
    </row>
    <row r="156" spans="1:7" ht="20.100000000000001" customHeight="1">
      <c r="A156" s="478" t="s">
        <v>405</v>
      </c>
      <c r="B156" s="176"/>
      <c r="C156" s="176"/>
      <c r="D156" s="176"/>
      <c r="E156" s="176"/>
      <c r="F156" s="180" t="s">
        <v>406</v>
      </c>
      <c r="G156" s="434">
        <v>19122</v>
      </c>
    </row>
    <row r="157" spans="1:7" ht="20.100000000000001" customHeight="1">
      <c r="A157" s="478" t="s">
        <v>407</v>
      </c>
      <c r="B157" s="176"/>
      <c r="C157" s="176"/>
      <c r="D157" s="176"/>
      <c r="E157" s="176"/>
      <c r="F157" s="179">
        <v>52500</v>
      </c>
      <c r="G157" s="434">
        <v>0</v>
      </c>
    </row>
    <row r="158" spans="1:7" ht="20.100000000000001" customHeight="1">
      <c r="A158" s="478" t="s">
        <v>408</v>
      </c>
      <c r="B158" s="176"/>
      <c r="C158" s="176"/>
      <c r="D158" s="176"/>
      <c r="E158" s="176"/>
      <c r="F158" s="180" t="s">
        <v>409</v>
      </c>
      <c r="G158" s="434">
        <v>0</v>
      </c>
    </row>
    <row r="159" spans="1:7" ht="20.100000000000001" customHeight="1">
      <c r="A159" s="478" t="s">
        <v>410</v>
      </c>
      <c r="B159" s="176"/>
      <c r="C159" s="176"/>
      <c r="D159" s="176"/>
      <c r="E159" s="176"/>
      <c r="F159" s="180" t="s">
        <v>411</v>
      </c>
      <c r="G159" s="434">
        <v>0</v>
      </c>
    </row>
    <row r="160" spans="1:7" ht="20.100000000000001" customHeight="1">
      <c r="A160" s="478" t="s">
        <v>412</v>
      </c>
      <c r="B160" s="176"/>
      <c r="C160" s="176"/>
      <c r="D160" s="176"/>
      <c r="E160" s="176"/>
      <c r="F160" s="180" t="s">
        <v>413</v>
      </c>
      <c r="G160" s="434">
        <v>0</v>
      </c>
    </row>
    <row r="161" spans="1:7" ht="20.100000000000001" customHeight="1">
      <c r="A161" s="478" t="s">
        <v>414</v>
      </c>
      <c r="B161" s="176"/>
      <c r="C161" s="176"/>
      <c r="D161" s="176"/>
      <c r="E161" s="176"/>
      <c r="F161" s="180" t="s">
        <v>415</v>
      </c>
      <c r="G161" s="434">
        <v>0</v>
      </c>
    </row>
    <row r="162" spans="1:7" ht="20.100000000000001" customHeight="1">
      <c r="A162" s="478" t="s">
        <v>416</v>
      </c>
      <c r="B162" s="176"/>
      <c r="C162" s="176"/>
      <c r="D162" s="176"/>
      <c r="E162" s="176"/>
      <c r="F162" s="180" t="s">
        <v>417</v>
      </c>
      <c r="G162" s="434">
        <v>18521736</v>
      </c>
    </row>
    <row r="163" spans="1:7" ht="20.100000000000001" customHeight="1">
      <c r="A163" s="478" t="s">
        <v>418</v>
      </c>
      <c r="B163" s="176"/>
      <c r="C163" s="176"/>
      <c r="D163" s="176"/>
      <c r="E163" s="176"/>
      <c r="F163" s="180" t="s">
        <v>419</v>
      </c>
      <c r="G163" s="434">
        <v>91430</v>
      </c>
    </row>
    <row r="164" spans="1:7" ht="20.100000000000001" customHeight="1">
      <c r="A164" s="478" t="s">
        <v>420</v>
      </c>
      <c r="B164" s="176"/>
      <c r="C164" s="176"/>
      <c r="D164" s="176"/>
      <c r="E164" s="176"/>
      <c r="F164" s="180" t="s">
        <v>421</v>
      </c>
      <c r="G164" s="434">
        <v>0</v>
      </c>
    </row>
    <row r="165" spans="1:7" ht="20.100000000000001" customHeight="1">
      <c r="A165" s="478" t="s">
        <v>422</v>
      </c>
      <c r="B165" s="176"/>
      <c r="C165" s="176"/>
      <c r="D165" s="176"/>
      <c r="E165" s="176"/>
      <c r="F165" s="180" t="s">
        <v>423</v>
      </c>
      <c r="G165" s="434">
        <v>0</v>
      </c>
    </row>
    <row r="166" spans="1:7" ht="20.100000000000001" customHeight="1">
      <c r="A166" s="478" t="s">
        <v>424</v>
      </c>
      <c r="B166" s="176"/>
      <c r="C166" s="176"/>
      <c r="D166" s="176"/>
      <c r="E166" s="176"/>
      <c r="F166" s="180" t="s">
        <v>425</v>
      </c>
      <c r="G166" s="434">
        <v>0</v>
      </c>
    </row>
    <row r="167" spans="1:7" ht="20.100000000000001" customHeight="1">
      <c r="A167" s="478" t="s">
        <v>426</v>
      </c>
      <c r="B167" s="176"/>
      <c r="C167" s="176"/>
      <c r="D167" s="176"/>
      <c r="E167" s="176"/>
      <c r="F167" s="180" t="s">
        <v>427</v>
      </c>
      <c r="G167" s="434">
        <v>21276609</v>
      </c>
    </row>
    <row r="168" spans="1:7" ht="20.100000000000001" customHeight="1">
      <c r="A168" s="478" t="s">
        <v>428</v>
      </c>
      <c r="B168" s="176"/>
      <c r="C168" s="176"/>
      <c r="D168" s="176"/>
      <c r="E168" s="176"/>
      <c r="F168" s="180" t="s">
        <v>429</v>
      </c>
      <c r="G168" s="434">
        <v>98833</v>
      </c>
    </row>
    <row r="169" spans="1:7" ht="20.100000000000001" customHeight="1">
      <c r="A169" s="478" t="s">
        <v>430</v>
      </c>
      <c r="B169" s="176"/>
      <c r="C169" s="176"/>
      <c r="D169" s="176"/>
      <c r="E169" s="176"/>
      <c r="F169" s="180" t="s">
        <v>431</v>
      </c>
      <c r="G169" s="434">
        <v>4578696</v>
      </c>
    </row>
    <row r="170" spans="1:7" ht="20.100000000000001" customHeight="1">
      <c r="A170" s="478" t="s">
        <v>432</v>
      </c>
      <c r="B170" s="176"/>
      <c r="C170" s="176"/>
      <c r="D170" s="176"/>
      <c r="E170" s="176"/>
      <c r="F170" s="180" t="s">
        <v>433</v>
      </c>
      <c r="G170" s="434">
        <v>0</v>
      </c>
    </row>
    <row r="171" spans="1:7" ht="20.100000000000001" customHeight="1">
      <c r="A171" s="478" t="s">
        <v>434</v>
      </c>
      <c r="B171" s="176"/>
      <c r="C171" s="176"/>
      <c r="D171" s="176"/>
      <c r="E171" s="176"/>
      <c r="F171" s="180" t="s">
        <v>435</v>
      </c>
      <c r="G171" s="434">
        <v>12333926</v>
      </c>
    </row>
    <row r="172" spans="1:7" ht="20.100000000000001" customHeight="1">
      <c r="A172" s="478" t="s">
        <v>436</v>
      </c>
      <c r="B172" s="176"/>
      <c r="C172" s="176"/>
      <c r="D172" s="176"/>
      <c r="E172" s="176"/>
      <c r="F172" s="179">
        <v>56001</v>
      </c>
      <c r="G172" s="434">
        <v>0</v>
      </c>
    </row>
    <row r="173" spans="1:7" ht="20.100000000000001" customHeight="1">
      <c r="A173" s="478" t="s">
        <v>437</v>
      </c>
      <c r="B173" s="176"/>
      <c r="C173" s="176"/>
      <c r="D173" s="176"/>
      <c r="E173" s="176"/>
      <c r="F173" s="179">
        <v>56002</v>
      </c>
      <c r="G173" s="434">
        <v>0</v>
      </c>
    </row>
    <row r="174" spans="1:7" ht="20.100000000000001" customHeight="1">
      <c r="A174" s="478" t="s">
        <v>438</v>
      </c>
      <c r="B174" s="176"/>
      <c r="C174" s="176"/>
      <c r="D174" s="176"/>
      <c r="E174" s="176"/>
      <c r="F174" s="179">
        <v>56003</v>
      </c>
      <c r="G174" s="434">
        <v>0</v>
      </c>
    </row>
    <row r="175" spans="1:7" ht="20.100000000000001" customHeight="1">
      <c r="A175" s="478" t="s">
        <v>439</v>
      </c>
      <c r="B175" s="176"/>
      <c r="C175" s="176"/>
      <c r="D175" s="176"/>
      <c r="E175" s="176"/>
      <c r="F175" s="198" t="s">
        <v>440</v>
      </c>
      <c r="G175" s="434">
        <v>0</v>
      </c>
    </row>
    <row r="176" spans="1:7" ht="20.100000000000001" customHeight="1">
      <c r="A176" s="478" t="s">
        <v>441</v>
      </c>
      <c r="B176" s="176"/>
      <c r="C176" s="176"/>
      <c r="D176" s="176"/>
      <c r="E176" s="176"/>
      <c r="F176" s="180" t="s">
        <v>442</v>
      </c>
      <c r="G176" s="434">
        <v>14269</v>
      </c>
    </row>
    <row r="177" spans="1:7" ht="20.100000000000001" customHeight="1">
      <c r="A177" s="486" t="s">
        <v>443</v>
      </c>
      <c r="F177" s="195" t="s">
        <v>444</v>
      </c>
      <c r="G177" s="434">
        <v>58006</v>
      </c>
    </row>
    <row r="178" spans="1:7" ht="20.100000000000001" customHeight="1">
      <c r="A178" s="478" t="s">
        <v>445</v>
      </c>
      <c r="B178" s="176"/>
      <c r="C178" s="176"/>
      <c r="D178" s="176"/>
      <c r="E178" s="176"/>
      <c r="F178" s="180" t="s">
        <v>446</v>
      </c>
      <c r="G178" s="434">
        <v>1088221</v>
      </c>
    </row>
    <row r="179" spans="1:7" ht="20.100000000000001" customHeight="1">
      <c r="A179" s="478" t="s">
        <v>447</v>
      </c>
      <c r="B179" s="176"/>
      <c r="C179" s="176"/>
      <c r="D179" s="176"/>
      <c r="E179" s="176"/>
      <c r="F179" s="180" t="s">
        <v>448</v>
      </c>
      <c r="G179" s="434">
        <v>0</v>
      </c>
    </row>
    <row r="180" spans="1:7" ht="20.100000000000001" customHeight="1">
      <c r="A180" s="478" t="s">
        <v>449</v>
      </c>
      <c r="B180" s="176"/>
      <c r="C180" s="176"/>
      <c r="D180" s="176"/>
      <c r="E180" s="176"/>
      <c r="F180" s="180" t="s">
        <v>450</v>
      </c>
      <c r="G180" s="434">
        <v>0</v>
      </c>
    </row>
    <row r="181" spans="1:7" ht="20.100000000000001" customHeight="1">
      <c r="A181" s="478" t="s">
        <v>451</v>
      </c>
      <c r="B181" s="176"/>
      <c r="C181" s="176"/>
      <c r="D181" s="176"/>
      <c r="E181" s="176"/>
      <c r="F181" s="180" t="s">
        <v>452</v>
      </c>
      <c r="G181" s="434">
        <v>0</v>
      </c>
    </row>
    <row r="182" spans="1:7" ht="20.100000000000001" customHeight="1">
      <c r="A182" s="478" t="s">
        <v>453</v>
      </c>
      <c r="B182" s="176"/>
      <c r="C182" s="176"/>
      <c r="D182" s="176"/>
      <c r="E182" s="176"/>
      <c r="F182" s="180" t="s">
        <v>454</v>
      </c>
      <c r="G182" s="434">
        <v>256249</v>
      </c>
    </row>
    <row r="183" spans="1:7" ht="20.100000000000001" customHeight="1">
      <c r="A183" s="478" t="s">
        <v>455</v>
      </c>
      <c r="B183" s="176"/>
      <c r="C183" s="176"/>
      <c r="D183" s="176"/>
      <c r="E183" s="176"/>
      <c r="F183" s="180" t="s">
        <v>456</v>
      </c>
      <c r="G183" s="434">
        <v>29312</v>
      </c>
    </row>
    <row r="184" spans="1:7" ht="20.100000000000001" customHeight="1">
      <c r="A184" s="478" t="s">
        <v>457</v>
      </c>
      <c r="B184" s="176"/>
      <c r="C184" s="176"/>
      <c r="D184" s="176"/>
      <c r="E184" s="176"/>
      <c r="F184" s="180" t="s">
        <v>458</v>
      </c>
      <c r="G184" s="434">
        <v>6633427</v>
      </c>
    </row>
    <row r="185" spans="1:7" ht="20.100000000000001" customHeight="1">
      <c r="A185" s="478" t="s">
        <v>459</v>
      </c>
      <c r="B185" s="176"/>
      <c r="C185" s="176"/>
      <c r="D185" s="176"/>
      <c r="E185" s="176"/>
      <c r="F185" s="180" t="s">
        <v>460</v>
      </c>
      <c r="G185" s="434">
        <v>14001923</v>
      </c>
    </row>
    <row r="186" spans="1:7" ht="20.100000000000001" customHeight="1">
      <c r="A186" s="478" t="s">
        <v>461</v>
      </c>
      <c r="B186" s="176"/>
      <c r="C186" s="176"/>
      <c r="D186" s="176"/>
      <c r="E186" s="176"/>
      <c r="F186" s="180" t="s">
        <v>462</v>
      </c>
      <c r="G186" s="434">
        <v>810000</v>
      </c>
    </row>
    <row r="187" spans="1:7" ht="20.100000000000001" customHeight="1">
      <c r="A187" s="478" t="s">
        <v>463</v>
      </c>
      <c r="B187" s="176"/>
      <c r="C187" s="176"/>
      <c r="D187" s="176"/>
      <c r="E187" s="176"/>
      <c r="F187" s="180" t="s">
        <v>464</v>
      </c>
      <c r="G187" s="434">
        <v>0</v>
      </c>
    </row>
    <row r="188" spans="1:7" ht="20.100000000000001" customHeight="1">
      <c r="A188" s="478" t="s">
        <v>465</v>
      </c>
      <c r="B188" s="176"/>
      <c r="C188" s="176"/>
      <c r="D188" s="176"/>
      <c r="E188" s="176"/>
      <c r="F188" s="180" t="s">
        <v>466</v>
      </c>
      <c r="G188" s="434">
        <v>987366</v>
      </c>
    </row>
    <row r="189" spans="1:7" ht="20.100000000000001" customHeight="1">
      <c r="A189" s="478" t="s">
        <v>467</v>
      </c>
      <c r="B189" s="176"/>
      <c r="C189" s="176"/>
      <c r="D189" s="176"/>
      <c r="E189" s="176"/>
      <c r="F189" s="195">
        <v>59600</v>
      </c>
      <c r="G189" s="434">
        <v>500000</v>
      </c>
    </row>
    <row r="190" spans="1:7" ht="20.100000000000001" customHeight="1">
      <c r="A190" s="478" t="s">
        <v>468</v>
      </c>
      <c r="B190" s="176"/>
      <c r="C190" s="176"/>
      <c r="D190" s="176"/>
      <c r="E190" s="176"/>
      <c r="F190" s="180" t="s">
        <v>469</v>
      </c>
      <c r="G190" s="434">
        <v>22474938</v>
      </c>
    </row>
    <row r="191" spans="1:7" ht="20.100000000000001" customHeight="1">
      <c r="A191" s="478" t="s">
        <v>720</v>
      </c>
      <c r="B191" s="176"/>
      <c r="C191" s="176"/>
      <c r="D191" s="176"/>
      <c r="E191" s="176"/>
      <c r="F191" s="180" t="s">
        <v>471</v>
      </c>
      <c r="G191" s="434">
        <v>354617</v>
      </c>
    </row>
    <row r="192" spans="1:7" ht="20.100000000000001" customHeight="1">
      <c r="A192" s="478" t="s">
        <v>472</v>
      </c>
      <c r="B192" s="176"/>
      <c r="C192" s="176"/>
      <c r="D192" s="176"/>
      <c r="E192" s="176"/>
      <c r="F192" s="180" t="s">
        <v>473</v>
      </c>
      <c r="G192" s="434">
        <v>14055531</v>
      </c>
    </row>
    <row r="193" spans="1:7" ht="20.100000000000001" customHeight="1">
      <c r="A193" s="478"/>
      <c r="B193" s="176"/>
      <c r="C193" s="176"/>
      <c r="D193" s="176"/>
      <c r="E193" s="176"/>
      <c r="F193" s="180"/>
      <c r="G193" s="709"/>
    </row>
    <row r="194" spans="1:7" ht="20.100000000000001" customHeight="1">
      <c r="A194" s="491" t="s">
        <v>474</v>
      </c>
      <c r="B194" s="492"/>
      <c r="C194" s="492"/>
      <c r="D194" s="492"/>
      <c r="E194" s="492"/>
      <c r="F194" s="498"/>
      <c r="G194" s="499">
        <f>SUM(G147:G192)</f>
        <v>168199159</v>
      </c>
    </row>
    <row r="195" spans="1:7" ht="20.100000000000001" customHeight="1">
      <c r="A195" s="488"/>
      <c r="B195" s="199"/>
      <c r="C195" s="199"/>
      <c r="D195" s="199"/>
      <c r="E195" s="199"/>
      <c r="F195" s="212"/>
      <c r="G195" s="200"/>
    </row>
    <row r="196" spans="1:7" ht="20.100000000000001" customHeight="1">
      <c r="A196" s="710" t="s">
        <v>475</v>
      </c>
      <c r="B196" s="573"/>
      <c r="C196" s="573"/>
      <c r="D196" s="573"/>
      <c r="E196" s="573"/>
      <c r="F196" s="696"/>
      <c r="G196" s="711"/>
    </row>
    <row r="197" spans="1:7" ht="20.100000000000001" customHeight="1">
      <c r="A197" s="478"/>
      <c r="B197" s="176"/>
      <c r="C197" s="176"/>
      <c r="D197" s="176"/>
      <c r="E197" s="176"/>
      <c r="F197" s="180"/>
      <c r="G197" s="197"/>
    </row>
    <row r="198" spans="1:7" ht="20.100000000000001" customHeight="1">
      <c r="A198" s="478" t="s">
        <v>476</v>
      </c>
      <c r="B198" s="176"/>
      <c r="C198" s="176"/>
      <c r="D198" s="176"/>
      <c r="E198" s="176"/>
      <c r="F198" s="180" t="s">
        <v>477</v>
      </c>
      <c r="G198" s="434">
        <v>454936</v>
      </c>
    </row>
    <row r="199" spans="1:7" ht="20.100000000000001" customHeight="1">
      <c r="A199" s="478" t="s">
        <v>478</v>
      </c>
      <c r="B199" s="176"/>
      <c r="C199" s="176"/>
      <c r="D199" s="176"/>
      <c r="E199" s="176"/>
      <c r="F199" s="180" t="s">
        <v>479</v>
      </c>
      <c r="G199" s="434">
        <v>156801</v>
      </c>
    </row>
    <row r="200" spans="1:7" ht="20.100000000000001" customHeight="1">
      <c r="A200" s="478" t="s">
        <v>480</v>
      </c>
      <c r="B200" s="176"/>
      <c r="C200" s="176"/>
      <c r="D200" s="176"/>
      <c r="E200" s="176"/>
      <c r="F200" s="180" t="s">
        <v>481</v>
      </c>
      <c r="G200" s="434">
        <v>579390</v>
      </c>
    </row>
    <row r="201" spans="1:7" ht="20.100000000000001" customHeight="1">
      <c r="A201" s="478" t="s">
        <v>482</v>
      </c>
      <c r="B201" s="176"/>
      <c r="C201" s="176"/>
      <c r="D201" s="176"/>
      <c r="E201" s="176"/>
      <c r="F201" s="180" t="s">
        <v>483</v>
      </c>
      <c r="G201" s="434">
        <v>326026</v>
      </c>
    </row>
    <row r="202" spans="1:7" ht="20.100000000000001" customHeight="1">
      <c r="A202" s="478" t="s">
        <v>484</v>
      </c>
      <c r="B202" s="176"/>
      <c r="C202" s="176"/>
      <c r="D202" s="176"/>
      <c r="E202" s="176"/>
      <c r="F202" s="180" t="s">
        <v>485</v>
      </c>
      <c r="G202" s="434">
        <v>3311371</v>
      </c>
    </row>
    <row r="203" spans="1:7" ht="20.100000000000001" customHeight="1">
      <c r="A203" s="478" t="s">
        <v>721</v>
      </c>
      <c r="B203" s="176"/>
      <c r="C203" s="176"/>
      <c r="D203" s="176"/>
      <c r="E203" s="176"/>
      <c r="F203" s="180" t="s">
        <v>487</v>
      </c>
      <c r="G203" s="434">
        <v>2631276</v>
      </c>
    </row>
    <row r="204" spans="1:7" ht="20.100000000000001" customHeight="1">
      <c r="A204" s="478" t="s">
        <v>675</v>
      </c>
      <c r="B204" s="176"/>
      <c r="C204" s="176"/>
      <c r="D204" s="176"/>
      <c r="E204" s="176"/>
      <c r="F204" s="970">
        <v>63100</v>
      </c>
      <c r="G204" s="434">
        <v>0</v>
      </c>
    </row>
    <row r="205" spans="1:7" ht="20.100000000000001" customHeight="1">
      <c r="A205" s="478" t="s">
        <v>488</v>
      </c>
      <c r="B205" s="176"/>
      <c r="C205" s="176"/>
      <c r="D205" s="176"/>
      <c r="E205" s="176"/>
      <c r="F205" s="180" t="s">
        <v>489</v>
      </c>
      <c r="G205" s="434">
        <v>3571767</v>
      </c>
    </row>
    <row r="206" spans="1:7" ht="20.100000000000001" customHeight="1">
      <c r="A206" s="478" t="s">
        <v>490</v>
      </c>
      <c r="B206" s="176"/>
      <c r="C206" s="176"/>
      <c r="D206" s="176"/>
      <c r="E206" s="176"/>
      <c r="F206" s="180" t="s">
        <v>491</v>
      </c>
      <c r="G206" s="434">
        <v>5482671</v>
      </c>
    </row>
    <row r="207" spans="1:7" ht="20.100000000000001" customHeight="1">
      <c r="A207" s="478" t="s">
        <v>492</v>
      </c>
      <c r="B207" s="176"/>
      <c r="C207" s="176"/>
      <c r="D207" s="176"/>
      <c r="E207" s="176"/>
      <c r="F207" s="180" t="s">
        <v>493</v>
      </c>
      <c r="G207" s="434">
        <v>34114868</v>
      </c>
    </row>
    <row r="208" spans="1:7" ht="20.100000000000001" customHeight="1">
      <c r="A208" s="478" t="s">
        <v>670</v>
      </c>
      <c r="B208" s="176"/>
      <c r="C208" s="176"/>
      <c r="D208" s="176"/>
      <c r="E208" s="176"/>
      <c r="F208" s="180" t="s">
        <v>494</v>
      </c>
      <c r="G208" s="434">
        <v>0</v>
      </c>
    </row>
    <row r="209" spans="1:9" ht="20.100000000000001" customHeight="1">
      <c r="A209" s="478" t="s">
        <v>495</v>
      </c>
      <c r="B209" s="176"/>
      <c r="C209" s="176"/>
      <c r="D209" s="176"/>
      <c r="E209" s="176"/>
      <c r="F209" s="180" t="s">
        <v>496</v>
      </c>
      <c r="G209" s="434">
        <v>0</v>
      </c>
    </row>
    <row r="210" spans="1:9" ht="20.100000000000001" customHeight="1">
      <c r="A210" s="478" t="s">
        <v>497</v>
      </c>
      <c r="B210" s="176"/>
      <c r="C210" s="176"/>
      <c r="D210" s="176"/>
      <c r="E210" s="176"/>
      <c r="F210" s="180" t="s">
        <v>498</v>
      </c>
      <c r="G210" s="434">
        <v>5336086</v>
      </c>
    </row>
    <row r="211" spans="1:9" ht="20.100000000000001" customHeight="1">
      <c r="A211" s="478" t="s">
        <v>499</v>
      </c>
      <c r="B211" s="176"/>
      <c r="C211" s="176"/>
      <c r="D211" s="176"/>
      <c r="E211" s="176"/>
      <c r="F211" s="180" t="s">
        <v>500</v>
      </c>
      <c r="G211" s="434">
        <v>2543535</v>
      </c>
    </row>
    <row r="212" spans="1:9" ht="20.100000000000001" customHeight="1">
      <c r="A212" s="478" t="s">
        <v>501</v>
      </c>
      <c r="F212" s="195" t="s">
        <v>502</v>
      </c>
      <c r="G212" s="434">
        <v>253851</v>
      </c>
    </row>
    <row r="213" spans="1:9" ht="20.100000000000001" customHeight="1">
      <c r="A213" s="478" t="s">
        <v>503</v>
      </c>
      <c r="B213" s="176"/>
      <c r="C213" s="176"/>
      <c r="D213" s="176"/>
      <c r="E213" s="176"/>
      <c r="F213" s="180" t="s">
        <v>504</v>
      </c>
      <c r="G213" s="434">
        <v>548006</v>
      </c>
    </row>
    <row r="214" spans="1:9" ht="20.100000000000001" customHeight="1">
      <c r="A214" s="478" t="s">
        <v>505</v>
      </c>
      <c r="B214" s="176"/>
      <c r="C214" s="176"/>
      <c r="D214" s="176"/>
      <c r="E214" s="176"/>
      <c r="F214" s="180" t="s">
        <v>506</v>
      </c>
      <c r="G214" s="434">
        <v>355621</v>
      </c>
    </row>
    <row r="215" spans="1:9" ht="20.100000000000001" customHeight="1">
      <c r="A215" s="478" t="s">
        <v>507</v>
      </c>
      <c r="B215" s="176"/>
      <c r="C215" s="176"/>
      <c r="D215" s="176"/>
      <c r="E215" s="176"/>
      <c r="F215" s="180" t="s">
        <v>508</v>
      </c>
      <c r="G215" s="434">
        <v>244629</v>
      </c>
    </row>
    <row r="216" spans="1:9" ht="20.100000000000001" customHeight="1">
      <c r="A216" s="478" t="s">
        <v>722</v>
      </c>
      <c r="B216" s="176"/>
      <c r="C216" s="176"/>
      <c r="D216" s="176"/>
      <c r="E216" s="176"/>
      <c r="F216" s="193" t="s">
        <v>509</v>
      </c>
      <c r="G216" s="434">
        <v>0</v>
      </c>
    </row>
    <row r="217" spans="1:9" ht="20.100000000000001" customHeight="1">
      <c r="A217" s="478" t="s">
        <v>510</v>
      </c>
      <c r="B217" s="176"/>
      <c r="C217" s="176"/>
      <c r="D217" s="176"/>
      <c r="E217" s="176"/>
      <c r="F217" s="180" t="s">
        <v>511</v>
      </c>
      <c r="G217" s="434">
        <v>0</v>
      </c>
    </row>
    <row r="218" spans="1:9" ht="20.100000000000001" customHeight="1">
      <c r="A218" s="478" t="s">
        <v>512</v>
      </c>
      <c r="B218" s="176"/>
      <c r="C218" s="176"/>
      <c r="D218" s="176"/>
      <c r="E218" s="176"/>
      <c r="F218" s="180" t="s">
        <v>513</v>
      </c>
      <c r="G218" s="434">
        <v>0</v>
      </c>
    </row>
    <row r="219" spans="1:9" ht="20.100000000000001" customHeight="1">
      <c r="A219" s="478" t="s">
        <v>514</v>
      </c>
      <c r="B219" s="176"/>
      <c r="C219" s="176"/>
      <c r="D219" s="176"/>
      <c r="E219" s="176"/>
      <c r="F219" s="180" t="s">
        <v>515</v>
      </c>
      <c r="G219" s="434">
        <v>1547579</v>
      </c>
    </row>
    <row r="220" spans="1:9" ht="20.100000000000001" customHeight="1">
      <c r="A220" s="478" t="s">
        <v>516</v>
      </c>
      <c r="B220" s="176"/>
      <c r="C220" s="176"/>
      <c r="D220" s="176"/>
      <c r="E220" s="176"/>
      <c r="F220" s="180" t="s">
        <v>517</v>
      </c>
      <c r="G220" s="434">
        <v>0</v>
      </c>
    </row>
    <row r="221" spans="1:9" ht="20.100000000000001" customHeight="1">
      <c r="A221" s="478" t="s">
        <v>518</v>
      </c>
      <c r="B221" s="176"/>
      <c r="C221" s="176"/>
      <c r="D221" s="176"/>
      <c r="E221" s="176"/>
      <c r="F221" s="180" t="s">
        <v>519</v>
      </c>
      <c r="G221" s="434">
        <v>0</v>
      </c>
    </row>
    <row r="222" spans="1:9" ht="20.100000000000001" customHeight="1">
      <c r="A222" s="489" t="s">
        <v>684</v>
      </c>
      <c r="B222" s="176"/>
      <c r="C222" s="176"/>
      <c r="D222" s="201"/>
      <c r="E222" s="176"/>
      <c r="F222" s="1056">
        <v>69100</v>
      </c>
      <c r="G222" s="434">
        <v>0</v>
      </c>
    </row>
    <row r="223" spans="1:9" ht="20.100000000000001" customHeight="1">
      <c r="A223" s="489" t="s">
        <v>685</v>
      </c>
      <c r="B223" s="202"/>
      <c r="C223" s="202"/>
      <c r="D223" s="203"/>
      <c r="E223" s="202"/>
      <c r="F223" s="1055">
        <v>69200</v>
      </c>
      <c r="G223" s="434">
        <v>1000000</v>
      </c>
    </row>
    <row r="224" spans="1:9" ht="20.100000000000001" customHeight="1">
      <c r="A224" s="478" t="s">
        <v>520</v>
      </c>
      <c r="B224" s="176"/>
      <c r="C224" s="176"/>
      <c r="D224" s="176"/>
      <c r="E224" s="176"/>
      <c r="F224" s="180" t="s">
        <v>521</v>
      </c>
      <c r="G224" s="434">
        <v>741246</v>
      </c>
      <c r="I224" s="204"/>
    </row>
    <row r="225" spans="1:7" ht="20.100000000000001" customHeight="1">
      <c r="A225" s="478" t="s">
        <v>522</v>
      </c>
      <c r="B225" s="176"/>
      <c r="C225" s="176"/>
      <c r="D225" s="176"/>
      <c r="E225" s="176"/>
      <c r="F225" s="180" t="s">
        <v>523</v>
      </c>
      <c r="G225" s="434">
        <v>0</v>
      </c>
    </row>
    <row r="226" spans="1:7" ht="20.100000000000001" customHeight="1">
      <c r="A226" s="478" t="s">
        <v>524</v>
      </c>
      <c r="B226" s="176"/>
      <c r="C226" s="176"/>
      <c r="D226" s="176"/>
      <c r="E226" s="176"/>
      <c r="F226" s="180" t="s">
        <v>525</v>
      </c>
      <c r="G226" s="1038">
        <v>0</v>
      </c>
    </row>
    <row r="227" spans="1:7" ht="20.100000000000001" customHeight="1">
      <c r="A227" s="478"/>
      <c r="B227" s="176"/>
      <c r="C227" s="176"/>
      <c r="D227" s="176"/>
      <c r="E227" s="176"/>
      <c r="F227" s="180"/>
      <c r="G227" s="205"/>
    </row>
    <row r="228" spans="1:7" ht="20.100000000000001" customHeight="1">
      <c r="A228" s="707" t="s">
        <v>526</v>
      </c>
      <c r="B228" s="544"/>
      <c r="C228" s="544"/>
      <c r="D228" s="544"/>
      <c r="E228" s="544"/>
      <c r="F228" s="545"/>
      <c r="G228" s="594">
        <f>SUM(G198:G226)</f>
        <v>63199659</v>
      </c>
    </row>
    <row r="229" spans="1:7" ht="20.100000000000001" customHeight="1">
      <c r="A229" s="488"/>
      <c r="B229" s="199"/>
      <c r="C229" s="199"/>
      <c r="D229" s="199"/>
      <c r="E229" s="199"/>
      <c r="F229" s="549"/>
      <c r="G229" s="550"/>
    </row>
    <row r="230" spans="1:7" ht="20.100000000000001" customHeight="1">
      <c r="A230" s="822" t="s">
        <v>154</v>
      </c>
      <c r="B230" s="823"/>
      <c r="C230" s="823"/>
      <c r="D230" s="823"/>
      <c r="E230" s="823"/>
      <c r="F230" s="824"/>
      <c r="G230" s="712"/>
    </row>
    <row r="231" spans="1:7" ht="20.100000000000001" customHeight="1">
      <c r="A231" s="478"/>
      <c r="B231" s="176"/>
      <c r="C231" s="176"/>
      <c r="D231" s="176"/>
      <c r="E231" s="176"/>
      <c r="F231" s="180"/>
      <c r="G231" s="205"/>
    </row>
    <row r="232" spans="1:7" ht="20.100000000000001" customHeight="1">
      <c r="A232" s="478" t="s">
        <v>527</v>
      </c>
      <c r="B232" s="176"/>
      <c r="C232" s="176"/>
      <c r="D232" s="176"/>
      <c r="E232" s="176"/>
      <c r="F232" s="180" t="s">
        <v>528</v>
      </c>
      <c r="G232" s="434">
        <v>15197</v>
      </c>
    </row>
    <row r="233" spans="1:7" ht="20.100000000000001" customHeight="1">
      <c r="A233" s="478" t="s">
        <v>529</v>
      </c>
      <c r="B233" s="176"/>
      <c r="C233" s="176"/>
      <c r="D233" s="176"/>
      <c r="E233" s="176"/>
      <c r="F233" s="180" t="s">
        <v>530</v>
      </c>
      <c r="G233" s="434">
        <v>1554138</v>
      </c>
    </row>
    <row r="234" spans="1:7" ht="20.100000000000001" customHeight="1">
      <c r="A234" s="478" t="s">
        <v>531</v>
      </c>
      <c r="B234" s="176"/>
      <c r="C234" s="176"/>
      <c r="D234" s="176"/>
      <c r="E234" s="176"/>
      <c r="F234" s="180" t="s">
        <v>532</v>
      </c>
      <c r="G234" s="434">
        <v>349636</v>
      </c>
    </row>
    <row r="235" spans="1:7" ht="20.100000000000001" customHeight="1">
      <c r="A235" s="478" t="s">
        <v>533</v>
      </c>
      <c r="B235" s="176"/>
      <c r="C235" s="176"/>
      <c r="D235" s="176"/>
      <c r="E235" s="176"/>
      <c r="F235" s="1012" t="s">
        <v>534</v>
      </c>
      <c r="G235" s="434">
        <v>2148</v>
      </c>
    </row>
    <row r="236" spans="1:7" ht="20.100000000000001" customHeight="1">
      <c r="A236" s="478" t="s">
        <v>710</v>
      </c>
      <c r="B236" s="176"/>
      <c r="C236" s="176"/>
      <c r="D236" s="176"/>
      <c r="E236" s="176"/>
      <c r="F236" s="195">
        <v>73001</v>
      </c>
      <c r="G236" s="434">
        <v>0</v>
      </c>
    </row>
    <row r="237" spans="1:7" ht="20.100000000000001" customHeight="1">
      <c r="A237" s="478" t="s">
        <v>677</v>
      </c>
      <c r="B237" s="176"/>
      <c r="C237" s="176"/>
      <c r="D237" s="176"/>
      <c r="E237" s="176"/>
      <c r="F237" s="195">
        <v>73002</v>
      </c>
      <c r="G237" s="434">
        <v>0</v>
      </c>
    </row>
    <row r="238" spans="1:7" ht="20.100000000000001" customHeight="1">
      <c r="A238" s="478" t="s">
        <v>535</v>
      </c>
      <c r="B238" s="176"/>
      <c r="C238" s="176"/>
      <c r="D238" s="176"/>
      <c r="E238" s="176"/>
      <c r="F238" s="195">
        <v>73050</v>
      </c>
      <c r="G238" s="434">
        <v>0</v>
      </c>
    </row>
    <row r="239" spans="1:7" ht="20.100000000000001" customHeight="1">
      <c r="A239" s="478" t="s">
        <v>711</v>
      </c>
      <c r="B239" s="176"/>
      <c r="C239" s="176"/>
      <c r="D239" s="176"/>
      <c r="E239" s="176"/>
      <c r="F239" s="195">
        <v>73100</v>
      </c>
      <c r="G239" s="434">
        <v>0</v>
      </c>
    </row>
    <row r="240" spans="1:7" ht="20.100000000000001" customHeight="1">
      <c r="A240" s="478" t="s">
        <v>536</v>
      </c>
      <c r="B240" s="176"/>
      <c r="C240" s="176"/>
      <c r="D240" s="176"/>
      <c r="E240" s="176"/>
      <c r="F240" s="180" t="s">
        <v>537</v>
      </c>
      <c r="G240" s="434">
        <v>96778</v>
      </c>
    </row>
    <row r="241" spans="1:7" ht="20.100000000000001" customHeight="1">
      <c r="A241" s="478" t="s">
        <v>538</v>
      </c>
      <c r="B241" s="176"/>
      <c r="C241" s="176"/>
      <c r="D241" s="176"/>
      <c r="E241" s="176"/>
      <c r="F241" s="180" t="s">
        <v>539</v>
      </c>
      <c r="G241" s="434">
        <v>0</v>
      </c>
    </row>
    <row r="242" spans="1:7" ht="20.100000000000001" customHeight="1">
      <c r="A242" s="478" t="s">
        <v>540</v>
      </c>
      <c r="B242" s="176"/>
      <c r="C242" s="176"/>
      <c r="D242" s="176"/>
      <c r="E242" s="176"/>
      <c r="F242" s="180" t="s">
        <v>541</v>
      </c>
      <c r="G242" s="434">
        <v>0</v>
      </c>
    </row>
    <row r="243" spans="1:7" ht="20.100000000000001" customHeight="1">
      <c r="A243" s="478" t="s">
        <v>542</v>
      </c>
      <c r="B243" s="176"/>
      <c r="C243" s="176"/>
      <c r="D243" s="176"/>
      <c r="E243" s="176"/>
      <c r="F243" s="180" t="s">
        <v>543</v>
      </c>
      <c r="G243" s="434">
        <v>0</v>
      </c>
    </row>
    <row r="244" spans="1:7" ht="20.100000000000001" customHeight="1">
      <c r="A244" s="478" t="s">
        <v>544</v>
      </c>
      <c r="B244" s="176"/>
      <c r="C244" s="176"/>
      <c r="D244" s="176"/>
      <c r="E244" s="176"/>
      <c r="F244" s="180" t="s">
        <v>545</v>
      </c>
      <c r="G244" s="434">
        <v>0</v>
      </c>
    </row>
    <row r="245" spans="1:7" ht="20.100000000000001" customHeight="1">
      <c r="A245" s="478"/>
      <c r="B245" s="176"/>
      <c r="C245" s="176"/>
      <c r="D245" s="176"/>
      <c r="E245" s="176"/>
      <c r="F245" s="180"/>
      <c r="G245" s="713"/>
    </row>
    <row r="246" spans="1:7" ht="20.100000000000001" customHeight="1">
      <c r="A246" s="707" t="s">
        <v>546</v>
      </c>
      <c r="B246" s="544"/>
      <c r="C246" s="544"/>
      <c r="D246" s="544"/>
      <c r="E246" s="544"/>
      <c r="F246" s="545"/>
      <c r="G246" s="594">
        <f>SUM(G232:G244)</f>
        <v>2017897</v>
      </c>
    </row>
    <row r="247" spans="1:7" ht="20.100000000000001" customHeight="1">
      <c r="A247" s="488"/>
      <c r="B247" s="199"/>
      <c r="C247" s="199"/>
      <c r="D247" s="199"/>
      <c r="E247" s="199"/>
      <c r="F247" s="199"/>
      <c r="G247" s="551"/>
    </row>
    <row r="248" spans="1:7" ht="20.100000000000001" customHeight="1" thickBot="1">
      <c r="A248" s="500" t="s">
        <v>547</v>
      </c>
      <c r="B248" s="501"/>
      <c r="C248" s="501"/>
      <c r="D248" s="501"/>
      <c r="E248" s="501"/>
      <c r="F248" s="502"/>
      <c r="G248" s="503">
        <f>SUM(G194+G228+G246)</f>
        <v>233416715</v>
      </c>
    </row>
    <row r="249" spans="1:7" ht="20.100000000000001" customHeight="1" thickTop="1">
      <c r="A249" s="714"/>
      <c r="B249" s="715"/>
      <c r="C249" s="715"/>
      <c r="D249" s="715"/>
      <c r="E249" s="715"/>
      <c r="F249" s="716"/>
      <c r="G249" s="717"/>
    </row>
    <row r="250" spans="1:7" ht="20.100000000000001" customHeight="1">
      <c r="A250" s="831"/>
      <c r="B250" s="832"/>
      <c r="C250" s="832"/>
      <c r="D250" s="832"/>
      <c r="E250" s="832"/>
      <c r="F250" s="833"/>
      <c r="G250" s="718"/>
    </row>
    <row r="251" spans="1:7" ht="20.100000000000001" customHeight="1">
      <c r="A251" s="478"/>
      <c r="B251" s="176"/>
      <c r="C251" s="176"/>
      <c r="D251" s="176"/>
      <c r="E251" s="176"/>
      <c r="F251" s="180"/>
      <c r="G251" s="205"/>
    </row>
    <row r="252" spans="1:7" ht="20.100000000000001" customHeight="1">
      <c r="A252" s="478" t="s">
        <v>548</v>
      </c>
      <c r="B252" s="176"/>
      <c r="C252" s="176"/>
      <c r="D252" s="176"/>
      <c r="E252" s="176"/>
      <c r="F252" s="189">
        <v>30100</v>
      </c>
      <c r="G252" s="434">
        <v>20931817</v>
      </c>
    </row>
    <row r="253" spans="1:7" ht="20.100000000000001" customHeight="1">
      <c r="A253" s="478" t="s">
        <v>549</v>
      </c>
      <c r="B253" s="176"/>
      <c r="C253" s="176"/>
      <c r="D253" s="176"/>
      <c r="E253" s="176"/>
      <c r="F253" s="189">
        <v>30200</v>
      </c>
      <c r="G253" s="434">
        <v>0</v>
      </c>
    </row>
    <row r="254" spans="1:7" ht="20.100000000000001" customHeight="1">
      <c r="A254" s="478" t="s">
        <v>550</v>
      </c>
      <c r="B254" s="176"/>
      <c r="C254" s="176"/>
      <c r="D254" s="176"/>
      <c r="E254" s="176"/>
      <c r="F254" s="189">
        <v>30300</v>
      </c>
      <c r="G254" s="434">
        <v>0</v>
      </c>
    </row>
    <row r="255" spans="1:7" ht="20.100000000000001" customHeight="1">
      <c r="A255" s="478" t="s">
        <v>551</v>
      </c>
      <c r="B255" s="176"/>
      <c r="C255" s="176"/>
      <c r="D255" s="176"/>
      <c r="E255" s="176"/>
      <c r="F255" s="189">
        <v>30400</v>
      </c>
      <c r="G255" s="434">
        <v>0</v>
      </c>
    </row>
    <row r="256" spans="1:7" ht="20.100000000000001" customHeight="1">
      <c r="A256" s="478" t="s">
        <v>552</v>
      </c>
      <c r="B256" s="176"/>
      <c r="C256" s="176"/>
      <c r="D256" s="176"/>
      <c r="E256" s="176"/>
      <c r="F256" s="189">
        <v>30500</v>
      </c>
      <c r="G256" s="434">
        <v>0</v>
      </c>
    </row>
    <row r="257" spans="1:12" ht="20.100000000000001" customHeight="1">
      <c r="A257" s="478" t="s">
        <v>553</v>
      </c>
      <c r="B257" s="176"/>
      <c r="C257" s="176"/>
      <c r="D257" s="176"/>
      <c r="E257" s="176"/>
      <c r="F257" s="189">
        <v>30600</v>
      </c>
      <c r="G257" s="434">
        <v>0</v>
      </c>
    </row>
    <row r="258" spans="1:12" ht="20.100000000000001" customHeight="1">
      <c r="A258" s="478" t="s">
        <v>554</v>
      </c>
      <c r="B258" s="176"/>
      <c r="C258" s="176"/>
      <c r="D258" s="176"/>
      <c r="E258" s="176"/>
      <c r="F258" s="189">
        <v>30700</v>
      </c>
      <c r="G258" s="434">
        <v>0</v>
      </c>
    </row>
    <row r="259" spans="1:12" ht="20.100000000000001" customHeight="1">
      <c r="A259" s="478" t="s">
        <v>555</v>
      </c>
      <c r="B259" s="176"/>
      <c r="C259" s="176"/>
      <c r="D259" s="176"/>
      <c r="E259" s="176"/>
      <c r="F259" s="189">
        <v>30900</v>
      </c>
      <c r="G259" s="434">
        <v>0</v>
      </c>
    </row>
    <row r="260" spans="1:12" ht="20.100000000000001" customHeight="1">
      <c r="A260" s="478" t="s">
        <v>556</v>
      </c>
      <c r="B260" s="176"/>
      <c r="C260" s="176"/>
      <c r="D260" s="176"/>
      <c r="E260" s="176"/>
      <c r="F260" s="189">
        <v>31100</v>
      </c>
      <c r="G260" s="581">
        <v>116228613</v>
      </c>
    </row>
    <row r="261" spans="1:12" ht="20.100000000000001" customHeight="1">
      <c r="A261" s="478"/>
      <c r="B261" s="176"/>
      <c r="C261" s="176"/>
      <c r="D261" s="176"/>
      <c r="E261" s="176"/>
      <c r="F261" s="189"/>
      <c r="G261" s="719"/>
    </row>
    <row r="262" spans="1:12" ht="20.100000000000001" customHeight="1">
      <c r="A262" s="479" t="s">
        <v>557</v>
      </c>
      <c r="B262" s="176"/>
      <c r="C262" s="176"/>
      <c r="D262" s="176"/>
      <c r="E262" s="176"/>
      <c r="F262" s="189"/>
      <c r="G262" s="720">
        <f>SUM(G252:G260)</f>
        <v>137160430</v>
      </c>
    </row>
    <row r="263" spans="1:12" ht="20.100000000000001" customHeight="1">
      <c r="A263" s="479"/>
      <c r="B263" s="176"/>
      <c r="C263" s="176"/>
      <c r="D263" s="176"/>
      <c r="E263" s="176"/>
      <c r="F263" s="189"/>
      <c r="G263" s="205"/>
    </row>
    <row r="264" spans="1:12" ht="20.100000000000001" customHeight="1" thickBot="1">
      <c r="A264" s="490" t="s">
        <v>747</v>
      </c>
      <c r="F264" s="195">
        <v>30800</v>
      </c>
      <c r="G264" s="1159">
        <v>-122622465</v>
      </c>
      <c r="H264" s="505"/>
    </row>
    <row r="265" spans="1:12" ht="20.100000000000001" customHeight="1">
      <c r="A265" s="486"/>
      <c r="F265" s="195"/>
      <c r="G265" s="205"/>
    </row>
    <row r="266" spans="1:12" ht="20.100000000000001" customHeight="1">
      <c r="A266" s="491" t="s">
        <v>558</v>
      </c>
      <c r="B266" s="492"/>
      <c r="C266" s="492"/>
      <c r="D266" s="492"/>
      <c r="E266" s="492"/>
      <c r="F266" s="493"/>
      <c r="G266" s="1158">
        <f>G262+G264</f>
        <v>14537965</v>
      </c>
      <c r="H266" s="506"/>
    </row>
    <row r="267" spans="1:12">
      <c r="A267" s="206"/>
      <c r="B267" s="206"/>
      <c r="C267" s="206"/>
      <c r="D267" s="206"/>
      <c r="E267" s="206"/>
      <c r="F267" s="207"/>
      <c r="G267" s="208"/>
      <c r="H267" s="209"/>
      <c r="I267" s="209"/>
      <c r="J267" s="209"/>
      <c r="K267" s="209"/>
      <c r="L267" s="209"/>
    </row>
    <row r="268" spans="1:12" ht="13.5" customHeight="1">
      <c r="I268" s="209"/>
      <c r="J268" s="209"/>
      <c r="K268" s="209"/>
      <c r="L268" s="209"/>
    </row>
    <row r="269" spans="1:12">
      <c r="I269" s="209"/>
      <c r="J269" s="209"/>
      <c r="K269" s="209"/>
      <c r="L269" s="209"/>
    </row>
  </sheetData>
  <sheetProtection algorithmName="SHA-512" hashValue="63Z0qxFZQGR0eu5zeBjSRizSxF+ur3gS3/xZbRXSSTgmeXCJEdn/5sJCdeavD/snVgYrCZT9tYR/UKlPjoSi3w==" saltValue="72D5r1dWYULUKRl9z4iLdg==" spinCount="100000" sheet="1" objects="1" scenarios="1"/>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4" orientation="portrait" r:id="rId1"/>
  <headerFooter alignWithMargins="0">
    <oddFooter>&amp;L&amp;Z&amp;F&amp;R&amp;D</oddFooter>
  </headerFooter>
  <rowBreaks count="3" manualBreakCount="3">
    <brk id="74" max="6" man="1"/>
    <brk id="130" max="6" man="1"/>
    <brk id="195" max="6" man="1"/>
  </rowBreaks>
  <ignoredErrors>
    <ignoredError sqref="A245:A249 F138:F139 F124:F127 F118 F110:F114 F11:F17 F190:F192 F28:F34 A227:H227 F158:F171 F147:F156 A257:A261 B242:H245 B228:F228 H228 B247:H249 B246:F246 H246 F52:F66 A263 A254:A255 B229:H229 F38:F41 A251:A252 A265:H271 B264:F264 A229:A231 F68:F74 F95:F98 F100:F104 B231:H231 G230:H230 B251:H251 G250:H250 B261:H263 B232:F235 H232:H235 B252:F260 H252:H260 F89:F92 B240:F241 H240:H241 H198:H203 B198:F203 F133 F135:F136 B205:F221 B224:F226 B222:E223 H205:H226 F21:F26 F175:F188 F76:F87 F46:F50" numberStoredAsText="1"/>
    <ignoredError sqref="G86 G77 G82 G143" evalError="1"/>
  </ignoredErrors>
  <legacyDrawing r:id="rId2"/>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tabColor theme="3" tint="0.79998168889431442"/>
  </sheetPr>
  <dimension ref="A1:H96"/>
  <sheetViews>
    <sheetView showGridLines="0" topLeftCell="A3" zoomScale="80" zoomScaleNormal="80" zoomScalePageLayoutView="80" workbookViewId="0">
      <selection activeCell="D23" sqref="D23"/>
    </sheetView>
  </sheetViews>
  <sheetFormatPr defaultColWidth="9.140625" defaultRowHeight="23.25"/>
  <cols>
    <col min="1" max="1" width="47.7109375" style="63" customWidth="1"/>
    <col min="2" max="2" width="20.7109375" style="63" customWidth="1"/>
    <col min="3" max="4" width="17.42578125" style="63" customWidth="1"/>
    <col min="5" max="5" width="19.85546875" style="63" customWidth="1"/>
    <col min="6" max="6" width="7.42578125" style="63" customWidth="1"/>
    <col min="7" max="16384" width="9.140625" style="63"/>
  </cols>
  <sheetData>
    <row r="1" spans="1:8" ht="24" customHeight="1">
      <c r="A1" s="274"/>
      <c r="B1" s="274"/>
      <c r="C1" s="274"/>
      <c r="D1" s="274"/>
      <c r="E1" s="324" t="s">
        <v>559</v>
      </c>
      <c r="F1" s="274"/>
    </row>
    <row r="2" spans="1:8" ht="24" customHeight="1">
      <c r="A2" s="274"/>
      <c r="B2" s="274"/>
      <c r="C2" s="274"/>
      <c r="D2" s="274"/>
      <c r="E2" s="325"/>
      <c r="F2" s="274"/>
    </row>
    <row r="3" spans="1:8" ht="24" customHeight="1" thickBot="1">
      <c r="A3" s="892" t="s">
        <v>169</v>
      </c>
      <c r="B3" s="881" t="str">
        <f>'CHECK SHEET'!D7</f>
        <v>Broward College</v>
      </c>
      <c r="C3" s="881"/>
      <c r="D3" s="881"/>
      <c r="E3" s="881"/>
      <c r="F3" s="273"/>
      <c r="G3" s="321"/>
    </row>
    <row r="4" spans="1:8" ht="24" customHeight="1">
      <c r="A4" s="878" t="s">
        <v>560</v>
      </c>
      <c r="B4" s="878"/>
      <c r="C4" s="878"/>
      <c r="D4" s="878"/>
      <c r="E4" s="878"/>
      <c r="F4" s="273"/>
    </row>
    <row r="5" spans="1:8" ht="24" customHeight="1">
      <c r="A5" s="878" t="s">
        <v>561</v>
      </c>
      <c r="B5" s="878"/>
      <c r="C5" s="878"/>
      <c r="D5" s="878"/>
      <c r="E5" s="878"/>
      <c r="F5" s="273"/>
    </row>
    <row r="6" spans="1:8" ht="24" customHeight="1">
      <c r="A6" s="878" t="s">
        <v>748</v>
      </c>
      <c r="B6" s="878"/>
      <c r="C6" s="878"/>
      <c r="D6" s="878"/>
      <c r="E6" s="878"/>
      <c r="F6" s="273"/>
    </row>
    <row r="7" spans="1:8" ht="20.100000000000001" customHeight="1">
      <c r="A7" s="807"/>
      <c r="B7" s="807"/>
      <c r="C7" s="807"/>
      <c r="D7" s="883"/>
      <c r="E7" s="883"/>
    </row>
    <row r="8" spans="1:8" ht="24" customHeight="1" thickBot="1">
      <c r="A8" s="834" t="s">
        <v>562</v>
      </c>
      <c r="B8" s="834"/>
      <c r="C8" s="834"/>
      <c r="H8" s="322"/>
    </row>
    <row r="9" spans="1:8" s="11" customFormat="1" ht="64.349999999999994" customHeight="1" thickBot="1">
      <c r="A9" s="276" t="s">
        <v>563</v>
      </c>
      <c r="B9" s="808" t="s">
        <v>564</v>
      </c>
      <c r="C9" s="295" t="s">
        <v>565</v>
      </c>
      <c r="D9" s="295" t="s">
        <v>566</v>
      </c>
      <c r="E9" s="344" t="s">
        <v>47</v>
      </c>
      <c r="F9" s="25"/>
      <c r="H9" s="342"/>
    </row>
    <row r="10" spans="1:8" s="11" customFormat="1" ht="20.100000000000001" customHeight="1">
      <c r="A10" s="358" t="s">
        <v>567</v>
      </c>
      <c r="B10" s="435">
        <v>73167518</v>
      </c>
      <c r="C10" s="436">
        <v>3963114</v>
      </c>
      <c r="D10" s="436">
        <v>77468</v>
      </c>
      <c r="E10" s="359">
        <f>SUM(B10:D10)</f>
        <v>77208100</v>
      </c>
      <c r="F10" s="342"/>
      <c r="G10" s="342"/>
    </row>
    <row r="11" spans="1:8" s="11" customFormat="1" ht="20.100000000000001" customHeight="1">
      <c r="A11" s="358" t="s">
        <v>568</v>
      </c>
      <c r="B11" s="437">
        <v>0</v>
      </c>
      <c r="C11" s="430">
        <v>0</v>
      </c>
      <c r="D11" s="430">
        <v>0</v>
      </c>
      <c r="E11" s="359">
        <f>SUM(B11:D11)</f>
        <v>0</v>
      </c>
      <c r="F11" s="342"/>
      <c r="G11" s="342"/>
      <c r="H11" s="342"/>
    </row>
    <row r="12" spans="1:8" s="11" customFormat="1" ht="20.100000000000001" customHeight="1" thickBot="1">
      <c r="A12" s="358" t="s">
        <v>569</v>
      </c>
      <c r="B12" s="437">
        <v>312238</v>
      </c>
      <c r="C12" s="430">
        <v>40022</v>
      </c>
      <c r="D12" s="430">
        <v>0</v>
      </c>
      <c r="E12" s="360">
        <f>SUM(B12:D12)</f>
        <v>352260</v>
      </c>
      <c r="F12" s="342"/>
    </row>
    <row r="13" spans="1:8" s="11" customFormat="1" ht="20.100000000000001" customHeight="1" thickBot="1">
      <c r="A13" s="358" t="s">
        <v>570</v>
      </c>
      <c r="B13" s="361"/>
      <c r="C13" s="362"/>
      <c r="D13" s="362"/>
      <c r="E13" s="363"/>
      <c r="F13" s="342"/>
    </row>
    <row r="14" spans="1:8" s="11" customFormat="1" ht="20.100000000000001" customHeight="1">
      <c r="A14" s="358" t="s">
        <v>571</v>
      </c>
      <c r="B14" s="437">
        <v>15883588</v>
      </c>
      <c r="C14" s="438">
        <v>6974826</v>
      </c>
      <c r="D14" s="438">
        <v>1321443</v>
      </c>
      <c r="E14" s="360">
        <f t="shared" ref="E14:E20" si="0">SUM(B14:D14)</f>
        <v>24179857</v>
      </c>
      <c r="F14" s="342"/>
    </row>
    <row r="15" spans="1:8" s="11" customFormat="1" ht="20.100000000000001" customHeight="1">
      <c r="A15" s="358" t="s">
        <v>572</v>
      </c>
      <c r="B15" s="437">
        <v>987091</v>
      </c>
      <c r="C15" s="430">
        <v>144376</v>
      </c>
      <c r="D15" s="430">
        <v>0</v>
      </c>
      <c r="E15" s="360">
        <f>SUM(B15:D15)</f>
        <v>1131467</v>
      </c>
      <c r="F15" s="342"/>
    </row>
    <row r="16" spans="1:8" s="11" customFormat="1" ht="20.100000000000001" customHeight="1">
      <c r="A16" s="358" t="s">
        <v>573</v>
      </c>
      <c r="B16" s="437">
        <v>23193831</v>
      </c>
      <c r="C16" s="430">
        <v>1521888</v>
      </c>
      <c r="D16" s="430">
        <v>3043</v>
      </c>
      <c r="E16" s="360">
        <f t="shared" si="0"/>
        <v>24718762</v>
      </c>
      <c r="F16" s="342"/>
    </row>
    <row r="17" spans="1:6" s="11" customFormat="1" ht="20.100000000000001" customHeight="1">
      <c r="A17" s="358" t="s">
        <v>574</v>
      </c>
      <c r="B17" s="437">
        <v>42897935</v>
      </c>
      <c r="C17" s="430">
        <v>29272165</v>
      </c>
      <c r="D17" s="430">
        <v>77031</v>
      </c>
      <c r="E17" s="360">
        <f t="shared" si="0"/>
        <v>72247131</v>
      </c>
      <c r="F17" s="342"/>
    </row>
    <row r="18" spans="1:6" s="11" customFormat="1" ht="20.100000000000001" customHeight="1">
      <c r="A18" s="358" t="s">
        <v>575</v>
      </c>
      <c r="B18" s="437">
        <v>11572367</v>
      </c>
      <c r="C18" s="430">
        <v>19735689</v>
      </c>
      <c r="D18" s="430">
        <v>538912</v>
      </c>
      <c r="E18" s="360">
        <f t="shared" si="0"/>
        <v>31846968</v>
      </c>
      <c r="F18" s="342"/>
    </row>
    <row r="19" spans="1:6" s="11" customFormat="1" ht="20.100000000000001" customHeight="1">
      <c r="A19" s="358" t="s">
        <v>576</v>
      </c>
      <c r="B19" s="437">
        <v>100000</v>
      </c>
      <c r="C19" s="430">
        <v>1547579</v>
      </c>
      <c r="D19" s="430">
        <v>0</v>
      </c>
      <c r="E19" s="360">
        <f t="shared" si="0"/>
        <v>1647579</v>
      </c>
      <c r="F19" s="342"/>
    </row>
    <row r="20" spans="1:6" s="11" customFormat="1" ht="20.100000000000001" customHeight="1" thickBot="1">
      <c r="A20" s="358" t="s">
        <v>577</v>
      </c>
      <c r="B20" s="437">
        <v>84591</v>
      </c>
      <c r="C20" s="431">
        <v>0</v>
      </c>
      <c r="D20" s="431">
        <v>0</v>
      </c>
      <c r="E20" s="360">
        <f t="shared" si="0"/>
        <v>84591</v>
      </c>
      <c r="F20" s="342"/>
    </row>
    <row r="21" spans="1:6" s="11" customFormat="1" ht="24" customHeight="1" thickBot="1">
      <c r="A21" s="283" t="s">
        <v>47</v>
      </c>
      <c r="B21" s="343">
        <f>SUM(B10:B20)</f>
        <v>168199159</v>
      </c>
      <c r="C21" s="346">
        <f>SUM(C10:C20)</f>
        <v>63199659</v>
      </c>
      <c r="D21" s="346">
        <f>SUM(D10:D20)</f>
        <v>2017897</v>
      </c>
      <c r="E21" s="345">
        <f>SUM(E10:E20)</f>
        <v>233416715</v>
      </c>
      <c r="F21" s="342"/>
    </row>
    <row r="22" spans="1:6" ht="24" customHeight="1">
      <c r="B22" s="323"/>
      <c r="F22" s="322"/>
    </row>
    <row r="23" spans="1:6" ht="24" customHeight="1">
      <c r="F23" s="322"/>
    </row>
    <row r="24" spans="1:6">
      <c r="F24" s="322"/>
    </row>
    <row r="25" spans="1:6">
      <c r="F25" s="322"/>
    </row>
    <row r="96" spans="3:4">
      <c r="C96" s="63">
        <f>SUM(C91:C95)</f>
        <v>0</v>
      </c>
      <c r="D96" s="63">
        <f>SUM(D91:D95)</f>
        <v>0</v>
      </c>
    </row>
  </sheetData>
  <sheetProtection algorithmName="SHA-512" hashValue="F+A2085Xg53+3d/vBQQjd5CZZ4JbqH3Fe2fw9SFcBT5lTsrmVgB4yyO9+Uf84khJ4AI92voRSlCOEydCyP0oPg==" saltValue="GupvhzPXyxPUi1rjlCeMlg==" spinCount="100000" sheet="1" objects="1" scenarios="1"/>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90" orientation="landscape" r:id="rId1"/>
  <headerFooter alignWithMargins="0">
    <oddFooter>&amp;L&amp;Z&amp;F&amp;R&amp;D</oddFooter>
  </headerFooter>
  <ignoredErrors>
    <ignoredError sqref="E10 E14:E20 E12" unlockedFormula="1"/>
  </ignoredErrors>
  <legacyDrawing r:id="rId2"/>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79998168889431442"/>
  </sheetPr>
  <dimension ref="A1:G3"/>
  <sheetViews>
    <sheetView showGridLines="0" zoomScale="70" zoomScaleNormal="70" zoomScalePageLayoutView="70" workbookViewId="0">
      <selection activeCell="K32" sqref="K32"/>
    </sheetView>
  </sheetViews>
  <sheetFormatPr defaultColWidth="8.85546875" defaultRowHeight="12.75"/>
  <cols>
    <col min="1" max="1" width="78.7109375" customWidth="1"/>
  </cols>
  <sheetData>
    <row r="1" spans="1:7" ht="26.1" customHeight="1">
      <c r="A1" s="476" t="s">
        <v>578</v>
      </c>
      <c r="B1" s="475"/>
      <c r="C1" s="475"/>
      <c r="D1" s="475"/>
      <c r="E1" s="475"/>
      <c r="F1" s="475"/>
      <c r="G1" s="475"/>
    </row>
    <row r="2" spans="1:7" ht="26.25">
      <c r="A2" s="466" t="s">
        <v>579</v>
      </c>
      <c r="B2" s="475"/>
    </row>
    <row r="3" spans="1:7" ht="26.1" customHeight="1">
      <c r="A3" s="465" t="s">
        <v>580</v>
      </c>
      <c r="B3" s="477"/>
    </row>
  </sheetData>
  <pageMargins left="0.7" right="0.7" top="0.75" bottom="0.75" header="0.3" footer="0.3"/>
  <pageSetup orientation="portrait" r:id="rId1"/>
  <drawing r:id="rId2"/>
  <legacyDrawing r:id="rId3"/>
  <oleObjects>
    <mc:AlternateContent xmlns:mc="http://schemas.openxmlformats.org/markup-compatibility/2006">
      <mc:Choice Requires="x14">
        <oleObject progId="Acrobat.Document.DC" shapeId="1025" r:id="rId4">
          <objectPr defaultSize="0" autoPict="0" altText="Exhibit F" r:id="rId5">
            <anchor moveWithCells="1">
              <from>
                <xdr:col>0</xdr:col>
                <xdr:colOff>314325</xdr:colOff>
                <xdr:row>4</xdr:row>
                <xdr:rowOff>161925</xdr:rowOff>
              </from>
              <to>
                <xdr:col>2</xdr:col>
                <xdr:colOff>257175</xdr:colOff>
                <xdr:row>51</xdr:row>
                <xdr:rowOff>95250</xdr:rowOff>
              </to>
            </anchor>
          </objectPr>
        </oleObject>
      </mc:Choice>
      <mc:Fallback>
        <oleObject progId="Acrobat.Document.DC" shapeId="1025" r:id="rId4"/>
      </mc:Fallback>
    </mc:AlternateContent>
  </oleObjects>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79998168889431442"/>
  </sheetPr>
  <dimension ref="A1:HP1183"/>
  <sheetViews>
    <sheetView showGridLines="0" topLeftCell="A40" zoomScale="60" zoomScaleNormal="60" zoomScaleSheetLayoutView="50" zoomScalePageLayoutView="60" workbookViewId="0">
      <selection activeCell="D124" sqref="D124"/>
    </sheetView>
  </sheetViews>
  <sheetFormatPr defaultColWidth="12.42578125" defaultRowHeight="15.75"/>
  <cols>
    <col min="1" max="1" width="26.42578125" style="171" customWidth="1"/>
    <col min="2" max="2" width="94.28515625" style="171" customWidth="1"/>
    <col min="3" max="3" width="66.85546875" style="171" customWidth="1"/>
    <col min="4" max="5" width="25.85546875" style="243" customWidth="1"/>
    <col min="6" max="6" width="33.7109375" style="243" customWidth="1"/>
    <col min="7" max="7" width="3.140625" style="171" customWidth="1"/>
    <col min="8" max="16384" width="12.42578125" style="171"/>
  </cols>
  <sheetData>
    <row r="1" spans="1:224" ht="30" customHeight="1" thickBot="1">
      <c r="A1" s="878" t="s">
        <v>169</v>
      </c>
      <c r="B1" s="896" t="str">
        <f>'CHECK SHEET'!D7</f>
        <v>Broward College</v>
      </c>
      <c r="C1" s="896"/>
      <c r="D1" s="896"/>
      <c r="E1" s="896"/>
      <c r="F1" s="896"/>
      <c r="G1" s="213"/>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c r="AK1" s="214"/>
      <c r="AL1" s="214"/>
      <c r="AM1" s="214"/>
      <c r="AN1" s="214"/>
      <c r="AO1" s="214"/>
      <c r="AP1" s="214"/>
      <c r="AQ1" s="214"/>
      <c r="AR1" s="214"/>
      <c r="AS1" s="214"/>
      <c r="AT1" s="214"/>
      <c r="AU1" s="214"/>
      <c r="AV1" s="214"/>
      <c r="AW1" s="214"/>
      <c r="AX1" s="214"/>
      <c r="AY1" s="214"/>
      <c r="AZ1" s="214"/>
      <c r="BA1" s="214"/>
      <c r="BB1" s="214"/>
      <c r="BC1" s="214"/>
      <c r="BD1" s="214"/>
      <c r="BE1" s="214"/>
      <c r="BF1" s="214"/>
      <c r="BG1" s="214"/>
      <c r="BH1" s="214"/>
      <c r="BI1" s="214"/>
      <c r="BJ1" s="214"/>
      <c r="BK1" s="214"/>
      <c r="BL1" s="214"/>
      <c r="BM1" s="214"/>
      <c r="BN1" s="214"/>
      <c r="BO1" s="214"/>
      <c r="BP1" s="214"/>
      <c r="BQ1" s="214"/>
      <c r="BR1" s="214"/>
      <c r="BS1" s="214"/>
      <c r="BT1" s="214"/>
      <c r="BU1" s="214"/>
      <c r="BV1" s="214"/>
      <c r="BW1" s="214"/>
      <c r="BX1" s="214"/>
      <c r="BY1" s="214"/>
      <c r="BZ1" s="214"/>
      <c r="CA1" s="214"/>
      <c r="CB1" s="214"/>
      <c r="CC1" s="214"/>
      <c r="CD1" s="214"/>
      <c r="CE1" s="214"/>
      <c r="CF1" s="214"/>
      <c r="CG1" s="214"/>
      <c r="CH1" s="214"/>
      <c r="CI1" s="214"/>
      <c r="CJ1" s="214"/>
      <c r="CK1" s="214"/>
      <c r="CL1" s="214"/>
      <c r="CM1" s="214"/>
      <c r="CN1" s="214"/>
      <c r="CO1" s="214"/>
      <c r="CP1" s="214"/>
      <c r="CQ1" s="214"/>
      <c r="CR1" s="214"/>
      <c r="CS1" s="214"/>
      <c r="CT1" s="214"/>
      <c r="CU1" s="214"/>
      <c r="CV1" s="214"/>
      <c r="CW1" s="214"/>
      <c r="CX1" s="214"/>
      <c r="CY1" s="214"/>
      <c r="CZ1" s="214"/>
      <c r="DA1" s="214"/>
      <c r="DB1" s="214"/>
      <c r="DC1" s="214"/>
      <c r="DD1" s="214"/>
      <c r="DE1" s="214"/>
      <c r="DF1" s="214"/>
      <c r="DG1" s="214"/>
      <c r="DH1" s="214"/>
      <c r="DI1" s="214"/>
      <c r="DJ1" s="214"/>
      <c r="DK1" s="214"/>
      <c r="DL1" s="214"/>
      <c r="DM1" s="214"/>
      <c r="DN1" s="214"/>
      <c r="DO1" s="214"/>
      <c r="DP1" s="214"/>
      <c r="DQ1" s="214"/>
      <c r="DR1" s="214"/>
      <c r="DS1" s="214"/>
      <c r="DT1" s="214"/>
      <c r="DU1" s="214"/>
      <c r="DV1" s="214"/>
      <c r="DW1" s="214"/>
      <c r="DX1" s="214"/>
      <c r="DY1" s="214"/>
      <c r="DZ1" s="214"/>
      <c r="EA1" s="214"/>
      <c r="EB1" s="214"/>
      <c r="EC1" s="214"/>
      <c r="ED1" s="214"/>
      <c r="EE1" s="214"/>
      <c r="EF1" s="214"/>
      <c r="EG1" s="214"/>
      <c r="EH1" s="214"/>
      <c r="EI1" s="214"/>
      <c r="EJ1" s="214"/>
      <c r="EK1" s="214"/>
      <c r="EL1" s="214"/>
      <c r="EM1" s="214"/>
      <c r="EN1" s="214"/>
      <c r="EO1" s="214"/>
      <c r="EP1" s="214"/>
      <c r="EQ1" s="214"/>
      <c r="ER1" s="214"/>
      <c r="ES1" s="214"/>
      <c r="ET1" s="214"/>
      <c r="EU1" s="214"/>
      <c r="EV1" s="214"/>
      <c r="EW1" s="214"/>
      <c r="EX1" s="214"/>
      <c r="EY1" s="214"/>
      <c r="EZ1" s="214"/>
      <c r="FA1" s="214"/>
      <c r="FB1" s="214"/>
      <c r="FC1" s="214"/>
      <c r="FD1" s="214"/>
      <c r="FE1" s="214"/>
      <c r="FF1" s="214"/>
      <c r="FG1" s="214"/>
      <c r="FH1" s="214"/>
      <c r="FI1" s="214"/>
      <c r="FJ1" s="214"/>
      <c r="FK1" s="214"/>
      <c r="FL1" s="214"/>
      <c r="FM1" s="214"/>
      <c r="FN1" s="214"/>
      <c r="FO1" s="214"/>
      <c r="FP1" s="214"/>
      <c r="FQ1" s="214"/>
      <c r="FR1" s="214"/>
      <c r="FS1" s="214"/>
      <c r="FT1" s="214"/>
      <c r="FU1" s="214"/>
      <c r="FV1" s="214"/>
      <c r="FW1" s="214"/>
      <c r="FX1" s="214"/>
      <c r="FY1" s="214"/>
      <c r="FZ1" s="214"/>
      <c r="GA1" s="214"/>
      <c r="GB1" s="214"/>
      <c r="GC1" s="214"/>
      <c r="GD1" s="214"/>
      <c r="GE1" s="214"/>
      <c r="GF1" s="214"/>
      <c r="GG1" s="214"/>
      <c r="GH1" s="214"/>
      <c r="GI1" s="214"/>
      <c r="GJ1" s="214"/>
      <c r="GK1" s="214"/>
      <c r="GL1" s="214"/>
      <c r="GM1" s="214"/>
      <c r="GN1" s="214"/>
      <c r="GO1" s="214"/>
      <c r="GP1" s="214"/>
      <c r="GQ1" s="214"/>
      <c r="GR1" s="214"/>
      <c r="GS1" s="214"/>
      <c r="GT1" s="214"/>
      <c r="GU1" s="214"/>
      <c r="GV1" s="214"/>
      <c r="GW1" s="214"/>
      <c r="GX1" s="214"/>
      <c r="GY1" s="214"/>
      <c r="GZ1" s="214"/>
      <c r="HA1" s="214"/>
      <c r="HB1" s="214"/>
      <c r="HC1" s="214"/>
      <c r="HD1" s="214"/>
      <c r="HE1" s="214"/>
      <c r="HF1" s="214"/>
      <c r="HG1" s="214"/>
      <c r="HH1" s="214"/>
      <c r="HI1" s="214"/>
      <c r="HJ1" s="214"/>
      <c r="HK1" s="214"/>
      <c r="HL1" s="214"/>
      <c r="HM1" s="214"/>
      <c r="HN1" s="214"/>
      <c r="HO1" s="214"/>
      <c r="HP1" s="214"/>
    </row>
    <row r="2" spans="1:224" ht="30" customHeight="1">
      <c r="A2" s="897" t="s">
        <v>581</v>
      </c>
      <c r="B2" s="897"/>
      <c r="C2" s="897"/>
      <c r="D2" s="897"/>
      <c r="E2" s="897"/>
      <c r="F2" s="897"/>
      <c r="G2" s="215"/>
      <c r="H2" s="214"/>
      <c r="I2" s="214"/>
      <c r="J2" s="214"/>
      <c r="K2" s="214"/>
      <c r="L2" s="214"/>
      <c r="M2" s="214"/>
      <c r="N2" s="214"/>
      <c r="O2" s="214"/>
      <c r="P2" s="214"/>
      <c r="Q2" s="214"/>
      <c r="R2" s="214"/>
      <c r="S2" s="214"/>
      <c r="T2" s="214"/>
      <c r="U2" s="214"/>
      <c r="V2" s="214"/>
      <c r="W2" s="214"/>
      <c r="X2" s="214"/>
      <c r="Y2" s="214"/>
      <c r="Z2" s="214"/>
      <c r="AA2" s="214"/>
      <c r="AB2" s="214"/>
      <c r="AC2" s="214"/>
      <c r="AD2" s="214"/>
      <c r="AE2" s="214"/>
      <c r="AF2" s="214"/>
      <c r="AG2" s="214"/>
      <c r="AH2" s="214"/>
      <c r="AI2" s="214"/>
      <c r="AJ2" s="214"/>
      <c r="AK2" s="214"/>
      <c r="AL2" s="214"/>
      <c r="AM2" s="214"/>
      <c r="AN2" s="214"/>
      <c r="AO2" s="214"/>
      <c r="AP2" s="214"/>
      <c r="AQ2" s="214"/>
      <c r="AR2" s="214"/>
      <c r="AS2" s="214"/>
      <c r="AT2" s="214"/>
      <c r="AU2" s="214"/>
      <c r="AV2" s="214"/>
      <c r="AW2" s="214"/>
      <c r="AX2" s="214"/>
      <c r="AY2" s="214"/>
      <c r="AZ2" s="214"/>
      <c r="BA2" s="214"/>
      <c r="BB2" s="214"/>
      <c r="BC2" s="214"/>
      <c r="BD2" s="214"/>
      <c r="BE2" s="214"/>
      <c r="BF2" s="214"/>
      <c r="BG2" s="214"/>
      <c r="BH2" s="214"/>
      <c r="BI2" s="214"/>
      <c r="BJ2" s="214"/>
      <c r="BK2" s="214"/>
      <c r="BL2" s="214"/>
      <c r="BM2" s="214"/>
      <c r="BN2" s="214"/>
      <c r="BO2" s="214"/>
      <c r="BP2" s="214"/>
      <c r="BQ2" s="214"/>
      <c r="BR2" s="214"/>
      <c r="BS2" s="214"/>
      <c r="BT2" s="214"/>
      <c r="BU2" s="214"/>
      <c r="BV2" s="214"/>
      <c r="BW2" s="214"/>
      <c r="BX2" s="214"/>
      <c r="BY2" s="214"/>
      <c r="BZ2" s="214"/>
      <c r="CA2" s="214"/>
      <c r="CB2" s="214"/>
      <c r="CC2" s="214"/>
      <c r="CD2" s="214"/>
      <c r="CE2" s="214"/>
      <c r="CF2" s="214"/>
      <c r="CG2" s="214"/>
      <c r="CH2" s="214"/>
      <c r="CI2" s="214"/>
      <c r="CJ2" s="214"/>
      <c r="CK2" s="214"/>
      <c r="CL2" s="214"/>
      <c r="CM2" s="214"/>
      <c r="CN2" s="214"/>
      <c r="CO2" s="214"/>
      <c r="CP2" s="214"/>
      <c r="CQ2" s="214"/>
      <c r="CR2" s="214"/>
      <c r="CS2" s="214"/>
      <c r="CT2" s="214"/>
      <c r="CU2" s="214"/>
      <c r="CV2" s="214"/>
      <c r="CW2" s="214"/>
      <c r="CX2" s="214"/>
      <c r="CY2" s="214"/>
      <c r="CZ2" s="214"/>
      <c r="DA2" s="214"/>
      <c r="DB2" s="214"/>
      <c r="DC2" s="214"/>
      <c r="DD2" s="214"/>
      <c r="DE2" s="214"/>
      <c r="DF2" s="214"/>
      <c r="DG2" s="214"/>
      <c r="DH2" s="214"/>
      <c r="DI2" s="214"/>
      <c r="DJ2" s="214"/>
      <c r="DK2" s="214"/>
      <c r="DL2" s="214"/>
      <c r="DM2" s="214"/>
      <c r="DN2" s="214"/>
      <c r="DO2" s="214"/>
      <c r="DP2" s="214"/>
      <c r="DQ2" s="214"/>
      <c r="DR2" s="214"/>
      <c r="DS2" s="214"/>
      <c r="DT2" s="214"/>
      <c r="DU2" s="214"/>
      <c r="DV2" s="214"/>
      <c r="DW2" s="214"/>
      <c r="DX2" s="214"/>
      <c r="DY2" s="214"/>
      <c r="DZ2" s="214"/>
      <c r="EA2" s="214"/>
      <c r="EB2" s="214"/>
      <c r="EC2" s="214"/>
      <c r="ED2" s="214"/>
      <c r="EE2" s="214"/>
      <c r="EF2" s="214"/>
      <c r="EG2" s="214"/>
      <c r="EH2" s="214"/>
      <c r="EI2" s="214"/>
      <c r="EJ2" s="214"/>
      <c r="EK2" s="214"/>
      <c r="EL2" s="214"/>
      <c r="EM2" s="214"/>
      <c r="EN2" s="214"/>
      <c r="EO2" s="214"/>
      <c r="EP2" s="214"/>
      <c r="EQ2" s="214"/>
      <c r="ER2" s="214"/>
      <c r="ES2" s="214"/>
      <c r="ET2" s="214"/>
      <c r="EU2" s="214"/>
      <c r="EV2" s="214"/>
      <c r="EW2" s="214"/>
      <c r="EX2" s="214"/>
      <c r="EY2" s="214"/>
      <c r="EZ2" s="214"/>
      <c r="FA2" s="214"/>
      <c r="FB2" s="214"/>
      <c r="FC2" s="214"/>
      <c r="FD2" s="214"/>
      <c r="FE2" s="214"/>
      <c r="FF2" s="214"/>
      <c r="FG2" s="214"/>
      <c r="FH2" s="214"/>
      <c r="FI2" s="214"/>
      <c r="FJ2" s="214"/>
      <c r="FK2" s="214"/>
      <c r="FL2" s="214"/>
      <c r="FM2" s="214"/>
      <c r="FN2" s="214"/>
      <c r="FO2" s="214"/>
      <c r="FP2" s="214"/>
      <c r="FQ2" s="214"/>
      <c r="FR2" s="214"/>
      <c r="FS2" s="214"/>
      <c r="FT2" s="214"/>
      <c r="FU2" s="214"/>
      <c r="FV2" s="214"/>
      <c r="FW2" s="214"/>
      <c r="FX2" s="214"/>
      <c r="FY2" s="214"/>
      <c r="FZ2" s="214"/>
      <c r="GA2" s="214"/>
      <c r="GB2" s="214"/>
      <c r="GC2" s="214"/>
      <c r="GD2" s="214"/>
      <c r="GE2" s="214"/>
      <c r="GF2" s="214"/>
      <c r="GG2" s="214"/>
      <c r="GH2" s="214"/>
      <c r="GI2" s="214"/>
      <c r="GJ2" s="214"/>
      <c r="GK2" s="214"/>
      <c r="GL2" s="214"/>
      <c r="GM2" s="214"/>
      <c r="GN2" s="214"/>
      <c r="GO2" s="214"/>
      <c r="GP2" s="214"/>
      <c r="GQ2" s="214"/>
      <c r="GR2" s="214"/>
      <c r="GS2" s="214"/>
      <c r="GT2" s="214"/>
      <c r="GU2" s="214"/>
      <c r="GV2" s="214"/>
      <c r="GW2" s="214"/>
      <c r="GX2" s="214"/>
      <c r="GY2" s="214"/>
      <c r="GZ2" s="214"/>
      <c r="HA2" s="214"/>
      <c r="HB2" s="214"/>
      <c r="HC2" s="214"/>
      <c r="HD2" s="214"/>
      <c r="HE2" s="214"/>
      <c r="HF2" s="214"/>
      <c r="HG2" s="214"/>
      <c r="HH2" s="214"/>
      <c r="HI2" s="214"/>
      <c r="HJ2" s="214"/>
      <c r="HK2" s="214"/>
      <c r="HL2" s="214"/>
      <c r="HM2" s="214"/>
      <c r="HN2" s="214"/>
      <c r="HO2" s="214"/>
      <c r="HP2" s="214"/>
    </row>
    <row r="3" spans="1:224" s="216" customFormat="1" ht="30" customHeight="1">
      <c r="A3" s="878" t="s">
        <v>582</v>
      </c>
      <c r="B3" s="878"/>
      <c r="C3" s="878"/>
      <c r="D3" s="878"/>
      <c r="E3" s="878"/>
      <c r="F3" s="878"/>
    </row>
    <row r="4" spans="1:224" ht="30" customHeight="1">
      <c r="A4" s="897" t="s">
        <v>748</v>
      </c>
      <c r="B4" s="897"/>
      <c r="C4" s="897"/>
      <c r="D4" s="897"/>
      <c r="E4" s="897"/>
      <c r="F4" s="897"/>
      <c r="H4" s="214"/>
      <c r="I4" s="214"/>
      <c r="J4" s="214"/>
      <c r="K4" s="214"/>
      <c r="L4" s="214"/>
      <c r="M4" s="214"/>
      <c r="N4" s="214"/>
      <c r="O4" s="214"/>
      <c r="P4" s="214"/>
      <c r="Q4" s="214"/>
      <c r="R4" s="214"/>
      <c r="S4" s="214"/>
      <c r="T4" s="214"/>
      <c r="U4" s="214"/>
      <c r="V4" s="214"/>
      <c r="W4" s="214"/>
      <c r="X4" s="214"/>
      <c r="Y4" s="214"/>
      <c r="Z4" s="214"/>
      <c r="AA4" s="214"/>
      <c r="AB4" s="214"/>
      <c r="AC4" s="214"/>
      <c r="AD4" s="214"/>
      <c r="AE4" s="214"/>
      <c r="AF4" s="214"/>
      <c r="AG4" s="214"/>
      <c r="AH4" s="214"/>
      <c r="AI4" s="214"/>
      <c r="AJ4" s="214"/>
      <c r="AK4" s="214"/>
      <c r="AL4" s="214"/>
      <c r="AM4" s="214"/>
      <c r="AN4" s="214"/>
      <c r="AO4" s="214"/>
      <c r="AP4" s="214"/>
      <c r="AQ4" s="214"/>
      <c r="AR4" s="214"/>
      <c r="AS4" s="214"/>
      <c r="AT4" s="214"/>
      <c r="AU4" s="214"/>
      <c r="AV4" s="214"/>
      <c r="AW4" s="214"/>
      <c r="AX4" s="214"/>
      <c r="AY4" s="214"/>
      <c r="AZ4" s="214"/>
      <c r="BA4" s="214"/>
      <c r="BB4" s="214"/>
      <c r="BC4" s="214"/>
      <c r="BD4" s="214"/>
      <c r="BE4" s="214"/>
      <c r="BF4" s="214"/>
      <c r="BG4" s="214"/>
      <c r="BH4" s="214"/>
      <c r="BI4" s="214"/>
      <c r="BJ4" s="214"/>
      <c r="BK4" s="214"/>
      <c r="BL4" s="214"/>
      <c r="BM4" s="214"/>
      <c r="BN4" s="214"/>
      <c r="BO4" s="214"/>
      <c r="BP4" s="214"/>
      <c r="BQ4" s="214"/>
      <c r="BR4" s="214"/>
      <c r="BS4" s="214"/>
      <c r="BT4" s="214"/>
      <c r="BU4" s="214"/>
      <c r="BV4" s="214"/>
      <c r="BW4" s="214"/>
      <c r="BX4" s="214"/>
      <c r="BY4" s="214"/>
      <c r="BZ4" s="214"/>
      <c r="CA4" s="214"/>
      <c r="CB4" s="214"/>
      <c r="CC4" s="214"/>
      <c r="CD4" s="214"/>
      <c r="CE4" s="214"/>
      <c r="CF4" s="214"/>
      <c r="CG4" s="214"/>
      <c r="CH4" s="214"/>
      <c r="CI4" s="214"/>
      <c r="CJ4" s="214"/>
      <c r="CK4" s="214"/>
      <c r="CL4" s="214"/>
      <c r="CM4" s="214"/>
      <c r="CN4" s="214"/>
      <c r="CO4" s="214"/>
      <c r="CP4" s="214"/>
      <c r="CQ4" s="214"/>
      <c r="CR4" s="214"/>
      <c r="CS4" s="214"/>
      <c r="CT4" s="214"/>
      <c r="CU4" s="214"/>
      <c r="CV4" s="214"/>
      <c r="CW4" s="214"/>
      <c r="CX4" s="214"/>
      <c r="CY4" s="214"/>
      <c r="CZ4" s="214"/>
      <c r="DA4" s="214"/>
      <c r="DB4" s="214"/>
      <c r="DC4" s="214"/>
      <c r="DD4" s="214"/>
      <c r="DE4" s="214"/>
      <c r="DF4" s="214"/>
      <c r="DG4" s="214"/>
      <c r="DH4" s="214"/>
      <c r="DI4" s="214"/>
      <c r="DJ4" s="214"/>
      <c r="DK4" s="214"/>
      <c r="DL4" s="214"/>
      <c r="DM4" s="214"/>
      <c r="DN4" s="214"/>
      <c r="DO4" s="214"/>
      <c r="DP4" s="214"/>
      <c r="DQ4" s="214"/>
      <c r="DR4" s="214"/>
      <c r="DS4" s="214"/>
      <c r="DT4" s="214"/>
      <c r="DU4" s="214"/>
      <c r="DV4" s="214"/>
      <c r="DW4" s="214"/>
      <c r="DX4" s="214"/>
      <c r="DY4" s="214"/>
      <c r="DZ4" s="214"/>
      <c r="EA4" s="214"/>
      <c r="EB4" s="214"/>
      <c r="EC4" s="214"/>
      <c r="ED4" s="214"/>
      <c r="EE4" s="214"/>
      <c r="EF4" s="214"/>
      <c r="EG4" s="214"/>
      <c r="EH4" s="214"/>
      <c r="EI4" s="214"/>
      <c r="EJ4" s="214"/>
      <c r="EK4" s="214"/>
      <c r="EL4" s="214"/>
      <c r="EM4" s="214"/>
      <c r="EN4" s="214"/>
      <c r="EO4" s="214"/>
      <c r="EP4" s="214"/>
      <c r="EQ4" s="214"/>
      <c r="ER4" s="214"/>
      <c r="ES4" s="214"/>
      <c r="ET4" s="214"/>
      <c r="EU4" s="214"/>
      <c r="EV4" s="214"/>
      <c r="EW4" s="214"/>
      <c r="EX4" s="214"/>
      <c r="EY4" s="214"/>
      <c r="EZ4" s="214"/>
      <c r="FA4" s="214"/>
      <c r="FB4" s="214"/>
      <c r="FC4" s="214"/>
      <c r="FD4" s="214"/>
      <c r="FE4" s="214"/>
      <c r="FF4" s="214"/>
      <c r="FG4" s="214"/>
      <c r="FH4" s="214"/>
      <c r="FI4" s="214"/>
      <c r="FJ4" s="214"/>
      <c r="FK4" s="214"/>
      <c r="FL4" s="214"/>
      <c r="FM4" s="214"/>
      <c r="FN4" s="214"/>
      <c r="FO4" s="214"/>
      <c r="FP4" s="214"/>
      <c r="FQ4" s="214"/>
      <c r="FR4" s="214"/>
      <c r="FS4" s="214"/>
      <c r="FT4" s="214"/>
      <c r="FU4" s="214"/>
      <c r="FV4" s="214"/>
      <c r="FW4" s="214"/>
      <c r="FX4" s="214"/>
      <c r="FY4" s="214"/>
      <c r="FZ4" s="214"/>
      <c r="GA4" s="214"/>
      <c r="GB4" s="214"/>
      <c r="GC4" s="214"/>
      <c r="GD4" s="214"/>
      <c r="GE4" s="214"/>
      <c r="GF4" s="214"/>
      <c r="GG4" s="214"/>
      <c r="GH4" s="214"/>
      <c r="GI4" s="214"/>
      <c r="GJ4" s="214"/>
      <c r="GK4" s="214"/>
      <c r="GL4" s="214"/>
      <c r="GM4" s="214"/>
      <c r="GN4" s="214"/>
      <c r="GO4" s="214"/>
      <c r="GP4" s="214"/>
      <c r="GQ4" s="214"/>
      <c r="GR4" s="214"/>
      <c r="GS4" s="214"/>
      <c r="GT4" s="214"/>
      <c r="GU4" s="214"/>
      <c r="GV4" s="214"/>
      <c r="GW4" s="214"/>
      <c r="GX4" s="214"/>
      <c r="GY4" s="214"/>
      <c r="GZ4" s="214"/>
      <c r="HA4" s="214"/>
      <c r="HB4" s="214"/>
      <c r="HC4" s="214"/>
      <c r="HD4" s="214"/>
      <c r="HE4" s="214"/>
      <c r="HF4" s="214"/>
      <c r="HG4" s="214"/>
      <c r="HH4" s="214"/>
      <c r="HI4" s="214"/>
      <c r="HJ4" s="214"/>
      <c r="HK4" s="214"/>
      <c r="HL4" s="214"/>
      <c r="HM4" s="214"/>
      <c r="HN4" s="214"/>
      <c r="HO4" s="214"/>
      <c r="HP4" s="214"/>
    </row>
    <row r="5" spans="1:224" ht="30" customHeight="1">
      <c r="A5" s="845"/>
      <c r="B5" s="845"/>
      <c r="C5" s="845"/>
      <c r="D5" s="845"/>
      <c r="E5" s="845"/>
      <c r="F5" s="845"/>
      <c r="H5" s="214"/>
      <c r="I5" s="214"/>
      <c r="J5" s="214"/>
      <c r="K5" s="214"/>
      <c r="L5" s="214"/>
      <c r="M5" s="214"/>
      <c r="N5" s="214"/>
      <c r="O5" s="214"/>
      <c r="P5" s="214"/>
      <c r="Q5" s="214"/>
      <c r="R5" s="214"/>
      <c r="S5" s="214"/>
      <c r="T5" s="214"/>
      <c r="U5" s="214"/>
      <c r="V5" s="214"/>
      <c r="W5" s="214"/>
      <c r="X5" s="214"/>
      <c r="Y5" s="214"/>
      <c r="Z5" s="214"/>
      <c r="AA5" s="214"/>
      <c r="AB5" s="214"/>
      <c r="AC5" s="214"/>
      <c r="AD5" s="214"/>
      <c r="AE5" s="214"/>
      <c r="AF5" s="214"/>
      <c r="AG5" s="214"/>
      <c r="AH5" s="214"/>
      <c r="AI5" s="214"/>
      <c r="AJ5" s="214"/>
      <c r="AK5" s="214"/>
      <c r="AL5" s="214"/>
      <c r="AM5" s="214"/>
      <c r="AN5" s="214"/>
      <c r="AO5" s="214"/>
      <c r="AP5" s="214"/>
      <c r="AQ5" s="214"/>
      <c r="AR5" s="214"/>
      <c r="AS5" s="214"/>
      <c r="AT5" s="214"/>
      <c r="AU5" s="214"/>
      <c r="AV5" s="214"/>
      <c r="AW5" s="214"/>
      <c r="AX5" s="214"/>
      <c r="AY5" s="214"/>
      <c r="AZ5" s="214"/>
      <c r="BA5" s="214"/>
      <c r="BB5" s="214"/>
      <c r="BC5" s="214"/>
      <c r="BD5" s="214"/>
      <c r="BE5" s="214"/>
      <c r="BF5" s="214"/>
      <c r="BG5" s="214"/>
      <c r="BH5" s="214"/>
      <c r="BI5" s="214"/>
      <c r="BJ5" s="214"/>
      <c r="BK5" s="214"/>
      <c r="BL5" s="214"/>
      <c r="BM5" s="214"/>
      <c r="BN5" s="214"/>
      <c r="BO5" s="214"/>
      <c r="BP5" s="214"/>
      <c r="BQ5" s="214"/>
      <c r="BR5" s="214"/>
      <c r="BS5" s="214"/>
      <c r="BT5" s="214"/>
      <c r="BU5" s="214"/>
      <c r="BV5" s="214"/>
      <c r="BW5" s="214"/>
      <c r="BX5" s="214"/>
      <c r="BY5" s="214"/>
      <c r="BZ5" s="214"/>
      <c r="CA5" s="214"/>
      <c r="CB5" s="214"/>
      <c r="CC5" s="214"/>
      <c r="CD5" s="214"/>
      <c r="CE5" s="214"/>
      <c r="CF5" s="214"/>
      <c r="CG5" s="214"/>
      <c r="CH5" s="214"/>
      <c r="CI5" s="214"/>
      <c r="CJ5" s="214"/>
      <c r="CK5" s="214"/>
      <c r="CL5" s="214"/>
      <c r="CM5" s="214"/>
      <c r="CN5" s="214"/>
      <c r="CO5" s="214"/>
      <c r="CP5" s="214"/>
      <c r="CQ5" s="214"/>
      <c r="CR5" s="214"/>
      <c r="CS5" s="214"/>
      <c r="CT5" s="214"/>
      <c r="CU5" s="214"/>
      <c r="CV5" s="214"/>
      <c r="CW5" s="214"/>
      <c r="CX5" s="214"/>
      <c r="CY5" s="214"/>
      <c r="CZ5" s="214"/>
      <c r="DA5" s="214"/>
      <c r="DB5" s="214"/>
      <c r="DC5" s="214"/>
      <c r="DD5" s="214"/>
      <c r="DE5" s="214"/>
      <c r="DF5" s="214"/>
      <c r="DG5" s="214"/>
      <c r="DH5" s="214"/>
      <c r="DI5" s="214"/>
      <c r="DJ5" s="214"/>
      <c r="DK5" s="214"/>
      <c r="DL5" s="214"/>
      <c r="DM5" s="214"/>
      <c r="DN5" s="214"/>
      <c r="DO5" s="214"/>
      <c r="DP5" s="214"/>
      <c r="DQ5" s="214"/>
      <c r="DR5" s="214"/>
      <c r="DS5" s="214"/>
      <c r="DT5" s="214"/>
      <c r="DU5" s="214"/>
      <c r="DV5" s="214"/>
      <c r="DW5" s="214"/>
      <c r="DX5" s="214"/>
      <c r="DY5" s="214"/>
      <c r="DZ5" s="214"/>
      <c r="EA5" s="214"/>
      <c r="EB5" s="214"/>
      <c r="EC5" s="214"/>
      <c r="ED5" s="214"/>
      <c r="EE5" s="214"/>
      <c r="EF5" s="214"/>
      <c r="EG5" s="214"/>
      <c r="EH5" s="214"/>
      <c r="EI5" s="214"/>
      <c r="EJ5" s="214"/>
      <c r="EK5" s="214"/>
      <c r="EL5" s="214"/>
      <c r="EM5" s="214"/>
      <c r="EN5" s="214"/>
      <c r="EO5" s="214"/>
      <c r="EP5" s="214"/>
      <c r="EQ5" s="214"/>
      <c r="ER5" s="214"/>
      <c r="ES5" s="214"/>
      <c r="ET5" s="214"/>
      <c r="EU5" s="214"/>
      <c r="EV5" s="214"/>
      <c r="EW5" s="214"/>
      <c r="EX5" s="214"/>
      <c r="EY5" s="214"/>
      <c r="EZ5" s="214"/>
      <c r="FA5" s="214"/>
      <c r="FB5" s="214"/>
      <c r="FC5" s="214"/>
      <c r="FD5" s="214"/>
      <c r="FE5" s="214"/>
      <c r="FF5" s="214"/>
      <c r="FG5" s="214"/>
      <c r="FH5" s="214"/>
      <c r="FI5" s="214"/>
      <c r="FJ5" s="214"/>
      <c r="FK5" s="214"/>
      <c r="FL5" s="214"/>
      <c r="FM5" s="214"/>
      <c r="FN5" s="214"/>
      <c r="FO5" s="214"/>
      <c r="FP5" s="214"/>
      <c r="FQ5" s="214"/>
      <c r="FR5" s="214"/>
      <c r="FS5" s="214"/>
      <c r="FT5" s="214"/>
      <c r="FU5" s="214"/>
      <c r="FV5" s="214"/>
      <c r="FW5" s="214"/>
      <c r="FX5" s="214"/>
      <c r="FY5" s="214"/>
      <c r="FZ5" s="214"/>
      <c r="GA5" s="214"/>
      <c r="GB5" s="214"/>
      <c r="GC5" s="214"/>
      <c r="GD5" s="214"/>
      <c r="GE5" s="214"/>
      <c r="GF5" s="214"/>
      <c r="GG5" s="214"/>
      <c r="GH5" s="214"/>
      <c r="GI5" s="214"/>
      <c r="GJ5" s="214"/>
      <c r="GK5" s="214"/>
      <c r="GL5" s="214"/>
      <c r="GM5" s="214"/>
      <c r="GN5" s="214"/>
      <c r="GO5" s="214"/>
      <c r="GP5" s="214"/>
      <c r="GQ5" s="214"/>
      <c r="GR5" s="214"/>
      <c r="GS5" s="214"/>
      <c r="GT5" s="214"/>
      <c r="GU5" s="214"/>
      <c r="GV5" s="214"/>
      <c r="GW5" s="214"/>
      <c r="GX5" s="214"/>
      <c r="GY5" s="214"/>
      <c r="GZ5" s="214"/>
      <c r="HA5" s="214"/>
      <c r="HB5" s="214"/>
      <c r="HC5" s="214"/>
      <c r="HD5" s="214"/>
      <c r="HE5" s="214"/>
      <c r="HF5" s="214"/>
      <c r="HG5" s="214"/>
      <c r="HH5" s="214"/>
      <c r="HI5" s="214"/>
      <c r="HJ5" s="214"/>
      <c r="HK5" s="214"/>
      <c r="HL5" s="214"/>
      <c r="HM5" s="214"/>
      <c r="HN5" s="214"/>
      <c r="HO5" s="214"/>
      <c r="HP5" s="214"/>
    </row>
    <row r="6" spans="1:224" ht="22.35" customHeight="1" thickBot="1">
      <c r="A6" s="169"/>
      <c r="C6" s="217"/>
      <c r="D6" s="217"/>
      <c r="E6" s="217"/>
      <c r="F6" s="217"/>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c r="AL6" s="214"/>
      <c r="AM6" s="214"/>
      <c r="AN6" s="214"/>
      <c r="AO6" s="214"/>
      <c r="AP6" s="214"/>
      <c r="AQ6" s="214"/>
      <c r="AR6" s="214"/>
      <c r="AS6" s="214"/>
      <c r="AT6" s="214"/>
      <c r="AU6" s="214"/>
      <c r="AV6" s="214"/>
      <c r="AW6" s="214"/>
      <c r="AX6" s="214"/>
      <c r="AY6" s="214"/>
      <c r="AZ6" s="214"/>
      <c r="BA6" s="214"/>
      <c r="BB6" s="214"/>
      <c r="BC6" s="214"/>
      <c r="BD6" s="214"/>
      <c r="BE6" s="214"/>
      <c r="BF6" s="214"/>
      <c r="BG6" s="214"/>
      <c r="BH6" s="214"/>
      <c r="BI6" s="214"/>
      <c r="BJ6" s="214"/>
      <c r="BK6" s="214"/>
      <c r="BL6" s="214"/>
      <c r="BM6" s="214"/>
      <c r="BN6" s="214"/>
      <c r="BO6" s="214"/>
      <c r="BP6" s="214"/>
      <c r="BQ6" s="214"/>
      <c r="BR6" s="214"/>
      <c r="BS6" s="214"/>
      <c r="BT6" s="214"/>
      <c r="BU6" s="214"/>
      <c r="BV6" s="214"/>
      <c r="BW6" s="214"/>
      <c r="BX6" s="214"/>
      <c r="BY6" s="214"/>
      <c r="BZ6" s="214"/>
      <c r="CA6" s="214"/>
      <c r="CB6" s="214"/>
      <c r="CC6" s="214"/>
      <c r="CD6" s="214"/>
      <c r="CE6" s="214"/>
      <c r="CF6" s="214"/>
      <c r="CG6" s="214"/>
      <c r="CH6" s="214"/>
      <c r="CI6" s="214"/>
      <c r="CJ6" s="214"/>
      <c r="CK6" s="214"/>
      <c r="CL6" s="214"/>
      <c r="CM6" s="214"/>
      <c r="CN6" s="214"/>
      <c r="CO6" s="214"/>
      <c r="CP6" s="214"/>
      <c r="CQ6" s="214"/>
      <c r="CR6" s="214"/>
      <c r="CS6" s="214"/>
      <c r="CT6" s="214"/>
      <c r="CU6" s="214"/>
      <c r="CV6" s="214"/>
      <c r="CW6" s="214"/>
      <c r="CX6" s="214"/>
      <c r="CY6" s="214"/>
      <c r="CZ6" s="214"/>
      <c r="DA6" s="214"/>
      <c r="DB6" s="214"/>
      <c r="DC6" s="214"/>
      <c r="DD6" s="214"/>
      <c r="DE6" s="214"/>
      <c r="DF6" s="214"/>
      <c r="DG6" s="214"/>
      <c r="DH6" s="214"/>
      <c r="DI6" s="214"/>
      <c r="DJ6" s="214"/>
      <c r="DK6" s="214"/>
      <c r="DL6" s="214"/>
      <c r="DM6" s="214"/>
      <c r="DN6" s="214"/>
      <c r="DO6" s="214"/>
      <c r="DP6" s="214"/>
      <c r="DQ6" s="214"/>
      <c r="DR6" s="214"/>
      <c r="DS6" s="214"/>
      <c r="DT6" s="214"/>
      <c r="DU6" s="214"/>
      <c r="DV6" s="214"/>
      <c r="DW6" s="214"/>
      <c r="DX6" s="214"/>
      <c r="DY6" s="214"/>
      <c r="DZ6" s="214"/>
      <c r="EA6" s="214"/>
      <c r="EB6" s="214"/>
      <c r="EC6" s="214"/>
      <c r="ED6" s="214"/>
      <c r="EE6" s="214"/>
      <c r="EF6" s="214"/>
      <c r="EG6" s="214"/>
      <c r="EH6" s="214"/>
      <c r="EI6" s="214"/>
      <c r="EJ6" s="214"/>
      <c r="EK6" s="214"/>
      <c r="EL6" s="214"/>
      <c r="EM6" s="214"/>
      <c r="EN6" s="214"/>
      <c r="EO6" s="214"/>
      <c r="EP6" s="214"/>
      <c r="EQ6" s="214"/>
      <c r="ER6" s="214"/>
      <c r="ES6" s="214"/>
      <c r="ET6" s="214"/>
      <c r="EU6" s="214"/>
      <c r="EV6" s="214"/>
      <c r="EW6" s="214"/>
      <c r="EX6" s="214"/>
      <c r="EY6" s="214"/>
      <c r="EZ6" s="214"/>
      <c r="FA6" s="214"/>
      <c r="FB6" s="214"/>
      <c r="FC6" s="214"/>
      <c r="FD6" s="214"/>
      <c r="FE6" s="214"/>
      <c r="FF6" s="214"/>
      <c r="FG6" s="214"/>
      <c r="FH6" s="214"/>
      <c r="FI6" s="214"/>
      <c r="FJ6" s="214"/>
      <c r="FK6" s="214"/>
      <c r="FL6" s="214"/>
      <c r="FM6" s="214"/>
      <c r="FN6" s="214"/>
      <c r="FO6" s="214"/>
      <c r="FP6" s="214"/>
      <c r="FQ6" s="214"/>
      <c r="FR6" s="214"/>
      <c r="FS6" s="214"/>
      <c r="FT6" s="214"/>
      <c r="FU6" s="214"/>
      <c r="FV6" s="214"/>
      <c r="FW6" s="214"/>
      <c r="FX6" s="214"/>
      <c r="FY6" s="214"/>
      <c r="FZ6" s="214"/>
      <c r="GA6" s="214"/>
      <c r="GB6" s="214"/>
      <c r="GC6" s="214"/>
      <c r="GD6" s="214"/>
      <c r="GE6" s="214"/>
      <c r="GF6" s="214"/>
      <c r="GG6" s="214"/>
      <c r="GH6" s="214"/>
      <c r="GI6" s="214"/>
      <c r="GJ6" s="214"/>
      <c r="GK6" s="214"/>
      <c r="GL6" s="214"/>
      <c r="GM6" s="214"/>
      <c r="GN6" s="214"/>
      <c r="GO6" s="214"/>
      <c r="GP6" s="214"/>
      <c r="GQ6" s="214"/>
      <c r="GR6" s="214"/>
      <c r="GS6" s="214"/>
      <c r="GT6" s="214"/>
      <c r="GU6" s="214"/>
      <c r="GV6" s="214"/>
      <c r="GW6" s="214"/>
      <c r="GX6" s="214"/>
      <c r="GY6" s="214"/>
      <c r="GZ6" s="214"/>
      <c r="HA6" s="214"/>
      <c r="HB6" s="214"/>
      <c r="HC6" s="214"/>
      <c r="HD6" s="214"/>
      <c r="HE6" s="214"/>
      <c r="HF6" s="214"/>
      <c r="HG6" s="214"/>
      <c r="HH6" s="214"/>
      <c r="HI6" s="214"/>
      <c r="HJ6" s="214"/>
      <c r="HK6" s="214"/>
      <c r="HL6" s="214"/>
      <c r="HM6" s="214"/>
      <c r="HN6" s="214"/>
      <c r="HO6" s="214"/>
      <c r="HP6" s="214"/>
    </row>
    <row r="7" spans="1:224" ht="30" customHeight="1" thickBot="1">
      <c r="A7" s="843" t="s">
        <v>562</v>
      </c>
      <c r="B7" s="844"/>
      <c r="C7" s="837" t="s">
        <v>727</v>
      </c>
      <c r="D7" s="838"/>
      <c r="E7" s="838"/>
      <c r="F7" s="839"/>
      <c r="G7" s="214"/>
      <c r="H7" s="214"/>
      <c r="I7" s="23"/>
      <c r="J7" s="23"/>
      <c r="K7" s="220"/>
      <c r="L7" s="220"/>
      <c r="M7" s="220"/>
      <c r="N7" s="220"/>
      <c r="O7" s="214"/>
      <c r="P7" s="214"/>
      <c r="Q7" s="214"/>
      <c r="R7" s="214"/>
      <c r="S7" s="214"/>
      <c r="T7" s="214"/>
      <c r="U7" s="214"/>
      <c r="V7" s="214"/>
      <c r="W7" s="214"/>
      <c r="X7" s="214"/>
      <c r="Y7" s="214"/>
      <c r="Z7" s="214"/>
      <c r="AA7" s="214"/>
      <c r="AB7" s="214"/>
      <c r="AC7" s="214"/>
      <c r="AD7" s="214"/>
      <c r="AE7" s="214"/>
      <c r="AF7" s="214"/>
      <c r="AG7" s="214"/>
      <c r="AH7" s="214"/>
      <c r="AI7" s="214"/>
      <c r="AJ7" s="214"/>
      <c r="AK7" s="214"/>
      <c r="AL7" s="214"/>
      <c r="AM7" s="214"/>
      <c r="AN7" s="214"/>
      <c r="AO7" s="214"/>
      <c r="AP7" s="214"/>
      <c r="AQ7" s="214"/>
      <c r="AR7" s="214"/>
      <c r="AS7" s="214"/>
      <c r="AT7" s="214"/>
      <c r="AU7" s="214"/>
      <c r="AV7" s="214"/>
      <c r="AW7" s="214"/>
      <c r="AX7" s="214"/>
      <c r="AY7" s="214"/>
      <c r="AZ7" s="214"/>
      <c r="BA7" s="214"/>
      <c r="BB7" s="214"/>
      <c r="BC7" s="214"/>
      <c r="BD7" s="214"/>
      <c r="BE7" s="214"/>
      <c r="BF7" s="214"/>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4"/>
      <c r="DL7" s="214"/>
      <c r="DM7" s="214"/>
      <c r="DN7" s="214"/>
      <c r="DO7" s="214"/>
      <c r="DP7" s="214"/>
      <c r="DQ7" s="214"/>
      <c r="DR7" s="214"/>
      <c r="DS7" s="214"/>
      <c r="DT7" s="214"/>
      <c r="DU7" s="214"/>
      <c r="DV7" s="214"/>
      <c r="DW7" s="214"/>
      <c r="DX7" s="214"/>
      <c r="DY7" s="214"/>
      <c r="DZ7" s="214"/>
      <c r="EA7" s="214"/>
      <c r="EB7" s="214"/>
      <c r="EC7" s="214"/>
      <c r="ED7" s="214"/>
      <c r="EE7" s="214"/>
      <c r="EF7" s="214"/>
      <c r="EG7" s="214"/>
      <c r="EH7" s="214"/>
      <c r="EI7" s="214"/>
      <c r="EJ7" s="214"/>
      <c r="EK7" s="214"/>
      <c r="EL7" s="214"/>
      <c r="EM7" s="214"/>
      <c r="EN7" s="214"/>
      <c r="EO7" s="214"/>
      <c r="EP7" s="214"/>
      <c r="EQ7" s="214"/>
      <c r="ER7" s="214"/>
      <c r="ES7" s="214"/>
      <c r="ET7" s="214"/>
      <c r="EU7" s="214"/>
      <c r="EV7" s="214"/>
      <c r="EW7" s="214"/>
      <c r="EX7" s="214"/>
      <c r="EY7" s="214"/>
      <c r="EZ7" s="214"/>
      <c r="FA7" s="214"/>
      <c r="FB7" s="214"/>
      <c r="FC7" s="214"/>
      <c r="FD7" s="214"/>
      <c r="FE7" s="214"/>
      <c r="FF7" s="214"/>
      <c r="FG7" s="214"/>
      <c r="FH7" s="214"/>
      <c r="FI7" s="214"/>
      <c r="FJ7" s="214"/>
      <c r="FK7" s="214"/>
      <c r="FL7" s="214"/>
      <c r="FM7" s="214"/>
      <c r="FN7" s="214"/>
      <c r="FO7" s="214"/>
      <c r="FP7" s="214"/>
      <c r="FQ7" s="214"/>
      <c r="FR7" s="214"/>
      <c r="FS7" s="214"/>
      <c r="FT7" s="214"/>
      <c r="FU7" s="214"/>
      <c r="FV7" s="214"/>
      <c r="FW7" s="214"/>
      <c r="FX7" s="214"/>
      <c r="FY7" s="214"/>
      <c r="FZ7" s="214"/>
      <c r="GA7" s="214"/>
      <c r="GB7" s="214"/>
      <c r="GC7" s="214"/>
      <c r="GD7" s="214"/>
      <c r="GE7" s="214"/>
      <c r="GF7" s="214"/>
      <c r="GG7" s="214"/>
      <c r="GH7" s="214"/>
      <c r="GI7" s="214"/>
      <c r="GJ7" s="214"/>
      <c r="GK7" s="214"/>
      <c r="GL7" s="214"/>
      <c r="GM7" s="214"/>
      <c r="GN7" s="214"/>
      <c r="GO7" s="214"/>
      <c r="GP7" s="214"/>
      <c r="GQ7" s="214"/>
      <c r="GR7" s="214"/>
      <c r="GS7" s="214"/>
      <c r="GT7" s="214"/>
      <c r="GU7" s="214"/>
      <c r="GV7" s="214"/>
      <c r="GW7" s="214"/>
      <c r="GX7" s="214"/>
      <c r="GY7" s="214"/>
      <c r="GZ7" s="214"/>
      <c r="HA7" s="214"/>
      <c r="HB7" s="214"/>
      <c r="HC7" s="214"/>
      <c r="HD7" s="214"/>
      <c r="HE7" s="214"/>
      <c r="HF7" s="214"/>
      <c r="HG7" s="214"/>
      <c r="HH7" s="214"/>
      <c r="HI7" s="214"/>
      <c r="HJ7" s="214"/>
      <c r="HK7" s="214"/>
      <c r="HL7" s="214"/>
      <c r="HM7" s="214"/>
      <c r="HN7" s="214"/>
      <c r="HO7" s="214"/>
      <c r="HP7" s="214"/>
    </row>
    <row r="8" spans="1:224" s="169" customFormat="1" ht="114.6" customHeight="1" thickBot="1">
      <c r="A8" s="950" t="s">
        <v>583</v>
      </c>
      <c r="B8" s="951"/>
      <c r="C8" s="221" t="s">
        <v>259</v>
      </c>
      <c r="D8" s="222" t="s">
        <v>584</v>
      </c>
      <c r="E8" s="535" t="s">
        <v>585</v>
      </c>
      <c r="F8" s="221" t="s">
        <v>586</v>
      </c>
      <c r="G8" s="219"/>
      <c r="H8" s="219"/>
      <c r="I8" s="82"/>
      <c r="J8" s="23"/>
      <c r="K8" s="87"/>
      <c r="L8" s="87"/>
      <c r="M8" s="87"/>
      <c r="N8" s="87"/>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219"/>
      <c r="BF8" s="219"/>
      <c r="BG8" s="219"/>
      <c r="BH8" s="219"/>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219"/>
      <c r="DL8" s="219"/>
      <c r="DM8" s="219"/>
      <c r="DN8" s="219"/>
      <c r="DO8" s="219"/>
      <c r="DP8" s="219"/>
      <c r="DQ8" s="219"/>
      <c r="DR8" s="219"/>
      <c r="DS8" s="219"/>
      <c r="DT8" s="219"/>
      <c r="DU8" s="219"/>
      <c r="DV8" s="219"/>
      <c r="DW8" s="219"/>
      <c r="DX8" s="219"/>
      <c r="DY8" s="219"/>
      <c r="DZ8" s="219"/>
      <c r="EA8" s="219"/>
      <c r="EB8" s="219"/>
      <c r="EC8" s="219"/>
      <c r="ED8" s="219"/>
      <c r="EE8" s="219"/>
      <c r="EF8" s="219"/>
      <c r="EG8" s="219"/>
      <c r="EH8" s="219"/>
      <c r="EI8" s="219"/>
      <c r="EJ8" s="219"/>
      <c r="EK8" s="219"/>
      <c r="EL8" s="219"/>
      <c r="EM8" s="219"/>
      <c r="EN8" s="219"/>
      <c r="EO8" s="219"/>
      <c r="EP8" s="219"/>
      <c r="EQ8" s="219"/>
      <c r="ER8" s="219"/>
      <c r="ES8" s="219"/>
      <c r="ET8" s="219"/>
      <c r="EU8" s="219"/>
      <c r="EV8" s="219"/>
      <c r="EW8" s="219"/>
      <c r="EX8" s="219"/>
      <c r="EY8" s="219"/>
      <c r="EZ8" s="219"/>
      <c r="FA8" s="219"/>
      <c r="FB8" s="219"/>
      <c r="FC8" s="219"/>
      <c r="FD8" s="219"/>
      <c r="FE8" s="219"/>
      <c r="FF8" s="219"/>
      <c r="FG8" s="219"/>
      <c r="FH8" s="219"/>
      <c r="FI8" s="219"/>
      <c r="FJ8" s="219"/>
      <c r="FK8" s="219"/>
      <c r="FL8" s="219"/>
      <c r="FM8" s="219"/>
      <c r="FN8" s="219"/>
      <c r="FO8" s="219"/>
      <c r="FP8" s="219"/>
      <c r="FQ8" s="219"/>
      <c r="FR8" s="219"/>
      <c r="FS8" s="219"/>
      <c r="FT8" s="219"/>
      <c r="FU8" s="219"/>
      <c r="FV8" s="219"/>
      <c r="FW8" s="219"/>
      <c r="FX8" s="219"/>
      <c r="FY8" s="219"/>
      <c r="FZ8" s="219"/>
      <c r="GA8" s="219"/>
      <c r="GB8" s="219"/>
      <c r="GC8" s="219"/>
      <c r="GD8" s="219"/>
      <c r="GE8" s="219"/>
      <c r="GF8" s="219"/>
      <c r="GG8" s="219"/>
      <c r="GH8" s="219"/>
      <c r="GI8" s="219"/>
      <c r="GJ8" s="219"/>
      <c r="GK8" s="219"/>
      <c r="GL8" s="219"/>
      <c r="GM8" s="219"/>
      <c r="GN8" s="219"/>
      <c r="GO8" s="219"/>
      <c r="GP8" s="219"/>
      <c r="GQ8" s="219"/>
      <c r="GR8" s="219"/>
      <c r="GS8" s="219"/>
      <c r="GT8" s="219"/>
      <c r="GU8" s="219"/>
      <c r="GV8" s="219"/>
      <c r="GW8" s="219"/>
      <c r="GX8" s="219"/>
      <c r="GY8" s="219"/>
      <c r="GZ8" s="219"/>
      <c r="HA8" s="219"/>
      <c r="HB8" s="219"/>
      <c r="HC8" s="219"/>
      <c r="HD8" s="219"/>
      <c r="HE8" s="219"/>
      <c r="HF8" s="219"/>
      <c r="HG8" s="219"/>
      <c r="HH8" s="219"/>
      <c r="HI8" s="219"/>
      <c r="HJ8" s="219"/>
      <c r="HK8" s="219"/>
      <c r="HL8" s="219"/>
      <c r="HM8" s="219"/>
      <c r="HN8" s="219"/>
      <c r="HO8" s="219"/>
      <c r="HP8" s="219"/>
    </row>
    <row r="9" spans="1:224" s="169" customFormat="1" ht="30" customHeight="1" thickBot="1">
      <c r="A9" s="835" t="s">
        <v>386</v>
      </c>
      <c r="B9" s="840"/>
      <c r="C9" s="246"/>
      <c r="D9" s="261"/>
      <c r="E9" s="261"/>
      <c r="F9" s="261"/>
      <c r="I9" s="82"/>
      <c r="J9" s="23"/>
      <c r="K9" s="87"/>
      <c r="L9" s="87"/>
      <c r="M9" s="87"/>
      <c r="N9" s="87"/>
    </row>
    <row r="10" spans="1:224" s="11" customFormat="1" ht="30" customHeight="1">
      <c r="A10" s="223" t="s">
        <v>387</v>
      </c>
      <c r="B10" s="231"/>
      <c r="C10" s="536" t="s">
        <v>388</v>
      </c>
      <c r="D10" s="1144">
        <v>0</v>
      </c>
      <c r="E10" s="1144">
        <v>0</v>
      </c>
      <c r="F10" s="1145">
        <f t="shared" ref="F10:F73" si="0">+D10+E10</f>
        <v>0</v>
      </c>
      <c r="I10" s="82"/>
      <c r="J10" s="23"/>
      <c r="K10" s="87"/>
      <c r="L10" s="87"/>
      <c r="M10" s="87"/>
      <c r="N10" s="87"/>
    </row>
    <row r="11" spans="1:224" s="11" customFormat="1" ht="30" customHeight="1">
      <c r="A11" s="721" t="s">
        <v>389</v>
      </c>
      <c r="B11" s="722"/>
      <c r="C11" s="723" t="s">
        <v>390</v>
      </c>
      <c r="D11" s="724">
        <v>0</v>
      </c>
      <c r="E11" s="724">
        <v>0</v>
      </c>
      <c r="F11" s="725">
        <f t="shared" si="0"/>
        <v>0</v>
      </c>
      <c r="I11" s="82"/>
      <c r="J11" s="23"/>
      <c r="K11" s="87"/>
      <c r="L11" s="87"/>
      <c r="M11" s="87"/>
      <c r="N11" s="87"/>
    </row>
    <row r="12" spans="1:224" s="11" customFormat="1" ht="30" customHeight="1">
      <c r="A12" s="721" t="s">
        <v>391</v>
      </c>
      <c r="B12" s="722"/>
      <c r="C12" s="723" t="s">
        <v>392</v>
      </c>
      <c r="D12" s="724">
        <v>90000</v>
      </c>
      <c r="E12" s="724">
        <v>0</v>
      </c>
      <c r="F12" s="725">
        <f t="shared" si="0"/>
        <v>90000</v>
      </c>
      <c r="I12" s="82"/>
      <c r="J12" s="23"/>
      <c r="K12" s="87"/>
      <c r="L12" s="87"/>
      <c r="M12" s="87"/>
      <c r="N12" s="87"/>
    </row>
    <row r="13" spans="1:224" s="11" customFormat="1" ht="30" customHeight="1">
      <c r="A13" s="721" t="s">
        <v>393</v>
      </c>
      <c r="B13" s="722"/>
      <c r="C13" s="723" t="s">
        <v>394</v>
      </c>
      <c r="D13" s="724">
        <v>0</v>
      </c>
      <c r="E13" s="724">
        <v>0</v>
      </c>
      <c r="F13" s="725">
        <f t="shared" si="0"/>
        <v>0</v>
      </c>
      <c r="I13" s="82"/>
      <c r="J13" s="23"/>
      <c r="K13" s="87"/>
      <c r="L13" s="87"/>
      <c r="M13" s="87"/>
      <c r="N13" s="87"/>
    </row>
    <row r="14" spans="1:224" s="11" customFormat="1" ht="30" customHeight="1">
      <c r="A14" s="721" t="s">
        <v>395</v>
      </c>
      <c r="B14" s="722"/>
      <c r="C14" s="723" t="s">
        <v>396</v>
      </c>
      <c r="D14" s="724">
        <v>0</v>
      </c>
      <c r="E14" s="724">
        <v>0</v>
      </c>
      <c r="F14" s="725">
        <f t="shared" si="0"/>
        <v>0</v>
      </c>
      <c r="I14" s="82"/>
      <c r="J14" s="23"/>
      <c r="K14" s="87"/>
      <c r="L14" s="87"/>
      <c r="M14" s="87"/>
      <c r="N14" s="87"/>
    </row>
    <row r="15" spans="1:224" s="11" customFormat="1" ht="30" customHeight="1">
      <c r="A15" s="721" t="s">
        <v>397</v>
      </c>
      <c r="B15" s="722"/>
      <c r="C15" s="723" t="s">
        <v>398</v>
      </c>
      <c r="D15" s="724">
        <v>1427440</v>
      </c>
      <c r="E15" s="724">
        <v>0</v>
      </c>
      <c r="F15" s="725">
        <f t="shared" si="0"/>
        <v>1427440</v>
      </c>
      <c r="I15" s="82"/>
      <c r="J15" s="23"/>
      <c r="K15" s="87"/>
      <c r="L15" s="87"/>
      <c r="M15" s="87"/>
      <c r="N15" s="87"/>
    </row>
    <row r="16" spans="1:224" s="11" customFormat="1" ht="30" customHeight="1">
      <c r="A16" s="721" t="s">
        <v>399</v>
      </c>
      <c r="B16" s="722"/>
      <c r="C16" s="723" t="s">
        <v>400</v>
      </c>
      <c r="D16" s="724">
        <v>442999</v>
      </c>
      <c r="E16" s="724">
        <v>0</v>
      </c>
      <c r="F16" s="725">
        <f t="shared" si="0"/>
        <v>442999</v>
      </c>
    </row>
    <row r="17" spans="1:6" s="11" customFormat="1" ht="30" customHeight="1">
      <c r="A17" s="721" t="s">
        <v>401</v>
      </c>
      <c r="B17" s="722"/>
      <c r="C17" s="723" t="s">
        <v>402</v>
      </c>
      <c r="D17" s="724">
        <v>0</v>
      </c>
      <c r="E17" s="724">
        <v>0</v>
      </c>
      <c r="F17" s="725">
        <f t="shared" si="0"/>
        <v>0</v>
      </c>
    </row>
    <row r="18" spans="1:6" s="11" customFormat="1" ht="30" customHeight="1">
      <c r="A18" s="721" t="s">
        <v>403</v>
      </c>
      <c r="B18" s="722"/>
      <c r="C18" s="723" t="s">
        <v>404</v>
      </c>
      <c r="D18" s="724">
        <v>0</v>
      </c>
      <c r="E18" s="724">
        <v>0</v>
      </c>
      <c r="F18" s="725">
        <f t="shared" si="0"/>
        <v>0</v>
      </c>
    </row>
    <row r="19" spans="1:6" s="11" customFormat="1" ht="30" customHeight="1">
      <c r="A19" s="721" t="s">
        <v>682</v>
      </c>
      <c r="B19" s="722"/>
      <c r="C19" s="723" t="s">
        <v>406</v>
      </c>
      <c r="D19" s="724">
        <v>0</v>
      </c>
      <c r="E19" s="724">
        <v>0</v>
      </c>
      <c r="F19" s="725">
        <f t="shared" si="0"/>
        <v>0</v>
      </c>
    </row>
    <row r="20" spans="1:6" s="11" customFormat="1" ht="30" customHeight="1">
      <c r="A20" s="721" t="s">
        <v>407</v>
      </c>
      <c r="B20" s="722"/>
      <c r="C20" s="723">
        <v>52500</v>
      </c>
      <c r="D20" s="724">
        <v>0</v>
      </c>
      <c r="E20" s="724">
        <v>0</v>
      </c>
      <c r="F20" s="725">
        <f>+D20+E20</f>
        <v>0</v>
      </c>
    </row>
    <row r="21" spans="1:6" s="11" customFormat="1" ht="30" customHeight="1">
      <c r="A21" s="721" t="s">
        <v>408</v>
      </c>
      <c r="B21" s="722"/>
      <c r="C21" s="723" t="s">
        <v>409</v>
      </c>
      <c r="D21" s="724">
        <v>0</v>
      </c>
      <c r="E21" s="724">
        <v>0</v>
      </c>
      <c r="F21" s="725">
        <f t="shared" si="0"/>
        <v>0</v>
      </c>
    </row>
    <row r="22" spans="1:6" s="11" customFormat="1" ht="30" customHeight="1">
      <c r="A22" s="721" t="s">
        <v>410</v>
      </c>
      <c r="B22" s="722"/>
      <c r="C22" s="723" t="s">
        <v>411</v>
      </c>
      <c r="D22" s="724">
        <v>0</v>
      </c>
      <c r="E22" s="724">
        <v>0</v>
      </c>
      <c r="F22" s="725">
        <f t="shared" si="0"/>
        <v>0</v>
      </c>
    </row>
    <row r="23" spans="1:6" s="11" customFormat="1" ht="30" customHeight="1">
      <c r="A23" s="721" t="s">
        <v>412</v>
      </c>
      <c r="B23" s="722"/>
      <c r="C23" s="723" t="s">
        <v>413</v>
      </c>
      <c r="D23" s="724">
        <v>0</v>
      </c>
      <c r="E23" s="724">
        <v>0</v>
      </c>
      <c r="F23" s="725">
        <f t="shared" si="0"/>
        <v>0</v>
      </c>
    </row>
    <row r="24" spans="1:6" s="11" customFormat="1" ht="30" customHeight="1">
      <c r="A24" s="721" t="s">
        <v>414</v>
      </c>
      <c r="B24" s="722"/>
      <c r="C24" s="723" t="s">
        <v>415</v>
      </c>
      <c r="D24" s="724">
        <v>0</v>
      </c>
      <c r="E24" s="724">
        <v>0</v>
      </c>
      <c r="F24" s="725">
        <f t="shared" si="0"/>
        <v>0</v>
      </c>
    </row>
    <row r="25" spans="1:6" s="11" customFormat="1" ht="30" customHeight="1">
      <c r="A25" s="721" t="s">
        <v>416</v>
      </c>
      <c r="B25" s="722"/>
      <c r="C25" s="723" t="s">
        <v>417</v>
      </c>
      <c r="D25" s="724">
        <v>199559</v>
      </c>
      <c r="E25" s="724">
        <v>0</v>
      </c>
      <c r="F25" s="725">
        <f t="shared" si="0"/>
        <v>199559</v>
      </c>
    </row>
    <row r="26" spans="1:6" s="11" customFormat="1" ht="30" customHeight="1">
      <c r="A26" s="721" t="s">
        <v>418</v>
      </c>
      <c r="B26" s="722"/>
      <c r="C26" s="723" t="s">
        <v>419</v>
      </c>
      <c r="D26" s="724">
        <v>750</v>
      </c>
      <c r="E26" s="724">
        <v>0</v>
      </c>
      <c r="F26" s="725">
        <f t="shared" si="0"/>
        <v>750</v>
      </c>
    </row>
    <row r="27" spans="1:6" s="11" customFormat="1" ht="30" customHeight="1">
      <c r="A27" s="721" t="s">
        <v>420</v>
      </c>
      <c r="B27" s="722"/>
      <c r="C27" s="723" t="s">
        <v>421</v>
      </c>
      <c r="D27" s="724">
        <v>0</v>
      </c>
      <c r="E27" s="724">
        <v>0</v>
      </c>
      <c r="F27" s="725">
        <f t="shared" si="0"/>
        <v>0</v>
      </c>
    </row>
    <row r="28" spans="1:6" s="11" customFormat="1" ht="30" customHeight="1">
      <c r="A28" s="721" t="s">
        <v>422</v>
      </c>
      <c r="B28" s="722"/>
      <c r="C28" s="723" t="s">
        <v>423</v>
      </c>
      <c r="D28" s="724">
        <v>0</v>
      </c>
      <c r="E28" s="724">
        <v>0</v>
      </c>
      <c r="F28" s="725">
        <f t="shared" si="0"/>
        <v>0</v>
      </c>
    </row>
    <row r="29" spans="1:6" s="11" customFormat="1" ht="30" customHeight="1">
      <c r="A29" s="721" t="s">
        <v>424</v>
      </c>
      <c r="B29" s="722"/>
      <c r="C29" s="723" t="s">
        <v>425</v>
      </c>
      <c r="D29" s="724">
        <v>0</v>
      </c>
      <c r="E29" s="724">
        <v>0</v>
      </c>
      <c r="F29" s="725">
        <f t="shared" si="0"/>
        <v>0</v>
      </c>
    </row>
    <row r="30" spans="1:6" s="11" customFormat="1" ht="30" customHeight="1">
      <c r="A30" s="721" t="s">
        <v>426</v>
      </c>
      <c r="B30" s="722"/>
      <c r="C30" s="723" t="s">
        <v>427</v>
      </c>
      <c r="D30" s="724">
        <v>329327</v>
      </c>
      <c r="E30" s="724">
        <v>0</v>
      </c>
      <c r="F30" s="725">
        <f t="shared" si="0"/>
        <v>329327</v>
      </c>
    </row>
    <row r="31" spans="1:6" s="11" customFormat="1" ht="30" customHeight="1">
      <c r="A31" s="721" t="s">
        <v>428</v>
      </c>
      <c r="B31" s="722"/>
      <c r="C31" s="723" t="s">
        <v>429</v>
      </c>
      <c r="D31" s="724">
        <v>0</v>
      </c>
      <c r="E31" s="724">
        <v>0</v>
      </c>
      <c r="F31" s="725">
        <f t="shared" si="0"/>
        <v>0</v>
      </c>
    </row>
    <row r="32" spans="1:6" s="11" customFormat="1" ht="30" customHeight="1">
      <c r="A32" s="721" t="s">
        <v>430</v>
      </c>
      <c r="B32" s="722"/>
      <c r="C32" s="723" t="s">
        <v>431</v>
      </c>
      <c r="D32" s="724">
        <v>355526</v>
      </c>
      <c r="E32" s="724">
        <v>0</v>
      </c>
      <c r="F32" s="725">
        <f>+D32+E32</f>
        <v>355526</v>
      </c>
    </row>
    <row r="33" spans="1:6" s="11" customFormat="1" ht="30" customHeight="1">
      <c r="A33" s="721" t="s">
        <v>432</v>
      </c>
      <c r="B33" s="722"/>
      <c r="C33" s="723" t="s">
        <v>433</v>
      </c>
      <c r="D33" s="724">
        <v>0</v>
      </c>
      <c r="E33" s="724">
        <v>0</v>
      </c>
      <c r="F33" s="725">
        <f t="shared" si="0"/>
        <v>0</v>
      </c>
    </row>
    <row r="34" spans="1:6" s="11" customFormat="1" ht="30" customHeight="1">
      <c r="A34" s="721" t="s">
        <v>434</v>
      </c>
      <c r="B34" s="722"/>
      <c r="C34" s="723" t="s">
        <v>435</v>
      </c>
      <c r="D34" s="724">
        <v>441553</v>
      </c>
      <c r="E34" s="724">
        <v>0</v>
      </c>
      <c r="F34" s="725">
        <f t="shared" si="0"/>
        <v>441553</v>
      </c>
    </row>
    <row r="35" spans="1:6" s="11" customFormat="1" ht="30" customHeight="1">
      <c r="A35" s="721" t="s">
        <v>436</v>
      </c>
      <c r="B35" s="722"/>
      <c r="C35" s="723">
        <v>56001</v>
      </c>
      <c r="D35" s="724">
        <v>0</v>
      </c>
      <c r="E35" s="724">
        <v>0</v>
      </c>
      <c r="F35" s="725">
        <f>+D35+E35</f>
        <v>0</v>
      </c>
    </row>
    <row r="36" spans="1:6" s="11" customFormat="1" ht="30" customHeight="1">
      <c r="A36" s="721" t="s">
        <v>437</v>
      </c>
      <c r="B36" s="722"/>
      <c r="C36" s="723">
        <v>56002</v>
      </c>
      <c r="D36" s="724">
        <v>0</v>
      </c>
      <c r="E36" s="724">
        <v>0</v>
      </c>
      <c r="F36" s="725">
        <f>+D36+E36</f>
        <v>0</v>
      </c>
    </row>
    <row r="37" spans="1:6" s="11" customFormat="1" ht="30" customHeight="1">
      <c r="A37" s="721" t="s">
        <v>438</v>
      </c>
      <c r="B37" s="722"/>
      <c r="C37" s="723">
        <v>56003</v>
      </c>
      <c r="D37" s="724">
        <v>0</v>
      </c>
      <c r="E37" s="724">
        <v>0</v>
      </c>
      <c r="F37" s="725">
        <f>+D37+E37</f>
        <v>0</v>
      </c>
    </row>
    <row r="38" spans="1:6" s="11" customFormat="1" ht="30" customHeight="1">
      <c r="A38" s="721" t="s">
        <v>439</v>
      </c>
      <c r="B38" s="722"/>
      <c r="C38" s="723" t="s">
        <v>440</v>
      </c>
      <c r="D38" s="724">
        <v>0</v>
      </c>
      <c r="E38" s="724">
        <v>0</v>
      </c>
      <c r="F38" s="725">
        <f>+D38+E38</f>
        <v>0</v>
      </c>
    </row>
    <row r="39" spans="1:6" s="11" customFormat="1" ht="30" customHeight="1">
      <c r="A39" s="721" t="s">
        <v>441</v>
      </c>
      <c r="B39" s="722"/>
      <c r="C39" s="723" t="s">
        <v>442</v>
      </c>
      <c r="D39" s="724">
        <v>0</v>
      </c>
      <c r="E39" s="724">
        <v>0</v>
      </c>
      <c r="F39" s="725">
        <f t="shared" si="0"/>
        <v>0</v>
      </c>
    </row>
    <row r="40" spans="1:6" s="11" customFormat="1" ht="30" customHeight="1">
      <c r="A40" s="721" t="s">
        <v>443</v>
      </c>
      <c r="B40" s="722"/>
      <c r="C40" s="723" t="s">
        <v>444</v>
      </c>
      <c r="D40" s="724">
        <v>228</v>
      </c>
      <c r="E40" s="724">
        <v>0</v>
      </c>
      <c r="F40" s="725">
        <f t="shared" si="0"/>
        <v>228</v>
      </c>
    </row>
    <row r="41" spans="1:6" s="11" customFormat="1" ht="30" customHeight="1">
      <c r="A41" s="721" t="s">
        <v>445</v>
      </c>
      <c r="B41" s="722"/>
      <c r="C41" s="723" t="s">
        <v>446</v>
      </c>
      <c r="D41" s="724">
        <v>556793</v>
      </c>
      <c r="E41" s="724">
        <v>0</v>
      </c>
      <c r="F41" s="725">
        <f t="shared" si="0"/>
        <v>556793</v>
      </c>
    </row>
    <row r="42" spans="1:6" s="11" customFormat="1" ht="30" customHeight="1">
      <c r="A42" s="721" t="s">
        <v>447</v>
      </c>
      <c r="B42" s="722"/>
      <c r="C42" s="723" t="s">
        <v>448</v>
      </c>
      <c r="D42" s="724">
        <v>0</v>
      </c>
      <c r="E42" s="724">
        <v>0</v>
      </c>
      <c r="F42" s="725">
        <f t="shared" si="0"/>
        <v>0</v>
      </c>
    </row>
    <row r="43" spans="1:6" s="11" customFormat="1" ht="30" customHeight="1">
      <c r="A43" s="721" t="s">
        <v>449</v>
      </c>
      <c r="B43" s="722"/>
      <c r="C43" s="723" t="s">
        <v>450</v>
      </c>
      <c r="D43" s="724">
        <v>0</v>
      </c>
      <c r="E43" s="724">
        <v>0</v>
      </c>
      <c r="F43" s="725">
        <f t="shared" si="0"/>
        <v>0</v>
      </c>
    </row>
    <row r="44" spans="1:6" s="11" customFormat="1" ht="30" customHeight="1">
      <c r="A44" s="721" t="s">
        <v>451</v>
      </c>
      <c r="B44" s="722"/>
      <c r="C44" s="723" t="s">
        <v>452</v>
      </c>
      <c r="D44" s="724">
        <v>0</v>
      </c>
      <c r="E44" s="724">
        <v>0</v>
      </c>
      <c r="F44" s="725">
        <f t="shared" si="0"/>
        <v>0</v>
      </c>
    </row>
    <row r="45" spans="1:6" s="11" customFormat="1" ht="30" customHeight="1">
      <c r="A45" s="721" t="s">
        <v>453</v>
      </c>
      <c r="B45" s="722"/>
      <c r="C45" s="723" t="s">
        <v>454</v>
      </c>
      <c r="D45" s="724">
        <v>73514</v>
      </c>
      <c r="E45" s="724">
        <v>0</v>
      </c>
      <c r="F45" s="725">
        <f t="shared" si="0"/>
        <v>73514</v>
      </c>
    </row>
    <row r="46" spans="1:6" s="11" customFormat="1" ht="30" customHeight="1">
      <c r="A46" s="721" t="s">
        <v>455</v>
      </c>
      <c r="B46" s="722"/>
      <c r="C46" s="723" t="s">
        <v>456</v>
      </c>
      <c r="D46" s="724">
        <v>0</v>
      </c>
      <c r="E46" s="724">
        <v>0</v>
      </c>
      <c r="F46" s="725">
        <f t="shared" si="0"/>
        <v>0</v>
      </c>
    </row>
    <row r="47" spans="1:6" s="11" customFormat="1" ht="30" customHeight="1">
      <c r="A47" s="721" t="s">
        <v>457</v>
      </c>
      <c r="B47" s="722"/>
      <c r="C47" s="723" t="s">
        <v>458</v>
      </c>
      <c r="D47" s="724">
        <v>266689</v>
      </c>
      <c r="E47" s="724">
        <v>0</v>
      </c>
      <c r="F47" s="725">
        <f t="shared" si="0"/>
        <v>266689</v>
      </c>
    </row>
    <row r="48" spans="1:6" s="11" customFormat="1" ht="30" customHeight="1">
      <c r="A48" s="721" t="s">
        <v>459</v>
      </c>
      <c r="B48" s="722"/>
      <c r="C48" s="723" t="s">
        <v>460</v>
      </c>
      <c r="D48" s="724">
        <v>477356</v>
      </c>
      <c r="E48" s="724">
        <v>0</v>
      </c>
      <c r="F48" s="725">
        <f t="shared" si="0"/>
        <v>477356</v>
      </c>
    </row>
    <row r="49" spans="1:6" s="11" customFormat="1" ht="30" customHeight="1">
      <c r="A49" s="721" t="s">
        <v>461</v>
      </c>
      <c r="B49" s="722"/>
      <c r="C49" s="723" t="s">
        <v>462</v>
      </c>
      <c r="D49" s="724">
        <v>0</v>
      </c>
      <c r="E49" s="724">
        <v>0</v>
      </c>
      <c r="F49" s="725">
        <f t="shared" si="0"/>
        <v>0</v>
      </c>
    </row>
    <row r="50" spans="1:6" s="11" customFormat="1" ht="30" customHeight="1">
      <c r="A50" s="721" t="s">
        <v>463</v>
      </c>
      <c r="B50" s="722"/>
      <c r="C50" s="723" t="s">
        <v>464</v>
      </c>
      <c r="D50" s="724">
        <v>0</v>
      </c>
      <c r="E50" s="724">
        <v>0</v>
      </c>
      <c r="F50" s="725">
        <f t="shared" si="0"/>
        <v>0</v>
      </c>
    </row>
    <row r="51" spans="1:6" s="11" customFormat="1" ht="30" customHeight="1">
      <c r="A51" s="721" t="s">
        <v>465</v>
      </c>
      <c r="B51" s="722"/>
      <c r="C51" s="723" t="s">
        <v>466</v>
      </c>
      <c r="D51" s="724">
        <v>0</v>
      </c>
      <c r="E51" s="724">
        <v>0</v>
      </c>
      <c r="F51" s="725">
        <f t="shared" si="0"/>
        <v>0</v>
      </c>
    </row>
    <row r="52" spans="1:6" s="11" customFormat="1" ht="30" customHeight="1">
      <c r="A52" s="721" t="s">
        <v>587</v>
      </c>
      <c r="B52" s="722"/>
      <c r="C52" s="723" t="s">
        <v>588</v>
      </c>
      <c r="D52" s="724">
        <v>0</v>
      </c>
      <c r="E52" s="724">
        <v>0</v>
      </c>
      <c r="F52" s="725">
        <f>+D52+E52</f>
        <v>0</v>
      </c>
    </row>
    <row r="53" spans="1:6" s="11" customFormat="1" ht="30" customHeight="1">
      <c r="A53" s="721" t="s">
        <v>468</v>
      </c>
      <c r="B53" s="722"/>
      <c r="C53" s="723" t="s">
        <v>469</v>
      </c>
      <c r="D53" s="724">
        <v>564805</v>
      </c>
      <c r="E53" s="724">
        <v>0</v>
      </c>
      <c r="F53" s="725">
        <f t="shared" si="0"/>
        <v>564805</v>
      </c>
    </row>
    <row r="54" spans="1:6" s="11" customFormat="1" ht="30" customHeight="1">
      <c r="A54" s="721" t="s">
        <v>470</v>
      </c>
      <c r="B54" s="722"/>
      <c r="C54" s="723" t="s">
        <v>471</v>
      </c>
      <c r="D54" s="724">
        <v>0</v>
      </c>
      <c r="E54" s="724">
        <v>0</v>
      </c>
      <c r="F54" s="725">
        <f t="shared" si="0"/>
        <v>0</v>
      </c>
    </row>
    <row r="55" spans="1:6" s="11" customFormat="1" ht="30" customHeight="1" thickBot="1">
      <c r="A55" s="726" t="s">
        <v>472</v>
      </c>
      <c r="B55" s="727"/>
      <c r="C55" s="728" t="s">
        <v>473</v>
      </c>
      <c r="D55" s="724">
        <v>0</v>
      </c>
      <c r="E55" s="729">
        <v>0</v>
      </c>
      <c r="F55" s="730">
        <f t="shared" si="0"/>
        <v>0</v>
      </c>
    </row>
    <row r="56" spans="1:6" s="169" customFormat="1" ht="30" customHeight="1" thickBot="1">
      <c r="A56" s="252" t="s">
        <v>474</v>
      </c>
      <c r="B56" s="253"/>
      <c r="C56" s="537"/>
      <c r="D56" s="258">
        <f>SUM(D10:D55)</f>
        <v>5226539</v>
      </c>
      <c r="E56" s="258">
        <f>SUM(E10:E55)</f>
        <v>0</v>
      </c>
      <c r="F56" s="258">
        <f t="shared" si="0"/>
        <v>5226539</v>
      </c>
    </row>
    <row r="57" spans="1:6" s="11" customFormat="1" ht="30" customHeight="1">
      <c r="A57" s="225"/>
      <c r="B57" s="226"/>
      <c r="C57" s="538"/>
      <c r="D57" s="539"/>
      <c r="E57" s="539"/>
      <c r="F57" s="539"/>
    </row>
    <row r="58" spans="1:6" s="11" customFormat="1" ht="30" customHeight="1">
      <c r="A58" s="227"/>
      <c r="B58" s="227"/>
      <c r="C58" s="227"/>
      <c r="D58" s="228"/>
      <c r="E58" s="228"/>
      <c r="F58" s="228"/>
    </row>
    <row r="59" spans="1:6" s="11" customFormat="1" ht="30" customHeight="1" thickBot="1">
      <c r="A59" s="227"/>
      <c r="B59" s="227"/>
      <c r="C59" s="227"/>
      <c r="D59" s="228"/>
      <c r="E59" s="228"/>
      <c r="F59" s="228"/>
    </row>
    <row r="60" spans="1:6" s="11" customFormat="1" ht="30" customHeight="1" thickBot="1">
      <c r="A60" s="218"/>
      <c r="B60" s="219"/>
      <c r="C60" s="837" t="str">
        <f>C7</f>
        <v>2026-27</v>
      </c>
      <c r="D60" s="838"/>
      <c r="E60" s="838"/>
      <c r="F60" s="839"/>
    </row>
    <row r="61" spans="1:6" s="11" customFormat="1" ht="111.6" customHeight="1" thickBot="1">
      <c r="A61" s="950" t="s">
        <v>583</v>
      </c>
      <c r="B61" s="951"/>
      <c r="C61" s="221" t="s">
        <v>259</v>
      </c>
      <c r="D61" s="222" t="s">
        <v>584</v>
      </c>
      <c r="E61" s="535" t="s">
        <v>585</v>
      </c>
      <c r="F61" s="221" t="s">
        <v>586</v>
      </c>
    </row>
    <row r="62" spans="1:6" s="11" customFormat="1" ht="30" customHeight="1" thickBot="1">
      <c r="A62" s="841" t="s">
        <v>153</v>
      </c>
      <c r="B62" s="842"/>
      <c r="C62" s="229"/>
      <c r="D62" s="230"/>
      <c r="E62" s="230"/>
      <c r="F62" s="230"/>
    </row>
    <row r="63" spans="1:6" s="11" customFormat="1" ht="30" customHeight="1">
      <c r="A63" s="223" t="s">
        <v>476</v>
      </c>
      <c r="B63" s="231"/>
      <c r="C63" s="232" t="s">
        <v>477</v>
      </c>
      <c r="D63" s="439">
        <v>0</v>
      </c>
      <c r="E63" s="439">
        <v>0</v>
      </c>
      <c r="F63" s="224">
        <f t="shared" si="0"/>
        <v>0</v>
      </c>
    </row>
    <row r="64" spans="1:6" s="11" customFormat="1" ht="30" customHeight="1">
      <c r="A64" s="721" t="s">
        <v>478</v>
      </c>
      <c r="B64" s="722"/>
      <c r="C64" s="731" t="s">
        <v>479</v>
      </c>
      <c r="D64" s="724">
        <v>1355</v>
      </c>
      <c r="E64" s="724">
        <v>0</v>
      </c>
      <c r="F64" s="725">
        <f t="shared" si="0"/>
        <v>1355</v>
      </c>
    </row>
    <row r="65" spans="1:6" s="11" customFormat="1" ht="30" customHeight="1">
      <c r="A65" s="721" t="s">
        <v>480</v>
      </c>
      <c r="B65" s="722"/>
      <c r="C65" s="731" t="s">
        <v>481</v>
      </c>
      <c r="D65" s="724">
        <v>0</v>
      </c>
      <c r="E65" s="724">
        <v>0</v>
      </c>
      <c r="F65" s="725">
        <f t="shared" si="0"/>
        <v>0</v>
      </c>
    </row>
    <row r="66" spans="1:6" s="11" customFormat="1" ht="30" customHeight="1">
      <c r="A66" s="721" t="s">
        <v>482</v>
      </c>
      <c r="B66" s="722"/>
      <c r="C66" s="731" t="s">
        <v>483</v>
      </c>
      <c r="D66" s="724">
        <v>3719</v>
      </c>
      <c r="E66" s="724">
        <v>0</v>
      </c>
      <c r="F66" s="725">
        <f t="shared" si="0"/>
        <v>3719</v>
      </c>
    </row>
    <row r="67" spans="1:6" s="11" customFormat="1" ht="30" customHeight="1">
      <c r="A67" s="721" t="s">
        <v>589</v>
      </c>
      <c r="B67" s="722"/>
      <c r="C67" s="731" t="s">
        <v>485</v>
      </c>
      <c r="D67" s="724">
        <v>1000</v>
      </c>
      <c r="E67" s="724">
        <v>0</v>
      </c>
      <c r="F67" s="725">
        <f t="shared" si="0"/>
        <v>1000</v>
      </c>
    </row>
    <row r="68" spans="1:6" s="11" customFormat="1" ht="30" customHeight="1">
      <c r="A68" s="721" t="s">
        <v>486</v>
      </c>
      <c r="B68" s="722"/>
      <c r="C68" s="731" t="s">
        <v>487</v>
      </c>
      <c r="D68" s="724">
        <v>0</v>
      </c>
      <c r="E68" s="724">
        <v>0</v>
      </c>
      <c r="F68" s="725">
        <f t="shared" si="0"/>
        <v>0</v>
      </c>
    </row>
    <row r="69" spans="1:6" s="11" customFormat="1" ht="30" customHeight="1">
      <c r="A69" s="982" t="s">
        <v>675</v>
      </c>
      <c r="B69" s="722"/>
      <c r="C69" s="979">
        <v>63100</v>
      </c>
      <c r="D69" s="980">
        <v>0</v>
      </c>
      <c r="E69" s="980">
        <v>0</v>
      </c>
      <c r="F69" s="981">
        <v>0</v>
      </c>
    </row>
    <row r="70" spans="1:6" s="11" customFormat="1" ht="30" customHeight="1">
      <c r="A70" s="721" t="s">
        <v>488</v>
      </c>
      <c r="B70" s="722"/>
      <c r="C70" s="731" t="s">
        <v>489</v>
      </c>
      <c r="D70" s="724">
        <v>0</v>
      </c>
      <c r="E70" s="724">
        <v>0</v>
      </c>
      <c r="F70" s="725">
        <f t="shared" si="0"/>
        <v>0</v>
      </c>
    </row>
    <row r="71" spans="1:6" s="11" customFormat="1" ht="30" customHeight="1">
      <c r="A71" s="721" t="s">
        <v>686</v>
      </c>
      <c r="B71" s="722"/>
      <c r="C71" s="731" t="s">
        <v>491</v>
      </c>
      <c r="D71" s="724">
        <v>0</v>
      </c>
      <c r="E71" s="724">
        <v>0</v>
      </c>
      <c r="F71" s="725">
        <f t="shared" si="0"/>
        <v>0</v>
      </c>
    </row>
    <row r="72" spans="1:6" s="11" customFormat="1" ht="30" customHeight="1">
      <c r="A72" s="721" t="s">
        <v>492</v>
      </c>
      <c r="B72" s="722"/>
      <c r="C72" s="731" t="s">
        <v>493</v>
      </c>
      <c r="D72" s="724">
        <v>11036</v>
      </c>
      <c r="E72" s="724">
        <v>0</v>
      </c>
      <c r="F72" s="725">
        <f t="shared" si="0"/>
        <v>11036</v>
      </c>
    </row>
    <row r="73" spans="1:6" s="11" customFormat="1" ht="30" customHeight="1">
      <c r="A73" s="721" t="s">
        <v>670</v>
      </c>
      <c r="B73" s="722"/>
      <c r="C73" s="731" t="s">
        <v>494</v>
      </c>
      <c r="D73" s="724">
        <v>0</v>
      </c>
      <c r="E73" s="724">
        <v>0</v>
      </c>
      <c r="F73" s="725">
        <f t="shared" si="0"/>
        <v>0</v>
      </c>
    </row>
    <row r="74" spans="1:6" s="11" customFormat="1" ht="30" customHeight="1">
      <c r="A74" s="721" t="s">
        <v>495</v>
      </c>
      <c r="B74" s="722"/>
      <c r="C74" s="731" t="s">
        <v>496</v>
      </c>
      <c r="D74" s="724">
        <v>0</v>
      </c>
      <c r="E74" s="724">
        <v>0</v>
      </c>
      <c r="F74" s="725">
        <f t="shared" ref="F74:F109" si="1">+D74+E74</f>
        <v>0</v>
      </c>
    </row>
    <row r="75" spans="1:6" s="11" customFormat="1" ht="30" customHeight="1">
      <c r="A75" s="721" t="s">
        <v>497</v>
      </c>
      <c r="B75" s="722"/>
      <c r="C75" s="731" t="s">
        <v>498</v>
      </c>
      <c r="D75" s="724">
        <v>12461</v>
      </c>
      <c r="E75" s="724">
        <v>0</v>
      </c>
      <c r="F75" s="725">
        <f t="shared" si="1"/>
        <v>12461</v>
      </c>
    </row>
    <row r="76" spans="1:6" s="11" customFormat="1" ht="30" customHeight="1">
      <c r="A76" s="721" t="s">
        <v>499</v>
      </c>
      <c r="B76" s="722"/>
      <c r="C76" s="731" t="s">
        <v>500</v>
      </c>
      <c r="D76" s="724">
        <v>49918</v>
      </c>
      <c r="E76" s="724">
        <v>0</v>
      </c>
      <c r="F76" s="725">
        <f t="shared" si="1"/>
        <v>49918</v>
      </c>
    </row>
    <row r="77" spans="1:6" s="11" customFormat="1" ht="30" customHeight="1">
      <c r="A77" s="721" t="s">
        <v>501</v>
      </c>
      <c r="B77" s="722"/>
      <c r="C77" s="731" t="s">
        <v>502</v>
      </c>
      <c r="D77" s="724">
        <v>500</v>
      </c>
      <c r="E77" s="724">
        <v>0</v>
      </c>
      <c r="F77" s="725">
        <f t="shared" si="1"/>
        <v>500</v>
      </c>
    </row>
    <row r="78" spans="1:6" s="11" customFormat="1" ht="30" customHeight="1">
      <c r="A78" s="721" t="s">
        <v>503</v>
      </c>
      <c r="B78" s="722"/>
      <c r="C78" s="731" t="s">
        <v>504</v>
      </c>
      <c r="D78" s="724">
        <v>0</v>
      </c>
      <c r="E78" s="724">
        <v>0</v>
      </c>
      <c r="F78" s="725">
        <f t="shared" si="1"/>
        <v>0</v>
      </c>
    </row>
    <row r="79" spans="1:6" s="11" customFormat="1" ht="30" customHeight="1">
      <c r="A79" s="721" t="s">
        <v>505</v>
      </c>
      <c r="B79" s="722"/>
      <c r="C79" s="731" t="s">
        <v>506</v>
      </c>
      <c r="D79" s="724">
        <v>984</v>
      </c>
      <c r="E79" s="724">
        <v>0</v>
      </c>
      <c r="F79" s="725">
        <f t="shared" si="1"/>
        <v>984</v>
      </c>
    </row>
    <row r="80" spans="1:6" s="11" customFormat="1" ht="30" customHeight="1">
      <c r="A80" s="721" t="s">
        <v>507</v>
      </c>
      <c r="B80" s="722"/>
      <c r="C80" s="731" t="s">
        <v>508</v>
      </c>
      <c r="D80" s="724">
        <v>0</v>
      </c>
      <c r="E80" s="724">
        <v>0</v>
      </c>
      <c r="F80" s="725">
        <f t="shared" ref="F80:F85" si="2">+D80+E80</f>
        <v>0</v>
      </c>
    </row>
    <row r="81" spans="1:6" s="11" customFormat="1" ht="30" customHeight="1">
      <c r="A81" s="721" t="s">
        <v>722</v>
      </c>
      <c r="B81" s="722"/>
      <c r="C81" s="731" t="s">
        <v>509</v>
      </c>
      <c r="D81" s="724">
        <v>0</v>
      </c>
      <c r="E81" s="724">
        <v>0</v>
      </c>
      <c r="F81" s="725">
        <f t="shared" si="2"/>
        <v>0</v>
      </c>
    </row>
    <row r="82" spans="1:6" s="11" customFormat="1" ht="30" customHeight="1">
      <c r="A82" s="721" t="s">
        <v>510</v>
      </c>
      <c r="B82" s="722"/>
      <c r="C82" s="731" t="s">
        <v>511</v>
      </c>
      <c r="D82" s="724">
        <v>0</v>
      </c>
      <c r="E82" s="724">
        <v>0</v>
      </c>
      <c r="F82" s="725">
        <f t="shared" si="2"/>
        <v>0</v>
      </c>
    </row>
    <row r="83" spans="1:6" s="11" customFormat="1" ht="30" customHeight="1">
      <c r="A83" s="721" t="s">
        <v>512</v>
      </c>
      <c r="B83" s="722"/>
      <c r="C83" s="731" t="s">
        <v>513</v>
      </c>
      <c r="D83" s="724">
        <v>0</v>
      </c>
      <c r="E83" s="724">
        <v>0</v>
      </c>
      <c r="F83" s="725">
        <f t="shared" si="2"/>
        <v>0</v>
      </c>
    </row>
    <row r="84" spans="1:6" s="11" customFormat="1" ht="30" customHeight="1">
      <c r="A84" s="721" t="s">
        <v>514</v>
      </c>
      <c r="B84" s="722"/>
      <c r="C84" s="731" t="s">
        <v>515</v>
      </c>
      <c r="D84" s="724">
        <v>0</v>
      </c>
      <c r="E84" s="724">
        <v>0</v>
      </c>
      <c r="F84" s="725">
        <f t="shared" si="2"/>
        <v>0</v>
      </c>
    </row>
    <row r="85" spans="1:6" s="11" customFormat="1" ht="30" customHeight="1">
      <c r="A85" s="721" t="s">
        <v>516</v>
      </c>
      <c r="B85" s="722"/>
      <c r="C85" s="731" t="s">
        <v>517</v>
      </c>
      <c r="D85" s="724">
        <v>0</v>
      </c>
      <c r="E85" s="724">
        <v>0</v>
      </c>
      <c r="F85" s="725">
        <f t="shared" si="2"/>
        <v>0</v>
      </c>
    </row>
    <row r="86" spans="1:6" s="11" customFormat="1" ht="30" customHeight="1">
      <c r="A86" s="721" t="s">
        <v>518</v>
      </c>
      <c r="B86" s="722"/>
      <c r="C86" s="731" t="s">
        <v>519</v>
      </c>
      <c r="D86" s="724">
        <v>0</v>
      </c>
      <c r="E86" s="724">
        <v>0</v>
      </c>
      <c r="F86" s="725">
        <f t="shared" si="1"/>
        <v>0</v>
      </c>
    </row>
    <row r="87" spans="1:6" s="11" customFormat="1" ht="30" customHeight="1">
      <c r="A87" s="721" t="s">
        <v>590</v>
      </c>
      <c r="B87" s="722"/>
      <c r="C87" s="731">
        <v>69100</v>
      </c>
      <c r="D87" s="724">
        <v>0</v>
      </c>
      <c r="E87" s="724">
        <v>0</v>
      </c>
      <c r="F87" s="725">
        <f t="shared" si="1"/>
        <v>0</v>
      </c>
    </row>
    <row r="88" spans="1:6" s="11" customFormat="1" ht="30" customHeight="1">
      <c r="A88" s="721" t="s">
        <v>591</v>
      </c>
      <c r="B88" s="722"/>
      <c r="C88" s="731">
        <v>69200</v>
      </c>
      <c r="D88" s="724">
        <v>0</v>
      </c>
      <c r="E88" s="724">
        <v>0</v>
      </c>
      <c r="F88" s="725">
        <f t="shared" si="1"/>
        <v>0</v>
      </c>
    </row>
    <row r="89" spans="1:6" s="11" customFormat="1" ht="30" customHeight="1">
      <c r="A89" s="721" t="s">
        <v>520</v>
      </c>
      <c r="B89" s="722"/>
      <c r="C89" s="731" t="s">
        <v>521</v>
      </c>
      <c r="D89" s="724">
        <v>0</v>
      </c>
      <c r="E89" s="724">
        <v>0</v>
      </c>
      <c r="F89" s="725">
        <f t="shared" si="1"/>
        <v>0</v>
      </c>
    </row>
    <row r="90" spans="1:6" s="11" customFormat="1" ht="30" customHeight="1">
      <c r="A90" s="721" t="s">
        <v>380</v>
      </c>
      <c r="B90" s="722"/>
      <c r="C90" s="731" t="s">
        <v>523</v>
      </c>
      <c r="D90" s="724">
        <v>0</v>
      </c>
      <c r="E90" s="724">
        <v>0</v>
      </c>
      <c r="F90" s="725">
        <f t="shared" si="1"/>
        <v>0</v>
      </c>
    </row>
    <row r="91" spans="1:6" s="11" customFormat="1" ht="30" customHeight="1" thickBot="1">
      <c r="A91" s="726" t="s">
        <v>524</v>
      </c>
      <c r="B91" s="727"/>
      <c r="C91" s="732" t="s">
        <v>525</v>
      </c>
      <c r="D91" s="724">
        <v>0</v>
      </c>
      <c r="E91" s="724">
        <v>0</v>
      </c>
      <c r="F91" s="730">
        <f t="shared" si="1"/>
        <v>0</v>
      </c>
    </row>
    <row r="92" spans="1:6" s="11" customFormat="1" ht="30" customHeight="1" thickBot="1">
      <c r="A92" s="835" t="s">
        <v>592</v>
      </c>
      <c r="B92" s="840"/>
      <c r="C92" s="255"/>
      <c r="D92" s="254">
        <f>SUM(D63:D91)</f>
        <v>80973</v>
      </c>
      <c r="E92" s="254">
        <f>SUM(E63:E91)</f>
        <v>0</v>
      </c>
      <c r="F92" s="254">
        <f t="shared" si="1"/>
        <v>80973</v>
      </c>
    </row>
    <row r="93" spans="1:6" s="11" customFormat="1" ht="30" customHeight="1">
      <c r="A93" s="233"/>
      <c r="B93" s="233"/>
      <c r="C93" s="233"/>
      <c r="D93" s="234"/>
      <c r="E93" s="234"/>
      <c r="F93" s="234"/>
    </row>
    <row r="94" spans="1:6" s="11" customFormat="1" ht="30" customHeight="1" thickBot="1">
      <c r="A94" s="233"/>
      <c r="B94" s="233"/>
      <c r="C94" s="233"/>
      <c r="D94" s="234"/>
      <c r="E94" s="234"/>
      <c r="F94" s="234"/>
    </row>
    <row r="95" spans="1:6" s="11" customFormat="1" ht="30" customHeight="1" thickBot="1">
      <c r="A95" s="235"/>
      <c r="B95" s="235"/>
      <c r="C95" s="837" t="str">
        <f>C7</f>
        <v>2026-27</v>
      </c>
      <c r="D95" s="838"/>
      <c r="E95" s="838"/>
      <c r="F95" s="839"/>
    </row>
    <row r="96" spans="1:6" s="11" customFormat="1" ht="111.6" customHeight="1" thickBot="1">
      <c r="A96" s="952" t="s">
        <v>154</v>
      </c>
      <c r="B96" s="953"/>
      <c r="C96" s="221" t="s">
        <v>259</v>
      </c>
      <c r="D96" s="222" t="s">
        <v>584</v>
      </c>
      <c r="E96" s="535" t="s">
        <v>585</v>
      </c>
      <c r="F96" s="221" t="s">
        <v>586</v>
      </c>
    </row>
    <row r="97" spans="1:6" s="11" customFormat="1" ht="30" customHeight="1">
      <c r="A97" s="223" t="s">
        <v>527</v>
      </c>
      <c r="B97" s="231"/>
      <c r="C97" s="232" t="s">
        <v>528</v>
      </c>
      <c r="D97" s="439">
        <v>0</v>
      </c>
      <c r="E97" s="439">
        <v>0</v>
      </c>
      <c r="F97" s="224">
        <f t="shared" si="1"/>
        <v>0</v>
      </c>
    </row>
    <row r="98" spans="1:6" s="11" customFormat="1" ht="30" customHeight="1">
      <c r="A98" s="721" t="s">
        <v>593</v>
      </c>
      <c r="B98" s="722"/>
      <c r="C98" s="731" t="s">
        <v>530</v>
      </c>
      <c r="D98" s="724">
        <v>0</v>
      </c>
      <c r="E98" s="724">
        <v>0</v>
      </c>
      <c r="F98" s="725">
        <f t="shared" si="1"/>
        <v>0</v>
      </c>
    </row>
    <row r="99" spans="1:6" s="11" customFormat="1" ht="30" customHeight="1">
      <c r="A99" s="721" t="s">
        <v>531</v>
      </c>
      <c r="B99" s="722"/>
      <c r="C99" s="731" t="s">
        <v>532</v>
      </c>
      <c r="D99" s="724">
        <v>0</v>
      </c>
      <c r="E99" s="724">
        <v>0</v>
      </c>
      <c r="F99" s="725">
        <f t="shared" si="1"/>
        <v>0</v>
      </c>
    </row>
    <row r="100" spans="1:6" s="11" customFormat="1" ht="30" customHeight="1">
      <c r="A100" s="721" t="s">
        <v>533</v>
      </c>
      <c r="B100" s="722"/>
      <c r="C100" s="731" t="s">
        <v>534</v>
      </c>
      <c r="D100" s="724">
        <v>0</v>
      </c>
      <c r="E100" s="724">
        <v>0</v>
      </c>
      <c r="F100" s="725">
        <f t="shared" si="1"/>
        <v>0</v>
      </c>
    </row>
    <row r="101" spans="1:6" s="11" customFormat="1" ht="30" customHeight="1">
      <c r="A101" s="721" t="s">
        <v>536</v>
      </c>
      <c r="B101" s="722"/>
      <c r="C101" s="979" t="s">
        <v>537</v>
      </c>
      <c r="D101" s="980">
        <v>0</v>
      </c>
      <c r="E101" s="980">
        <v>0</v>
      </c>
      <c r="F101" s="981">
        <f t="shared" si="1"/>
        <v>0</v>
      </c>
    </row>
    <row r="102" spans="1:6" s="11" customFormat="1" ht="30" customHeight="1">
      <c r="A102" s="1057" t="s">
        <v>710</v>
      </c>
      <c r="B102" s="1058"/>
      <c r="C102" s="1059">
        <v>73001</v>
      </c>
      <c r="D102" s="1083">
        <v>0</v>
      </c>
      <c r="E102" s="1083">
        <v>0</v>
      </c>
      <c r="F102" s="1016">
        <f t="shared" si="1"/>
        <v>0</v>
      </c>
    </row>
    <row r="103" spans="1:6" s="11" customFormat="1" ht="30" customHeight="1">
      <c r="A103" s="1060" t="s">
        <v>677</v>
      </c>
      <c r="B103" s="1061"/>
      <c r="C103" s="1062">
        <v>73002</v>
      </c>
      <c r="D103" s="1084">
        <v>0</v>
      </c>
      <c r="E103" s="1084">
        <v>0</v>
      </c>
      <c r="F103" s="1017">
        <f t="shared" si="1"/>
        <v>0</v>
      </c>
    </row>
    <row r="104" spans="1:6" s="11" customFormat="1" ht="30" customHeight="1">
      <c r="A104" s="721" t="s">
        <v>535</v>
      </c>
      <c r="B104" s="722"/>
      <c r="C104" s="1013">
        <v>73050</v>
      </c>
      <c r="D104" s="1014">
        <v>0</v>
      </c>
      <c r="E104" s="1014">
        <v>0</v>
      </c>
      <c r="F104" s="1015">
        <f>+D104+E104</f>
        <v>0</v>
      </c>
    </row>
    <row r="105" spans="1:6" s="11" customFormat="1" ht="30" customHeight="1">
      <c r="A105" s="982" t="s">
        <v>711</v>
      </c>
      <c r="B105" s="722"/>
      <c r="C105" s="979">
        <v>73100</v>
      </c>
      <c r="D105" s="980">
        <v>0</v>
      </c>
      <c r="E105" s="980">
        <v>0</v>
      </c>
      <c r="F105" s="1015">
        <f>+D105+E105</f>
        <v>0</v>
      </c>
    </row>
    <row r="106" spans="1:6" s="11" customFormat="1" ht="47.25" customHeight="1">
      <c r="A106" s="1040" t="s">
        <v>594</v>
      </c>
      <c r="B106" s="1041"/>
      <c r="C106" s="731" t="s">
        <v>539</v>
      </c>
      <c r="D106" s="724">
        <v>0</v>
      </c>
      <c r="E106" s="724">
        <v>0</v>
      </c>
      <c r="F106" s="725">
        <f t="shared" si="1"/>
        <v>0</v>
      </c>
    </row>
    <row r="107" spans="1:6" s="11" customFormat="1" ht="30" customHeight="1">
      <c r="A107" s="721" t="s">
        <v>540</v>
      </c>
      <c r="B107" s="722"/>
      <c r="C107" s="731" t="s">
        <v>541</v>
      </c>
      <c r="D107" s="724">
        <v>0</v>
      </c>
      <c r="E107" s="724">
        <v>0</v>
      </c>
      <c r="F107" s="725">
        <f t="shared" si="1"/>
        <v>0</v>
      </c>
    </row>
    <row r="108" spans="1:6" s="11" customFormat="1" ht="30" customHeight="1">
      <c r="A108" s="721" t="s">
        <v>542</v>
      </c>
      <c r="B108" s="722"/>
      <c r="C108" s="731" t="s">
        <v>543</v>
      </c>
      <c r="D108" s="724">
        <v>0</v>
      </c>
      <c r="E108" s="724">
        <v>0</v>
      </c>
      <c r="F108" s="725">
        <f t="shared" si="1"/>
        <v>0</v>
      </c>
    </row>
    <row r="109" spans="1:6" s="11" customFormat="1" ht="30" customHeight="1" thickBot="1">
      <c r="A109" s="726" t="s">
        <v>544</v>
      </c>
      <c r="B109" s="727"/>
      <c r="C109" s="732" t="s">
        <v>545</v>
      </c>
      <c r="D109" s="729">
        <v>0</v>
      </c>
      <c r="E109" s="729">
        <v>0</v>
      </c>
      <c r="F109" s="730">
        <f t="shared" si="1"/>
        <v>0</v>
      </c>
    </row>
    <row r="110" spans="1:6" s="11" customFormat="1" ht="30" customHeight="1" thickBot="1">
      <c r="A110" s="256" t="s">
        <v>546</v>
      </c>
      <c r="B110" s="257"/>
      <c r="C110" s="257"/>
      <c r="D110" s="258">
        <f>SUM(D97:D109)</f>
        <v>0</v>
      </c>
      <c r="E110" s="258">
        <f>SUM(E97:E109)</f>
        <v>0</v>
      </c>
      <c r="F110" s="258">
        <f>SUM(D110:E110)</f>
        <v>0</v>
      </c>
    </row>
    <row r="111" spans="1:6" s="11" customFormat="1" ht="30" customHeight="1" thickBot="1">
      <c r="A111" s="262"/>
      <c r="B111" s="263"/>
      <c r="C111" s="259"/>
      <c r="D111" s="260"/>
      <c r="E111" s="260"/>
      <c r="F111" s="260"/>
    </row>
    <row r="112" spans="1:6" s="172" customFormat="1" ht="30" customHeight="1" thickBot="1">
      <c r="A112" s="835" t="s">
        <v>547</v>
      </c>
      <c r="B112" s="840"/>
      <c r="C112" s="246"/>
      <c r="D112" s="254">
        <f>+D56+D92+D110</f>
        <v>5307512</v>
      </c>
      <c r="E112" s="254">
        <f>+E56+E92+E110</f>
        <v>0</v>
      </c>
      <c r="F112" s="254">
        <f>SUM(D112:E112)</f>
        <v>5307512</v>
      </c>
    </row>
    <row r="113" spans="1:6" s="11" customFormat="1" ht="116.45" customHeight="1">
      <c r="F113" s="236"/>
    </row>
    <row r="114" spans="1:6" s="63" customFormat="1" ht="30" customHeight="1" thickBot="1">
      <c r="A114" s="11"/>
      <c r="B114" s="11"/>
      <c r="C114" s="11"/>
      <c r="D114" s="11"/>
      <c r="E114" s="11"/>
      <c r="F114" s="11"/>
    </row>
    <row r="115" spans="1:6" s="63" customFormat="1" ht="111.75" customHeight="1" thickBot="1">
      <c r="A115" s="950" t="s">
        <v>595</v>
      </c>
      <c r="B115" s="951"/>
      <c r="C115" s="221" t="s">
        <v>259</v>
      </c>
      <c r="D115" s="221" t="s">
        <v>584</v>
      </c>
      <c r="E115" s="221" t="s">
        <v>585</v>
      </c>
      <c r="F115" s="221" t="s">
        <v>586</v>
      </c>
    </row>
    <row r="116" spans="1:6" s="63" customFormat="1" ht="30" customHeight="1">
      <c r="A116" s="223" t="s">
        <v>596</v>
      </c>
      <c r="B116" s="250"/>
      <c r="C116" s="251"/>
      <c r="D116" s="439">
        <v>0</v>
      </c>
      <c r="E116" s="439">
        <v>0</v>
      </c>
      <c r="F116" s="224">
        <v>0</v>
      </c>
    </row>
    <row r="117" spans="1:6" s="63" customFormat="1" ht="30" customHeight="1">
      <c r="A117" s="721" t="s">
        <v>597</v>
      </c>
      <c r="B117" s="574"/>
      <c r="C117" s="733"/>
      <c r="D117" s="1039">
        <f>'EXHIBIT C'!H10</f>
        <v>3611551</v>
      </c>
      <c r="E117" s="724">
        <v>0</v>
      </c>
      <c r="F117" s="725">
        <f t="shared" ref="F117:F127" si="3">+D117+E117</f>
        <v>3611551</v>
      </c>
    </row>
    <row r="118" spans="1:6" s="63" customFormat="1" ht="30" customHeight="1">
      <c r="A118" s="721" t="s">
        <v>598</v>
      </c>
      <c r="B118" s="574"/>
      <c r="C118" s="733"/>
      <c r="D118" s="1039">
        <f>'EXHIBIT C'!F19</f>
        <v>352856</v>
      </c>
      <c r="E118" s="724">
        <v>0</v>
      </c>
      <c r="F118" s="725">
        <f t="shared" si="3"/>
        <v>352856</v>
      </c>
    </row>
    <row r="119" spans="1:6" s="63" customFormat="1" ht="50.25" customHeight="1">
      <c r="A119" s="721" t="s">
        <v>599</v>
      </c>
      <c r="B119" s="574"/>
      <c r="C119" s="733"/>
      <c r="D119" s="724">
        <v>15898</v>
      </c>
      <c r="E119" s="724">
        <v>0</v>
      </c>
      <c r="F119" s="725">
        <f t="shared" si="3"/>
        <v>15898</v>
      </c>
    </row>
    <row r="120" spans="1:6" s="63" customFormat="1" ht="30" customHeight="1">
      <c r="A120" s="721" t="s">
        <v>600</v>
      </c>
      <c r="B120" s="574"/>
      <c r="C120" s="733"/>
      <c r="D120" s="724">
        <v>0</v>
      </c>
      <c r="E120" s="724">
        <v>0</v>
      </c>
      <c r="F120" s="725">
        <f t="shared" si="3"/>
        <v>0</v>
      </c>
    </row>
    <row r="121" spans="1:6" s="63" customFormat="1" ht="30" customHeight="1">
      <c r="A121" s="954" t="s">
        <v>673</v>
      </c>
      <c r="B121" s="574"/>
      <c r="C121" s="733"/>
      <c r="D121" s="724">
        <v>0</v>
      </c>
      <c r="E121" s="724">
        <v>0</v>
      </c>
      <c r="F121" s="725">
        <f t="shared" si="3"/>
        <v>0</v>
      </c>
    </row>
    <row r="122" spans="1:6" s="63" customFormat="1" ht="30" customHeight="1">
      <c r="A122" s="721" t="s">
        <v>601</v>
      </c>
      <c r="B122" s="574"/>
      <c r="C122" s="733"/>
      <c r="D122" s="724">
        <v>0</v>
      </c>
      <c r="E122" s="724">
        <v>0</v>
      </c>
      <c r="F122" s="725">
        <f t="shared" si="3"/>
        <v>0</v>
      </c>
    </row>
    <row r="123" spans="1:6" s="63" customFormat="1" ht="30" customHeight="1">
      <c r="A123" s="721" t="s">
        <v>602</v>
      </c>
      <c r="B123" s="574"/>
      <c r="C123" s="733"/>
      <c r="D123" s="724">
        <v>1327207</v>
      </c>
      <c r="E123" s="724">
        <v>0</v>
      </c>
      <c r="F123" s="725">
        <f t="shared" si="3"/>
        <v>1327207</v>
      </c>
    </row>
    <row r="124" spans="1:6" s="63" customFormat="1" ht="30" customHeight="1">
      <c r="A124" s="721" t="s">
        <v>603</v>
      </c>
      <c r="B124" s="574"/>
      <c r="C124" s="733"/>
      <c r="D124" s="724">
        <v>0</v>
      </c>
      <c r="E124" s="724">
        <v>0</v>
      </c>
      <c r="F124" s="725">
        <f t="shared" si="3"/>
        <v>0</v>
      </c>
    </row>
    <row r="125" spans="1:6" s="63" customFormat="1" ht="30" customHeight="1">
      <c r="A125" s="721" t="s">
        <v>604</v>
      </c>
      <c r="B125" s="574"/>
      <c r="C125" s="733"/>
      <c r="D125" s="724">
        <v>0</v>
      </c>
      <c r="E125" s="724">
        <v>0</v>
      </c>
      <c r="F125" s="725">
        <f t="shared" si="3"/>
        <v>0</v>
      </c>
    </row>
    <row r="126" spans="1:6" ht="24.75" customHeight="1">
      <c r="A126" s="721" t="s">
        <v>605</v>
      </c>
      <c r="B126" s="574"/>
      <c r="C126" s="733"/>
      <c r="D126" s="724">
        <v>0</v>
      </c>
      <c r="E126" s="724">
        <v>0</v>
      </c>
      <c r="F126" s="725">
        <f t="shared" si="3"/>
        <v>0</v>
      </c>
    </row>
    <row r="127" spans="1:6" ht="22.5" customHeight="1" thickBot="1">
      <c r="A127" s="726" t="s">
        <v>606</v>
      </c>
      <c r="B127" s="734"/>
      <c r="C127" s="735"/>
      <c r="D127" s="729">
        <v>0</v>
      </c>
      <c r="E127" s="729">
        <v>0</v>
      </c>
      <c r="F127" s="730">
        <f t="shared" si="3"/>
        <v>0</v>
      </c>
    </row>
    <row r="128" spans="1:6" ht="110.1" customHeight="1" thickBot="1">
      <c r="A128" s="835" t="s">
        <v>607</v>
      </c>
      <c r="B128" s="836"/>
      <c r="C128" s="246"/>
      <c r="D128" s="247">
        <f>SUM(D116:D127)</f>
        <v>5307512</v>
      </c>
      <c r="E128" s="248">
        <f>SUM(E116:E127)</f>
        <v>0</v>
      </c>
      <c r="F128" s="249">
        <f>SUM(F116:F127)</f>
        <v>5307512</v>
      </c>
    </row>
    <row r="129" spans="1:6" ht="14.1" customHeight="1">
      <c r="A129" s="237"/>
      <c r="B129" s="237"/>
      <c r="C129" s="238"/>
      <c r="D129" s="239"/>
      <c r="E129" s="239"/>
      <c r="F129" s="239"/>
    </row>
    <row r="130" spans="1:6" ht="83.25" customHeight="1">
      <c r="A130" s="898" t="s">
        <v>749</v>
      </c>
      <c r="B130" s="898"/>
      <c r="C130" s="899"/>
      <c r="D130" s="240">
        <f>D128-D112</f>
        <v>0</v>
      </c>
      <c r="E130" s="240">
        <f t="shared" ref="E130:F130" si="4">E128-E112</f>
        <v>0</v>
      </c>
      <c r="F130" s="240">
        <f t="shared" si="4"/>
        <v>0</v>
      </c>
    </row>
    <row r="131" spans="1:6" ht="30" customHeight="1">
      <c r="A131" s="237"/>
      <c r="B131" s="237"/>
      <c r="C131" s="238"/>
      <c r="D131" s="239"/>
      <c r="E131" s="239"/>
      <c r="F131" s="239"/>
    </row>
    <row r="132" spans="1:6" ht="30" customHeight="1" thickBot="1">
      <c r="A132" s="443" t="s">
        <v>750</v>
      </c>
      <c r="B132" s="11"/>
      <c r="C132" s="11"/>
      <c r="D132" s="241"/>
      <c r="E132" s="241"/>
      <c r="F132" s="242"/>
    </row>
    <row r="133" spans="1:6" ht="238.5" customHeight="1" thickBot="1">
      <c r="A133" s="1042"/>
      <c r="B133" s="1043"/>
      <c r="C133" s="1043"/>
      <c r="D133" s="1043"/>
      <c r="E133" s="1043"/>
      <c r="F133" s="1044"/>
    </row>
    <row r="134" spans="1:6" ht="30" customHeight="1">
      <c r="A134" s="440"/>
      <c r="B134" s="440"/>
      <c r="C134" s="440"/>
      <c r="D134" s="440"/>
      <c r="E134" s="440"/>
      <c r="F134" s="440"/>
    </row>
    <row r="135" spans="1:6" ht="30" customHeight="1" thickBot="1">
      <c r="A135" s="443" t="s">
        <v>608</v>
      </c>
      <c r="B135" s="441"/>
      <c r="C135" s="441"/>
      <c r="D135" s="241"/>
      <c r="E135" s="241"/>
      <c r="F135" s="242"/>
    </row>
    <row r="136" spans="1:6" ht="207" customHeight="1" thickBot="1">
      <c r="A136" s="1042"/>
      <c r="B136" s="1043"/>
      <c r="C136" s="1043"/>
      <c r="D136" s="1043"/>
      <c r="E136" s="1043"/>
      <c r="F136" s="1044"/>
    </row>
    <row r="137" spans="1:6" ht="25.35" customHeight="1">
      <c r="F137" s="244"/>
    </row>
    <row r="138" spans="1:6" ht="25.35" customHeight="1">
      <c r="F138" s="244"/>
    </row>
    <row r="139" spans="1:6" ht="25.35" customHeight="1">
      <c r="F139" s="244"/>
    </row>
    <row r="140" spans="1:6" ht="25.35" customHeight="1">
      <c r="F140" s="244"/>
    </row>
    <row r="141" spans="1:6" ht="25.35" customHeight="1">
      <c r="F141" s="244"/>
    </row>
    <row r="142" spans="1:6" ht="25.35" customHeight="1">
      <c r="E142" s="245"/>
      <c r="F142" s="244"/>
    </row>
    <row r="143" spans="1:6" ht="25.35" customHeight="1">
      <c r="E143" s="245"/>
      <c r="F143" s="244"/>
    </row>
    <row r="144" spans="1:6" ht="25.35" customHeight="1">
      <c r="E144" s="245"/>
      <c r="F144" s="244"/>
    </row>
    <row r="145" spans="6:6" ht="25.35" customHeight="1">
      <c r="F145" s="244"/>
    </row>
    <row r="146" spans="6:6" ht="25.35" customHeight="1">
      <c r="F146" s="244"/>
    </row>
    <row r="147" spans="6:6" ht="25.35" customHeight="1">
      <c r="F147" s="244"/>
    </row>
    <row r="148" spans="6:6" ht="25.35" customHeight="1">
      <c r="F148" s="244"/>
    </row>
    <row r="149" spans="6:6" ht="25.35" customHeight="1">
      <c r="F149" s="244"/>
    </row>
    <row r="150" spans="6:6" ht="25.35" customHeight="1">
      <c r="F150" s="244"/>
    </row>
    <row r="151" spans="6:6" ht="25.35" customHeight="1">
      <c r="F151" s="244"/>
    </row>
    <row r="152" spans="6:6" ht="25.35" customHeight="1">
      <c r="F152" s="244"/>
    </row>
    <row r="153" spans="6:6" ht="25.35" customHeight="1">
      <c r="F153" s="244"/>
    </row>
    <row r="154" spans="6:6" ht="25.35" customHeight="1">
      <c r="F154" s="244"/>
    </row>
    <row r="155" spans="6:6" ht="25.35" customHeight="1">
      <c r="F155" s="244"/>
    </row>
    <row r="156" spans="6:6" ht="25.35" customHeight="1">
      <c r="F156" s="244"/>
    </row>
    <row r="157" spans="6:6" ht="25.35" customHeight="1">
      <c r="F157" s="244"/>
    </row>
    <row r="158" spans="6:6" ht="25.35" customHeight="1">
      <c r="F158" s="244"/>
    </row>
    <row r="159" spans="6:6" ht="25.35" customHeight="1">
      <c r="F159" s="244"/>
    </row>
    <row r="160" spans="6:6" ht="25.35" customHeight="1">
      <c r="F160" s="244"/>
    </row>
    <row r="161" spans="6:6" ht="25.35" customHeight="1">
      <c r="F161" s="244"/>
    </row>
    <row r="162" spans="6:6" ht="25.35" customHeight="1">
      <c r="F162" s="244"/>
    </row>
    <row r="163" spans="6:6" ht="25.35" customHeight="1">
      <c r="F163" s="244"/>
    </row>
    <row r="164" spans="6:6" ht="25.35" customHeight="1">
      <c r="F164" s="244"/>
    </row>
    <row r="165" spans="6:6" ht="25.35" customHeight="1">
      <c r="F165" s="244"/>
    </row>
    <row r="166" spans="6:6" ht="25.35" customHeight="1">
      <c r="F166" s="244"/>
    </row>
    <row r="167" spans="6:6" ht="25.35" customHeight="1">
      <c r="F167" s="244"/>
    </row>
    <row r="168" spans="6:6" ht="25.35" customHeight="1">
      <c r="F168" s="244"/>
    </row>
    <row r="169" spans="6:6" ht="25.35" customHeight="1">
      <c r="F169" s="244"/>
    </row>
    <row r="170" spans="6:6" ht="25.35" customHeight="1">
      <c r="F170" s="244"/>
    </row>
    <row r="171" spans="6:6" ht="25.35" customHeight="1">
      <c r="F171" s="244"/>
    </row>
    <row r="172" spans="6:6" ht="25.35" customHeight="1">
      <c r="F172" s="244"/>
    </row>
    <row r="173" spans="6:6" ht="25.35" customHeight="1">
      <c r="F173" s="244"/>
    </row>
    <row r="174" spans="6:6" ht="25.35" customHeight="1">
      <c r="F174" s="244"/>
    </row>
    <row r="175" spans="6:6" ht="25.35" customHeight="1">
      <c r="F175" s="244"/>
    </row>
    <row r="176" spans="6:6" ht="25.35" customHeight="1">
      <c r="F176" s="244"/>
    </row>
    <row r="177" spans="6:6" ht="25.35" customHeight="1">
      <c r="F177" s="244"/>
    </row>
    <row r="178" spans="6:6" ht="25.35" customHeight="1">
      <c r="F178" s="244"/>
    </row>
    <row r="179" spans="6:6" ht="25.35" customHeight="1">
      <c r="F179" s="244"/>
    </row>
    <row r="180" spans="6:6" ht="25.35" customHeight="1">
      <c r="F180" s="244"/>
    </row>
    <row r="181" spans="6:6" ht="25.35" customHeight="1">
      <c r="F181" s="244"/>
    </row>
    <row r="182" spans="6:6" ht="25.35" customHeight="1">
      <c r="F182" s="244"/>
    </row>
    <row r="183" spans="6:6" ht="25.35" customHeight="1">
      <c r="F183" s="244"/>
    </row>
    <row r="184" spans="6:6" ht="25.35" customHeight="1">
      <c r="F184" s="244"/>
    </row>
    <row r="185" spans="6:6" ht="25.35" customHeight="1">
      <c r="F185" s="244"/>
    </row>
    <row r="186" spans="6:6" ht="25.35" customHeight="1">
      <c r="F186" s="244"/>
    </row>
    <row r="187" spans="6:6" ht="25.35" customHeight="1">
      <c r="F187" s="244"/>
    </row>
    <row r="188" spans="6:6" ht="25.35" customHeight="1">
      <c r="F188" s="244"/>
    </row>
    <row r="189" spans="6:6" ht="25.35" customHeight="1">
      <c r="F189" s="244"/>
    </row>
    <row r="190" spans="6:6" ht="25.35" customHeight="1">
      <c r="F190" s="244"/>
    </row>
    <row r="191" spans="6:6" ht="25.35" customHeight="1">
      <c r="F191" s="244"/>
    </row>
    <row r="192" spans="6:6" ht="25.35" customHeight="1">
      <c r="F192" s="244"/>
    </row>
    <row r="193" spans="6:6" ht="25.35" customHeight="1">
      <c r="F193" s="244"/>
    </row>
    <row r="194" spans="6:6" ht="25.35" customHeight="1">
      <c r="F194" s="244"/>
    </row>
    <row r="195" spans="6:6" ht="25.35" customHeight="1">
      <c r="F195" s="244"/>
    </row>
    <row r="196" spans="6:6" ht="25.35" customHeight="1">
      <c r="F196" s="244"/>
    </row>
    <row r="197" spans="6:6" ht="25.35" customHeight="1">
      <c r="F197" s="244"/>
    </row>
    <row r="198" spans="6:6" ht="25.35" customHeight="1">
      <c r="F198" s="244"/>
    </row>
    <row r="199" spans="6:6" ht="25.35" customHeight="1">
      <c r="F199" s="244"/>
    </row>
    <row r="200" spans="6:6" ht="25.35" customHeight="1">
      <c r="F200" s="244"/>
    </row>
    <row r="201" spans="6:6" ht="25.35" customHeight="1">
      <c r="F201" s="244"/>
    </row>
    <row r="202" spans="6:6" ht="25.35" customHeight="1">
      <c r="F202" s="244"/>
    </row>
    <row r="203" spans="6:6" ht="25.35" customHeight="1">
      <c r="F203" s="244"/>
    </row>
    <row r="204" spans="6:6" ht="25.35" customHeight="1">
      <c r="F204" s="244"/>
    </row>
    <row r="205" spans="6:6" ht="25.35" customHeight="1">
      <c r="F205" s="244"/>
    </row>
    <row r="206" spans="6:6" ht="25.35" customHeight="1">
      <c r="F206" s="244"/>
    </row>
    <row r="207" spans="6:6" ht="25.35" customHeight="1">
      <c r="F207" s="244"/>
    </row>
    <row r="208" spans="6:6" ht="25.35" customHeight="1">
      <c r="F208" s="244"/>
    </row>
    <row r="209" spans="6:6" ht="25.35" customHeight="1">
      <c r="F209" s="244"/>
    </row>
    <row r="210" spans="6:6" ht="25.35" customHeight="1">
      <c r="F210" s="244"/>
    </row>
    <row r="211" spans="6:6" ht="25.35" customHeight="1">
      <c r="F211" s="244"/>
    </row>
    <row r="212" spans="6:6" ht="25.35" customHeight="1">
      <c r="F212" s="244"/>
    </row>
    <row r="213" spans="6:6" ht="25.35" customHeight="1">
      <c r="F213" s="244"/>
    </row>
    <row r="214" spans="6:6" ht="25.35" customHeight="1">
      <c r="F214" s="244"/>
    </row>
    <row r="215" spans="6:6" ht="25.35" customHeight="1">
      <c r="F215" s="244"/>
    </row>
    <row r="216" spans="6:6" ht="25.35" customHeight="1">
      <c r="F216" s="244"/>
    </row>
    <row r="217" spans="6:6" ht="25.35" customHeight="1">
      <c r="F217" s="244"/>
    </row>
    <row r="218" spans="6:6" ht="25.35" customHeight="1">
      <c r="F218" s="244"/>
    </row>
    <row r="219" spans="6:6" ht="25.35" customHeight="1">
      <c r="F219" s="244"/>
    </row>
    <row r="220" spans="6:6" ht="25.35" customHeight="1">
      <c r="F220" s="244"/>
    </row>
    <row r="221" spans="6:6" ht="25.35" customHeight="1">
      <c r="F221" s="244"/>
    </row>
    <row r="222" spans="6:6" ht="25.35" customHeight="1">
      <c r="F222" s="244"/>
    </row>
    <row r="223" spans="6:6" ht="25.35" customHeight="1">
      <c r="F223" s="244"/>
    </row>
    <row r="224" spans="6:6" ht="25.35" customHeight="1">
      <c r="F224" s="244"/>
    </row>
    <row r="225" spans="6:6" ht="25.35" customHeight="1">
      <c r="F225" s="244"/>
    </row>
    <row r="226" spans="6:6" ht="25.35" customHeight="1">
      <c r="F226" s="244"/>
    </row>
    <row r="227" spans="6:6" ht="25.35" customHeight="1">
      <c r="F227" s="244"/>
    </row>
    <row r="228" spans="6:6" ht="25.35" customHeight="1">
      <c r="F228" s="244"/>
    </row>
    <row r="229" spans="6:6" ht="25.35" customHeight="1">
      <c r="F229" s="244"/>
    </row>
    <row r="230" spans="6:6" ht="25.35" customHeight="1">
      <c r="F230" s="244"/>
    </row>
    <row r="231" spans="6:6" ht="25.35" customHeight="1">
      <c r="F231" s="244"/>
    </row>
    <row r="232" spans="6:6" ht="25.35" customHeight="1">
      <c r="F232" s="244"/>
    </row>
    <row r="233" spans="6:6" ht="25.35" customHeight="1">
      <c r="F233" s="244"/>
    </row>
    <row r="234" spans="6:6" ht="25.35" customHeight="1">
      <c r="F234" s="244"/>
    </row>
    <row r="235" spans="6:6" ht="25.35" customHeight="1">
      <c r="F235" s="244"/>
    </row>
    <row r="236" spans="6:6" ht="25.35" customHeight="1">
      <c r="F236" s="244"/>
    </row>
    <row r="237" spans="6:6" ht="25.35" customHeight="1">
      <c r="F237" s="244"/>
    </row>
    <row r="238" spans="6:6" ht="25.35" customHeight="1">
      <c r="F238" s="244"/>
    </row>
    <row r="239" spans="6:6" ht="25.35" customHeight="1">
      <c r="F239" s="244"/>
    </row>
    <row r="240" spans="6:6" ht="25.35" customHeight="1">
      <c r="F240" s="244"/>
    </row>
    <row r="241" spans="6:6" ht="25.35" customHeight="1">
      <c r="F241" s="244"/>
    </row>
    <row r="242" spans="6:6" ht="25.35" customHeight="1">
      <c r="F242" s="244"/>
    </row>
    <row r="243" spans="6:6" ht="25.35" customHeight="1">
      <c r="F243" s="244"/>
    </row>
    <row r="244" spans="6:6" ht="25.35" customHeight="1">
      <c r="F244" s="244"/>
    </row>
    <row r="245" spans="6:6" ht="25.35" customHeight="1">
      <c r="F245" s="244"/>
    </row>
    <row r="246" spans="6:6" ht="25.35" customHeight="1">
      <c r="F246" s="244"/>
    </row>
    <row r="247" spans="6:6" ht="25.35" customHeight="1">
      <c r="F247" s="244"/>
    </row>
    <row r="248" spans="6:6" ht="25.35" customHeight="1">
      <c r="F248" s="244"/>
    </row>
    <row r="249" spans="6:6" ht="25.35" customHeight="1">
      <c r="F249" s="244"/>
    </row>
    <row r="250" spans="6:6" ht="25.35" customHeight="1">
      <c r="F250" s="244"/>
    </row>
    <row r="251" spans="6:6" ht="25.35" customHeight="1">
      <c r="F251" s="244"/>
    </row>
    <row r="252" spans="6:6" ht="25.35" customHeight="1">
      <c r="F252" s="244"/>
    </row>
    <row r="253" spans="6:6" ht="25.35" customHeight="1">
      <c r="F253" s="244"/>
    </row>
    <row r="254" spans="6:6" ht="25.35" customHeight="1">
      <c r="F254" s="244"/>
    </row>
    <row r="255" spans="6:6" ht="25.35" customHeight="1">
      <c r="F255" s="244"/>
    </row>
    <row r="256" spans="6:6" ht="25.35" customHeight="1">
      <c r="F256" s="244"/>
    </row>
    <row r="257" spans="6:6" ht="25.35" customHeight="1">
      <c r="F257" s="244"/>
    </row>
    <row r="258" spans="6:6" ht="25.35" customHeight="1">
      <c r="F258" s="244"/>
    </row>
    <row r="259" spans="6:6" ht="25.35" customHeight="1">
      <c r="F259" s="244"/>
    </row>
    <row r="260" spans="6:6" ht="25.35" customHeight="1">
      <c r="F260" s="244"/>
    </row>
    <row r="261" spans="6:6" ht="25.35" customHeight="1">
      <c r="F261" s="244"/>
    </row>
    <row r="262" spans="6:6" ht="25.35" customHeight="1">
      <c r="F262" s="244"/>
    </row>
    <row r="263" spans="6:6" ht="25.35" customHeight="1">
      <c r="F263" s="244"/>
    </row>
    <row r="264" spans="6:6" ht="25.35" customHeight="1">
      <c r="F264" s="244"/>
    </row>
    <row r="265" spans="6:6" ht="25.35" customHeight="1">
      <c r="F265" s="244"/>
    </row>
    <row r="266" spans="6:6" ht="25.35" customHeight="1">
      <c r="F266" s="244"/>
    </row>
    <row r="267" spans="6:6" ht="25.35" customHeight="1">
      <c r="F267" s="244"/>
    </row>
    <row r="268" spans="6:6" ht="25.35" customHeight="1">
      <c r="F268" s="244"/>
    </row>
    <row r="269" spans="6:6" ht="25.35" customHeight="1">
      <c r="F269" s="244"/>
    </row>
    <row r="270" spans="6:6" ht="25.35" customHeight="1">
      <c r="F270" s="244"/>
    </row>
    <row r="271" spans="6:6" ht="25.35" customHeight="1">
      <c r="F271" s="244"/>
    </row>
    <row r="272" spans="6:6" ht="25.35" customHeight="1">
      <c r="F272" s="244"/>
    </row>
    <row r="273" spans="6:6" ht="25.35" customHeight="1">
      <c r="F273" s="244"/>
    </row>
    <row r="274" spans="6:6" ht="25.35" customHeight="1">
      <c r="F274" s="244"/>
    </row>
    <row r="275" spans="6:6" ht="25.35" customHeight="1">
      <c r="F275" s="244"/>
    </row>
    <row r="276" spans="6:6" ht="25.35" customHeight="1">
      <c r="F276" s="244"/>
    </row>
    <row r="277" spans="6:6" ht="25.35" customHeight="1">
      <c r="F277" s="244"/>
    </row>
    <row r="278" spans="6:6" ht="25.35" customHeight="1">
      <c r="F278" s="244"/>
    </row>
    <row r="279" spans="6:6" ht="25.35" customHeight="1">
      <c r="F279" s="244"/>
    </row>
    <row r="280" spans="6:6" ht="25.35" customHeight="1">
      <c r="F280" s="244"/>
    </row>
    <row r="281" spans="6:6" ht="25.35" customHeight="1">
      <c r="F281" s="244"/>
    </row>
    <row r="282" spans="6:6" ht="25.35" customHeight="1">
      <c r="F282" s="244"/>
    </row>
    <row r="283" spans="6:6" ht="25.35" customHeight="1">
      <c r="F283" s="244"/>
    </row>
    <row r="284" spans="6:6" ht="25.35" customHeight="1">
      <c r="F284" s="244"/>
    </row>
    <row r="285" spans="6:6" ht="25.35" customHeight="1">
      <c r="F285" s="244"/>
    </row>
    <row r="286" spans="6:6" ht="25.35" customHeight="1">
      <c r="F286" s="244"/>
    </row>
    <row r="287" spans="6:6" ht="25.35" customHeight="1">
      <c r="F287" s="244"/>
    </row>
    <row r="288" spans="6:6" ht="25.35" customHeight="1">
      <c r="F288" s="244"/>
    </row>
    <row r="289" spans="6:6" ht="25.35" customHeight="1">
      <c r="F289" s="244"/>
    </row>
    <row r="290" spans="6:6" ht="25.35" customHeight="1">
      <c r="F290" s="244"/>
    </row>
    <row r="291" spans="6:6" ht="25.35" customHeight="1">
      <c r="F291" s="244"/>
    </row>
    <row r="292" spans="6:6" ht="25.35" customHeight="1">
      <c r="F292" s="244"/>
    </row>
    <row r="293" spans="6:6" ht="25.35" customHeight="1">
      <c r="F293" s="244"/>
    </row>
    <row r="294" spans="6:6" ht="25.35" customHeight="1">
      <c r="F294" s="244"/>
    </row>
    <row r="295" spans="6:6" ht="25.35" customHeight="1">
      <c r="F295" s="244"/>
    </row>
    <row r="296" spans="6:6" ht="25.35" customHeight="1">
      <c r="F296" s="244"/>
    </row>
    <row r="297" spans="6:6" ht="25.35" customHeight="1">
      <c r="F297" s="244"/>
    </row>
    <row r="298" spans="6:6" ht="25.35" customHeight="1">
      <c r="F298" s="244"/>
    </row>
    <row r="299" spans="6:6" ht="25.35" customHeight="1">
      <c r="F299" s="244"/>
    </row>
    <row r="300" spans="6:6" ht="25.35" customHeight="1">
      <c r="F300" s="244"/>
    </row>
    <row r="301" spans="6:6" ht="25.35" customHeight="1">
      <c r="F301" s="244"/>
    </row>
    <row r="302" spans="6:6" ht="25.35" customHeight="1">
      <c r="F302" s="244"/>
    </row>
    <row r="303" spans="6:6" ht="25.35" customHeight="1">
      <c r="F303" s="244"/>
    </row>
    <row r="304" spans="6:6" ht="25.35" customHeight="1">
      <c r="F304" s="244"/>
    </row>
    <row r="305" spans="6:6" ht="25.35" customHeight="1">
      <c r="F305" s="244"/>
    </row>
    <row r="306" spans="6:6" ht="25.35" customHeight="1">
      <c r="F306" s="244"/>
    </row>
    <row r="307" spans="6:6" ht="25.35" customHeight="1">
      <c r="F307" s="244"/>
    </row>
    <row r="308" spans="6:6" ht="25.35" customHeight="1">
      <c r="F308" s="244"/>
    </row>
    <row r="309" spans="6:6" ht="25.35" customHeight="1">
      <c r="F309" s="244"/>
    </row>
    <row r="310" spans="6:6" ht="25.35" customHeight="1">
      <c r="F310" s="244"/>
    </row>
    <row r="311" spans="6:6" ht="25.35" customHeight="1">
      <c r="F311" s="244"/>
    </row>
    <row r="312" spans="6:6" ht="25.35" customHeight="1">
      <c r="F312" s="244"/>
    </row>
    <row r="313" spans="6:6" ht="25.35" customHeight="1">
      <c r="F313" s="244"/>
    </row>
    <row r="314" spans="6:6" ht="25.35" customHeight="1">
      <c r="F314" s="244"/>
    </row>
    <row r="315" spans="6:6" ht="25.35" customHeight="1">
      <c r="F315" s="244"/>
    </row>
    <row r="316" spans="6:6" ht="25.35" customHeight="1">
      <c r="F316" s="244"/>
    </row>
    <row r="317" spans="6:6" ht="25.35" customHeight="1">
      <c r="F317" s="244"/>
    </row>
    <row r="318" spans="6:6" ht="25.35" customHeight="1">
      <c r="F318" s="244"/>
    </row>
    <row r="319" spans="6:6" ht="25.35" customHeight="1">
      <c r="F319" s="244"/>
    </row>
    <row r="320" spans="6:6" ht="25.35" customHeight="1">
      <c r="F320" s="244"/>
    </row>
    <row r="321" spans="6:6" ht="25.35" customHeight="1">
      <c r="F321" s="244"/>
    </row>
    <row r="322" spans="6:6" ht="25.35" customHeight="1">
      <c r="F322" s="244"/>
    </row>
    <row r="323" spans="6:6" ht="25.35" customHeight="1">
      <c r="F323" s="244"/>
    </row>
    <row r="324" spans="6:6" ht="25.35" customHeight="1">
      <c r="F324" s="244"/>
    </row>
    <row r="325" spans="6:6" ht="25.35" customHeight="1">
      <c r="F325" s="244"/>
    </row>
    <row r="326" spans="6:6" ht="25.35" customHeight="1">
      <c r="F326" s="244"/>
    </row>
    <row r="327" spans="6:6" ht="25.35" customHeight="1">
      <c r="F327" s="244"/>
    </row>
    <row r="328" spans="6:6" ht="25.35" customHeight="1">
      <c r="F328" s="244"/>
    </row>
    <row r="329" spans="6:6" ht="25.35" customHeight="1">
      <c r="F329" s="244"/>
    </row>
    <row r="330" spans="6:6" ht="25.35" customHeight="1">
      <c r="F330" s="244"/>
    </row>
    <row r="331" spans="6:6" ht="25.35" customHeight="1">
      <c r="F331" s="244"/>
    </row>
    <row r="332" spans="6:6" ht="25.35" customHeight="1">
      <c r="F332" s="244"/>
    </row>
    <row r="333" spans="6:6" ht="25.35" customHeight="1">
      <c r="F333" s="244"/>
    </row>
    <row r="334" spans="6:6" ht="25.35" customHeight="1">
      <c r="F334" s="244"/>
    </row>
    <row r="335" spans="6:6" ht="25.35" customHeight="1">
      <c r="F335" s="244"/>
    </row>
    <row r="336" spans="6:6" ht="25.35" customHeight="1">
      <c r="F336" s="244"/>
    </row>
    <row r="337" spans="6:6" ht="25.35" customHeight="1">
      <c r="F337" s="244"/>
    </row>
    <row r="338" spans="6:6" ht="25.35" customHeight="1">
      <c r="F338" s="244"/>
    </row>
    <row r="339" spans="6:6" ht="25.35" customHeight="1">
      <c r="F339" s="244"/>
    </row>
    <row r="340" spans="6:6" ht="25.35" customHeight="1">
      <c r="F340" s="244"/>
    </row>
    <row r="341" spans="6:6" ht="25.35" customHeight="1">
      <c r="F341" s="244"/>
    </row>
    <row r="342" spans="6:6" ht="25.35" customHeight="1">
      <c r="F342" s="244"/>
    </row>
    <row r="343" spans="6:6" ht="25.35" customHeight="1">
      <c r="F343" s="244"/>
    </row>
    <row r="344" spans="6:6" ht="25.35" customHeight="1">
      <c r="F344" s="244"/>
    </row>
    <row r="345" spans="6:6" ht="25.35" customHeight="1">
      <c r="F345" s="244"/>
    </row>
    <row r="346" spans="6:6" ht="25.35" customHeight="1">
      <c r="F346" s="244"/>
    </row>
    <row r="347" spans="6:6" ht="25.35" customHeight="1">
      <c r="F347" s="244"/>
    </row>
    <row r="348" spans="6:6" ht="25.35" customHeight="1">
      <c r="F348" s="244"/>
    </row>
    <row r="349" spans="6:6" ht="25.35" customHeight="1">
      <c r="F349" s="244"/>
    </row>
    <row r="350" spans="6:6" ht="25.35" customHeight="1">
      <c r="F350" s="244"/>
    </row>
    <row r="351" spans="6:6" ht="25.35" customHeight="1">
      <c r="F351" s="244"/>
    </row>
    <row r="352" spans="6:6" ht="25.35" customHeight="1">
      <c r="F352" s="244"/>
    </row>
    <row r="353" spans="6:6" ht="25.35" customHeight="1">
      <c r="F353" s="244"/>
    </row>
    <row r="354" spans="6:6" ht="25.35" customHeight="1">
      <c r="F354" s="244"/>
    </row>
    <row r="355" spans="6:6" ht="25.35" customHeight="1">
      <c r="F355" s="244"/>
    </row>
    <row r="356" spans="6:6" ht="25.35" customHeight="1">
      <c r="F356" s="244"/>
    </row>
    <row r="357" spans="6:6" ht="25.35" customHeight="1">
      <c r="F357" s="244"/>
    </row>
    <row r="358" spans="6:6" ht="25.35" customHeight="1">
      <c r="F358" s="244"/>
    </row>
    <row r="359" spans="6:6" ht="25.35" customHeight="1">
      <c r="F359" s="244"/>
    </row>
    <row r="360" spans="6:6" ht="25.35" customHeight="1">
      <c r="F360" s="244"/>
    </row>
    <row r="361" spans="6:6" ht="25.35" customHeight="1">
      <c r="F361" s="244"/>
    </row>
    <row r="362" spans="6:6" ht="25.35" customHeight="1">
      <c r="F362" s="244"/>
    </row>
    <row r="363" spans="6:6" ht="25.35" customHeight="1">
      <c r="F363" s="244"/>
    </row>
    <row r="364" spans="6:6" ht="25.35" customHeight="1">
      <c r="F364" s="244"/>
    </row>
    <row r="365" spans="6:6" ht="25.35" customHeight="1">
      <c r="F365" s="244"/>
    </row>
    <row r="366" spans="6:6" ht="25.35" customHeight="1">
      <c r="F366" s="244"/>
    </row>
    <row r="367" spans="6:6" ht="25.35" customHeight="1">
      <c r="F367" s="244"/>
    </row>
    <row r="368" spans="6:6" ht="25.35" customHeight="1">
      <c r="F368" s="244"/>
    </row>
    <row r="369" spans="6:6" ht="25.35" customHeight="1">
      <c r="F369" s="244"/>
    </row>
    <row r="370" spans="6:6" ht="25.35" customHeight="1">
      <c r="F370" s="244"/>
    </row>
    <row r="371" spans="6:6" ht="25.35" customHeight="1">
      <c r="F371" s="244"/>
    </row>
    <row r="372" spans="6:6" ht="25.35" customHeight="1">
      <c r="F372" s="244"/>
    </row>
    <row r="373" spans="6:6" ht="25.35" customHeight="1">
      <c r="F373" s="244"/>
    </row>
    <row r="374" spans="6:6" ht="25.35" customHeight="1">
      <c r="F374" s="244"/>
    </row>
    <row r="375" spans="6:6" ht="25.35" customHeight="1">
      <c r="F375" s="244"/>
    </row>
    <row r="376" spans="6:6" ht="25.35" customHeight="1">
      <c r="F376" s="244"/>
    </row>
    <row r="377" spans="6:6" ht="25.35" customHeight="1">
      <c r="F377" s="244"/>
    </row>
    <row r="378" spans="6:6" ht="25.35" customHeight="1">
      <c r="F378" s="244"/>
    </row>
    <row r="379" spans="6:6" ht="25.35" customHeight="1">
      <c r="F379" s="244"/>
    </row>
    <row r="380" spans="6:6" ht="25.35" customHeight="1">
      <c r="F380" s="244"/>
    </row>
    <row r="381" spans="6:6" ht="25.35" customHeight="1">
      <c r="F381" s="244"/>
    </row>
    <row r="382" spans="6:6" ht="25.35" customHeight="1">
      <c r="F382" s="244"/>
    </row>
    <row r="383" spans="6:6" ht="25.35" customHeight="1">
      <c r="F383" s="244"/>
    </row>
    <row r="384" spans="6:6" ht="25.35" customHeight="1">
      <c r="F384" s="244"/>
    </row>
    <row r="385" spans="6:6" ht="25.35" customHeight="1">
      <c r="F385" s="244"/>
    </row>
    <row r="386" spans="6:6" ht="25.35" customHeight="1">
      <c r="F386" s="244"/>
    </row>
    <row r="387" spans="6:6" ht="25.35" customHeight="1">
      <c r="F387" s="244"/>
    </row>
    <row r="388" spans="6:6" ht="25.35" customHeight="1">
      <c r="F388" s="244"/>
    </row>
    <row r="389" spans="6:6" ht="25.35" customHeight="1">
      <c r="F389" s="244"/>
    </row>
    <row r="390" spans="6:6" ht="25.35" customHeight="1">
      <c r="F390" s="244"/>
    </row>
    <row r="391" spans="6:6" ht="25.35" customHeight="1">
      <c r="F391" s="244"/>
    </row>
    <row r="392" spans="6:6" ht="25.35" customHeight="1">
      <c r="F392" s="244"/>
    </row>
    <row r="393" spans="6:6" ht="25.35" customHeight="1">
      <c r="F393" s="244"/>
    </row>
    <row r="394" spans="6:6" ht="25.35" customHeight="1">
      <c r="F394" s="244"/>
    </row>
    <row r="395" spans="6:6" ht="25.35" customHeight="1">
      <c r="F395" s="244"/>
    </row>
    <row r="396" spans="6:6" ht="25.35" customHeight="1">
      <c r="F396" s="244"/>
    </row>
    <row r="397" spans="6:6" ht="25.35" customHeight="1">
      <c r="F397" s="244"/>
    </row>
    <row r="398" spans="6:6" ht="25.35" customHeight="1">
      <c r="F398" s="244"/>
    </row>
    <row r="399" spans="6:6" ht="25.35" customHeight="1">
      <c r="F399" s="244"/>
    </row>
    <row r="400" spans="6:6" ht="25.35" customHeight="1">
      <c r="F400" s="244"/>
    </row>
    <row r="401" spans="6:6" ht="25.35" customHeight="1">
      <c r="F401" s="244"/>
    </row>
    <row r="402" spans="6:6" ht="25.35" customHeight="1">
      <c r="F402" s="244"/>
    </row>
    <row r="403" spans="6:6" ht="25.35" customHeight="1">
      <c r="F403" s="244"/>
    </row>
    <row r="404" spans="6:6" ht="25.35" customHeight="1">
      <c r="F404" s="244"/>
    </row>
    <row r="405" spans="6:6" ht="25.35" customHeight="1">
      <c r="F405" s="244"/>
    </row>
    <row r="406" spans="6:6" ht="25.35" customHeight="1">
      <c r="F406" s="244"/>
    </row>
    <row r="407" spans="6:6" ht="25.35" customHeight="1">
      <c r="F407" s="244"/>
    </row>
    <row r="408" spans="6:6" ht="25.35" customHeight="1">
      <c r="F408" s="244"/>
    </row>
    <row r="409" spans="6:6" ht="25.35" customHeight="1">
      <c r="F409" s="244"/>
    </row>
    <row r="410" spans="6:6" ht="25.35" customHeight="1">
      <c r="F410" s="244"/>
    </row>
    <row r="411" spans="6:6" ht="25.35" customHeight="1">
      <c r="F411" s="244"/>
    </row>
    <row r="412" spans="6:6" ht="25.35" customHeight="1">
      <c r="F412" s="244"/>
    </row>
    <row r="413" spans="6:6" ht="25.35" customHeight="1">
      <c r="F413" s="244"/>
    </row>
    <row r="414" spans="6:6" ht="25.35" customHeight="1">
      <c r="F414" s="244"/>
    </row>
    <row r="415" spans="6:6" ht="25.35" customHeight="1">
      <c r="F415" s="244"/>
    </row>
    <row r="416" spans="6:6" ht="25.35" customHeight="1">
      <c r="F416" s="244"/>
    </row>
    <row r="417" spans="6:6" ht="25.35" customHeight="1">
      <c r="F417" s="244"/>
    </row>
    <row r="418" spans="6:6" ht="25.35" customHeight="1">
      <c r="F418" s="244"/>
    </row>
    <row r="419" spans="6:6" ht="25.35" customHeight="1">
      <c r="F419" s="244"/>
    </row>
    <row r="420" spans="6:6" ht="25.35" customHeight="1">
      <c r="F420" s="244"/>
    </row>
    <row r="421" spans="6:6" ht="25.35" customHeight="1">
      <c r="F421" s="244"/>
    </row>
    <row r="422" spans="6:6" ht="25.35" customHeight="1">
      <c r="F422" s="244"/>
    </row>
    <row r="423" spans="6:6" ht="25.35" customHeight="1">
      <c r="F423" s="244"/>
    </row>
    <row r="424" spans="6:6" ht="25.35" customHeight="1">
      <c r="F424" s="244"/>
    </row>
    <row r="425" spans="6:6" ht="25.35" customHeight="1">
      <c r="F425" s="244"/>
    </row>
    <row r="426" spans="6:6" ht="25.35" customHeight="1">
      <c r="F426" s="244"/>
    </row>
    <row r="427" spans="6:6" ht="25.35" customHeight="1">
      <c r="F427" s="244"/>
    </row>
    <row r="428" spans="6:6" ht="25.35" customHeight="1">
      <c r="F428" s="244"/>
    </row>
    <row r="429" spans="6:6" ht="25.35" customHeight="1">
      <c r="F429" s="244"/>
    </row>
    <row r="430" spans="6:6" ht="25.35" customHeight="1">
      <c r="F430" s="244"/>
    </row>
    <row r="431" spans="6:6" ht="25.35" customHeight="1">
      <c r="F431" s="244"/>
    </row>
    <row r="432" spans="6:6" ht="25.35" customHeight="1">
      <c r="F432" s="244"/>
    </row>
    <row r="433" spans="6:6" ht="25.35" customHeight="1">
      <c r="F433" s="244"/>
    </row>
    <row r="434" spans="6:6" ht="25.35" customHeight="1">
      <c r="F434" s="244"/>
    </row>
    <row r="435" spans="6:6" ht="25.35" customHeight="1">
      <c r="F435" s="244"/>
    </row>
    <row r="436" spans="6:6">
      <c r="F436" s="244"/>
    </row>
    <row r="437" spans="6:6">
      <c r="F437" s="244"/>
    </row>
    <row r="438" spans="6:6">
      <c r="F438" s="244"/>
    </row>
    <row r="439" spans="6:6">
      <c r="F439" s="244"/>
    </row>
    <row r="440" spans="6:6">
      <c r="F440" s="244"/>
    </row>
    <row r="441" spans="6:6">
      <c r="F441" s="244"/>
    </row>
    <row r="442" spans="6:6">
      <c r="F442" s="244"/>
    </row>
    <row r="443" spans="6:6">
      <c r="F443" s="244"/>
    </row>
    <row r="444" spans="6:6">
      <c r="F444" s="244"/>
    </row>
    <row r="445" spans="6:6">
      <c r="F445" s="244"/>
    </row>
    <row r="446" spans="6:6">
      <c r="F446" s="244"/>
    </row>
    <row r="447" spans="6:6">
      <c r="F447" s="244"/>
    </row>
    <row r="448" spans="6:6">
      <c r="F448" s="244"/>
    </row>
    <row r="449" spans="6:6">
      <c r="F449" s="244"/>
    </row>
    <row r="450" spans="6:6">
      <c r="F450" s="244"/>
    </row>
    <row r="451" spans="6:6">
      <c r="F451" s="244"/>
    </row>
    <row r="452" spans="6:6">
      <c r="F452" s="244"/>
    </row>
    <row r="453" spans="6:6">
      <c r="F453" s="244"/>
    </row>
    <row r="454" spans="6:6">
      <c r="F454" s="244"/>
    </row>
    <row r="455" spans="6:6">
      <c r="F455" s="244"/>
    </row>
    <row r="456" spans="6:6">
      <c r="F456" s="244"/>
    </row>
    <row r="457" spans="6:6">
      <c r="F457" s="244"/>
    </row>
    <row r="458" spans="6:6">
      <c r="F458" s="244"/>
    </row>
    <row r="459" spans="6:6">
      <c r="F459" s="244"/>
    </row>
    <row r="460" spans="6:6">
      <c r="F460" s="244"/>
    </row>
    <row r="461" spans="6:6">
      <c r="F461" s="244"/>
    </row>
    <row r="462" spans="6:6">
      <c r="F462" s="244"/>
    </row>
    <row r="463" spans="6:6">
      <c r="F463" s="244"/>
    </row>
    <row r="464" spans="6:6">
      <c r="F464" s="244"/>
    </row>
    <row r="465" spans="6:6">
      <c r="F465" s="244"/>
    </row>
    <row r="466" spans="6:6">
      <c r="F466" s="244"/>
    </row>
    <row r="467" spans="6:6">
      <c r="F467" s="244"/>
    </row>
    <row r="468" spans="6:6">
      <c r="F468" s="244"/>
    </row>
    <row r="469" spans="6:6">
      <c r="F469" s="244"/>
    </row>
    <row r="470" spans="6:6">
      <c r="F470" s="244"/>
    </row>
    <row r="471" spans="6:6">
      <c r="F471" s="244"/>
    </row>
    <row r="472" spans="6:6">
      <c r="F472" s="244"/>
    </row>
    <row r="473" spans="6:6">
      <c r="F473" s="244"/>
    </row>
    <row r="474" spans="6:6">
      <c r="F474" s="244"/>
    </row>
    <row r="475" spans="6:6">
      <c r="F475" s="244"/>
    </row>
    <row r="476" spans="6:6">
      <c r="F476" s="244"/>
    </row>
    <row r="477" spans="6:6">
      <c r="F477" s="244"/>
    </row>
    <row r="478" spans="6:6">
      <c r="F478" s="244"/>
    </row>
    <row r="479" spans="6:6">
      <c r="F479" s="244"/>
    </row>
    <row r="480" spans="6:6">
      <c r="F480" s="244"/>
    </row>
    <row r="481" spans="6:6">
      <c r="F481" s="244"/>
    </row>
    <row r="482" spans="6:6">
      <c r="F482" s="244"/>
    </row>
    <row r="483" spans="6:6">
      <c r="F483" s="244"/>
    </row>
    <row r="484" spans="6:6">
      <c r="F484" s="244"/>
    </row>
    <row r="485" spans="6:6">
      <c r="F485" s="244"/>
    </row>
    <row r="486" spans="6:6">
      <c r="F486" s="244"/>
    </row>
    <row r="487" spans="6:6">
      <c r="F487" s="244"/>
    </row>
    <row r="488" spans="6:6">
      <c r="F488" s="244"/>
    </row>
    <row r="489" spans="6:6">
      <c r="F489" s="244"/>
    </row>
    <row r="490" spans="6:6">
      <c r="F490" s="244"/>
    </row>
    <row r="491" spans="6:6">
      <c r="F491" s="244"/>
    </row>
    <row r="492" spans="6:6">
      <c r="F492" s="244"/>
    </row>
    <row r="493" spans="6:6">
      <c r="F493" s="244"/>
    </row>
    <row r="494" spans="6:6">
      <c r="F494" s="244"/>
    </row>
    <row r="495" spans="6:6">
      <c r="F495" s="244"/>
    </row>
    <row r="496" spans="6:6">
      <c r="F496" s="244"/>
    </row>
    <row r="497" spans="6:6">
      <c r="F497" s="244"/>
    </row>
    <row r="498" spans="6:6">
      <c r="F498" s="244"/>
    </row>
    <row r="499" spans="6:6">
      <c r="F499" s="244"/>
    </row>
    <row r="500" spans="6:6">
      <c r="F500" s="244"/>
    </row>
    <row r="501" spans="6:6">
      <c r="F501" s="244"/>
    </row>
    <row r="502" spans="6:6">
      <c r="F502" s="244"/>
    </row>
    <row r="503" spans="6:6">
      <c r="F503" s="244"/>
    </row>
    <row r="504" spans="6:6">
      <c r="F504" s="244"/>
    </row>
    <row r="505" spans="6:6">
      <c r="F505" s="244"/>
    </row>
    <row r="506" spans="6:6">
      <c r="F506" s="244"/>
    </row>
    <row r="507" spans="6:6">
      <c r="F507" s="244"/>
    </row>
    <row r="508" spans="6:6">
      <c r="F508" s="244"/>
    </row>
    <row r="509" spans="6:6">
      <c r="F509" s="244"/>
    </row>
    <row r="510" spans="6:6">
      <c r="F510" s="244"/>
    </row>
    <row r="511" spans="6:6">
      <c r="F511" s="244"/>
    </row>
    <row r="512" spans="6:6">
      <c r="F512" s="244"/>
    </row>
    <row r="513" spans="6:6">
      <c r="F513" s="244"/>
    </row>
    <row r="514" spans="6:6">
      <c r="F514" s="244"/>
    </row>
    <row r="515" spans="6:6">
      <c r="F515" s="244"/>
    </row>
    <row r="516" spans="6:6">
      <c r="F516" s="244"/>
    </row>
    <row r="517" spans="6:6">
      <c r="F517" s="244"/>
    </row>
    <row r="518" spans="6:6">
      <c r="F518" s="244"/>
    </row>
    <row r="519" spans="6:6">
      <c r="F519" s="244"/>
    </row>
    <row r="520" spans="6:6">
      <c r="F520" s="244"/>
    </row>
    <row r="521" spans="6:6">
      <c r="F521" s="244"/>
    </row>
    <row r="522" spans="6:6">
      <c r="F522" s="244"/>
    </row>
    <row r="523" spans="6:6">
      <c r="F523" s="244"/>
    </row>
    <row r="524" spans="6:6">
      <c r="F524" s="244"/>
    </row>
    <row r="525" spans="6:6">
      <c r="F525" s="244"/>
    </row>
    <row r="526" spans="6:6">
      <c r="F526" s="244"/>
    </row>
    <row r="527" spans="6:6">
      <c r="F527" s="244"/>
    </row>
    <row r="528" spans="6:6">
      <c r="F528" s="244"/>
    </row>
    <row r="529" spans="6:6">
      <c r="F529" s="244"/>
    </row>
    <row r="530" spans="6:6">
      <c r="F530" s="244"/>
    </row>
    <row r="531" spans="6:6">
      <c r="F531" s="244"/>
    </row>
    <row r="532" spans="6:6">
      <c r="F532" s="244"/>
    </row>
    <row r="533" spans="6:6">
      <c r="F533" s="244"/>
    </row>
    <row r="534" spans="6:6">
      <c r="F534" s="244"/>
    </row>
    <row r="535" spans="6:6">
      <c r="F535" s="244"/>
    </row>
    <row r="536" spans="6:6">
      <c r="F536" s="244"/>
    </row>
    <row r="537" spans="6:6">
      <c r="F537" s="244"/>
    </row>
    <row r="538" spans="6:6">
      <c r="F538" s="244"/>
    </row>
    <row r="539" spans="6:6">
      <c r="F539" s="244"/>
    </row>
    <row r="540" spans="6:6">
      <c r="F540" s="244"/>
    </row>
    <row r="541" spans="6:6">
      <c r="F541" s="244"/>
    </row>
    <row r="542" spans="6:6">
      <c r="F542" s="244"/>
    </row>
    <row r="543" spans="6:6">
      <c r="F543" s="244"/>
    </row>
    <row r="544" spans="6:6">
      <c r="F544" s="244"/>
    </row>
    <row r="545" spans="6:6">
      <c r="F545" s="244"/>
    </row>
    <row r="546" spans="6:6">
      <c r="F546" s="244"/>
    </row>
    <row r="547" spans="6:6">
      <c r="F547" s="244"/>
    </row>
    <row r="548" spans="6:6">
      <c r="F548" s="244"/>
    </row>
    <row r="549" spans="6:6">
      <c r="F549" s="244"/>
    </row>
    <row r="550" spans="6:6">
      <c r="F550" s="244"/>
    </row>
    <row r="551" spans="6:6">
      <c r="F551" s="244"/>
    </row>
    <row r="552" spans="6:6">
      <c r="F552" s="244"/>
    </row>
    <row r="553" spans="6:6">
      <c r="F553" s="244"/>
    </row>
    <row r="554" spans="6:6">
      <c r="F554" s="244"/>
    </row>
    <row r="555" spans="6:6">
      <c r="F555" s="244"/>
    </row>
    <row r="556" spans="6:6">
      <c r="F556" s="244"/>
    </row>
    <row r="557" spans="6:6">
      <c r="F557" s="244"/>
    </row>
    <row r="558" spans="6:6">
      <c r="F558" s="244"/>
    </row>
    <row r="559" spans="6:6">
      <c r="F559" s="244"/>
    </row>
    <row r="560" spans="6:6">
      <c r="F560" s="244"/>
    </row>
    <row r="561" spans="6:6">
      <c r="F561" s="244"/>
    </row>
    <row r="562" spans="6:6">
      <c r="F562" s="244"/>
    </row>
    <row r="563" spans="6:6">
      <c r="F563" s="244"/>
    </row>
    <row r="564" spans="6:6">
      <c r="F564" s="244"/>
    </row>
    <row r="565" spans="6:6">
      <c r="F565" s="244"/>
    </row>
    <row r="566" spans="6:6">
      <c r="F566" s="244"/>
    </row>
    <row r="567" spans="6:6">
      <c r="F567" s="244"/>
    </row>
    <row r="568" spans="6:6">
      <c r="F568" s="244"/>
    </row>
    <row r="569" spans="6:6">
      <c r="F569" s="244"/>
    </row>
    <row r="570" spans="6:6">
      <c r="F570" s="244"/>
    </row>
    <row r="571" spans="6:6">
      <c r="F571" s="244"/>
    </row>
    <row r="572" spans="6:6">
      <c r="F572" s="244"/>
    </row>
    <row r="573" spans="6:6">
      <c r="F573" s="244"/>
    </row>
    <row r="574" spans="6:6">
      <c r="F574" s="244"/>
    </row>
    <row r="575" spans="6:6">
      <c r="F575" s="244"/>
    </row>
    <row r="576" spans="6:6">
      <c r="F576" s="244"/>
    </row>
    <row r="577" spans="6:6">
      <c r="F577" s="244"/>
    </row>
    <row r="578" spans="6:6">
      <c r="F578" s="244"/>
    </row>
    <row r="579" spans="6:6">
      <c r="F579" s="244"/>
    </row>
    <row r="580" spans="6:6">
      <c r="F580" s="244"/>
    </row>
    <row r="581" spans="6:6">
      <c r="F581" s="244"/>
    </row>
    <row r="582" spans="6:6">
      <c r="F582" s="244"/>
    </row>
    <row r="583" spans="6:6">
      <c r="F583" s="244"/>
    </row>
    <row r="584" spans="6:6">
      <c r="F584" s="244"/>
    </row>
    <row r="585" spans="6:6">
      <c r="F585" s="244"/>
    </row>
    <row r="586" spans="6:6">
      <c r="F586" s="244"/>
    </row>
    <row r="587" spans="6:6">
      <c r="F587" s="244"/>
    </row>
    <row r="588" spans="6:6">
      <c r="F588" s="244"/>
    </row>
    <row r="589" spans="6:6">
      <c r="F589" s="244"/>
    </row>
    <row r="590" spans="6:6">
      <c r="F590" s="244"/>
    </row>
    <row r="591" spans="6:6">
      <c r="F591" s="244"/>
    </row>
    <row r="592" spans="6:6">
      <c r="F592" s="244"/>
    </row>
    <row r="593" spans="6:6">
      <c r="F593" s="244"/>
    </row>
    <row r="594" spans="6:6">
      <c r="F594" s="244"/>
    </row>
    <row r="595" spans="6:6">
      <c r="F595" s="244"/>
    </row>
    <row r="596" spans="6:6">
      <c r="F596" s="244"/>
    </row>
    <row r="597" spans="6:6">
      <c r="F597" s="244"/>
    </row>
    <row r="598" spans="6:6">
      <c r="F598" s="244"/>
    </row>
    <row r="599" spans="6:6">
      <c r="F599" s="244"/>
    </row>
    <row r="600" spans="6:6">
      <c r="F600" s="244"/>
    </row>
    <row r="601" spans="6:6">
      <c r="F601" s="244"/>
    </row>
    <row r="602" spans="6:6">
      <c r="F602" s="244"/>
    </row>
    <row r="603" spans="6:6">
      <c r="F603" s="244"/>
    </row>
    <row r="604" spans="6:6">
      <c r="F604" s="244"/>
    </row>
    <row r="605" spans="6:6">
      <c r="F605" s="244"/>
    </row>
    <row r="606" spans="6:6">
      <c r="F606" s="244"/>
    </row>
    <row r="607" spans="6:6">
      <c r="F607" s="244"/>
    </row>
    <row r="608" spans="6:6">
      <c r="F608" s="244"/>
    </row>
    <row r="609" spans="6:6">
      <c r="F609" s="244"/>
    </row>
    <row r="610" spans="6:6">
      <c r="F610" s="244"/>
    </row>
    <row r="611" spans="6:6">
      <c r="F611" s="244"/>
    </row>
    <row r="612" spans="6:6">
      <c r="F612" s="244"/>
    </row>
    <row r="613" spans="6:6">
      <c r="F613" s="244"/>
    </row>
    <row r="614" spans="6:6">
      <c r="F614" s="244"/>
    </row>
    <row r="615" spans="6:6">
      <c r="F615" s="244"/>
    </row>
    <row r="616" spans="6:6">
      <c r="F616" s="244"/>
    </row>
    <row r="617" spans="6:6">
      <c r="F617" s="244"/>
    </row>
    <row r="618" spans="6:6">
      <c r="F618" s="244"/>
    </row>
    <row r="619" spans="6:6">
      <c r="F619" s="244"/>
    </row>
    <row r="620" spans="6:6">
      <c r="F620" s="244"/>
    </row>
    <row r="621" spans="6:6">
      <c r="F621" s="244"/>
    </row>
    <row r="622" spans="6:6">
      <c r="F622" s="244"/>
    </row>
    <row r="623" spans="6:6">
      <c r="F623" s="244"/>
    </row>
    <row r="624" spans="6:6">
      <c r="F624" s="244"/>
    </row>
    <row r="625" spans="6:6">
      <c r="F625" s="244"/>
    </row>
    <row r="626" spans="6:6">
      <c r="F626" s="244"/>
    </row>
    <row r="627" spans="6:6">
      <c r="F627" s="244"/>
    </row>
    <row r="628" spans="6:6">
      <c r="F628" s="244"/>
    </row>
    <row r="629" spans="6:6">
      <c r="F629" s="244"/>
    </row>
    <row r="630" spans="6:6">
      <c r="F630" s="244"/>
    </row>
    <row r="631" spans="6:6">
      <c r="F631" s="244"/>
    </row>
    <row r="632" spans="6:6">
      <c r="F632" s="244"/>
    </row>
    <row r="633" spans="6:6">
      <c r="F633" s="244"/>
    </row>
    <row r="634" spans="6:6">
      <c r="F634" s="244"/>
    </row>
    <row r="635" spans="6:6">
      <c r="F635" s="244"/>
    </row>
    <row r="636" spans="6:6">
      <c r="F636" s="244"/>
    </row>
    <row r="637" spans="6:6">
      <c r="F637" s="244"/>
    </row>
    <row r="638" spans="6:6">
      <c r="F638" s="244"/>
    </row>
    <row r="639" spans="6:6">
      <c r="F639" s="244"/>
    </row>
    <row r="640" spans="6:6">
      <c r="F640" s="244"/>
    </row>
    <row r="641" spans="6:6">
      <c r="F641" s="244"/>
    </row>
    <row r="642" spans="6:6">
      <c r="F642" s="244"/>
    </row>
    <row r="643" spans="6:6">
      <c r="F643" s="244"/>
    </row>
    <row r="644" spans="6:6">
      <c r="F644" s="244"/>
    </row>
    <row r="645" spans="6:6">
      <c r="F645" s="244"/>
    </row>
    <row r="646" spans="6:6">
      <c r="F646" s="244"/>
    </row>
    <row r="647" spans="6:6">
      <c r="F647" s="244"/>
    </row>
    <row r="648" spans="6:6">
      <c r="F648" s="244"/>
    </row>
    <row r="649" spans="6:6">
      <c r="F649" s="244"/>
    </row>
    <row r="650" spans="6:6">
      <c r="F650" s="244"/>
    </row>
    <row r="651" spans="6:6">
      <c r="F651" s="244"/>
    </row>
    <row r="652" spans="6:6">
      <c r="F652" s="244"/>
    </row>
    <row r="653" spans="6:6">
      <c r="F653" s="244"/>
    </row>
    <row r="654" spans="6:6">
      <c r="F654" s="244"/>
    </row>
    <row r="655" spans="6:6">
      <c r="F655" s="244"/>
    </row>
    <row r="656" spans="6:6">
      <c r="F656" s="244"/>
    </row>
    <row r="657" spans="6:6">
      <c r="F657" s="244"/>
    </row>
    <row r="658" spans="6:6">
      <c r="F658" s="244"/>
    </row>
    <row r="659" spans="6:6">
      <c r="F659" s="244"/>
    </row>
    <row r="660" spans="6:6">
      <c r="F660" s="244"/>
    </row>
    <row r="661" spans="6:6">
      <c r="F661" s="244"/>
    </row>
    <row r="662" spans="6:6">
      <c r="F662" s="244"/>
    </row>
    <row r="663" spans="6:6">
      <c r="F663" s="244"/>
    </row>
    <row r="664" spans="6:6">
      <c r="F664" s="244"/>
    </row>
    <row r="665" spans="6:6">
      <c r="F665" s="244"/>
    </row>
    <row r="666" spans="6:6">
      <c r="F666" s="244"/>
    </row>
    <row r="667" spans="6:6">
      <c r="F667" s="244"/>
    </row>
    <row r="668" spans="6:6">
      <c r="F668" s="244"/>
    </row>
    <row r="669" spans="6:6">
      <c r="F669" s="244"/>
    </row>
    <row r="670" spans="6:6">
      <c r="F670" s="244"/>
    </row>
    <row r="671" spans="6:6">
      <c r="F671" s="244"/>
    </row>
    <row r="672" spans="6:6">
      <c r="F672" s="244"/>
    </row>
    <row r="673" spans="6:6">
      <c r="F673" s="244"/>
    </row>
    <row r="674" spans="6:6">
      <c r="F674" s="244"/>
    </row>
    <row r="675" spans="6:6">
      <c r="F675" s="244"/>
    </row>
    <row r="676" spans="6:6">
      <c r="F676" s="244"/>
    </row>
    <row r="677" spans="6:6">
      <c r="F677" s="244"/>
    </row>
    <row r="678" spans="6:6">
      <c r="F678" s="244"/>
    </row>
    <row r="679" spans="6:6">
      <c r="F679" s="244"/>
    </row>
    <row r="680" spans="6:6">
      <c r="F680" s="244"/>
    </row>
    <row r="681" spans="6:6">
      <c r="F681" s="244"/>
    </row>
    <row r="682" spans="6:6">
      <c r="F682" s="244"/>
    </row>
    <row r="683" spans="6:6">
      <c r="F683" s="244"/>
    </row>
    <row r="684" spans="6:6">
      <c r="F684" s="244"/>
    </row>
    <row r="685" spans="6:6">
      <c r="F685" s="244"/>
    </row>
    <row r="686" spans="6:6">
      <c r="F686" s="244"/>
    </row>
    <row r="687" spans="6:6">
      <c r="F687" s="244"/>
    </row>
    <row r="688" spans="6:6">
      <c r="F688" s="244"/>
    </row>
    <row r="689" spans="6:6">
      <c r="F689" s="244"/>
    </row>
    <row r="690" spans="6:6">
      <c r="F690" s="244"/>
    </row>
    <row r="691" spans="6:6">
      <c r="F691" s="244"/>
    </row>
    <row r="692" spans="6:6">
      <c r="F692" s="244"/>
    </row>
    <row r="693" spans="6:6">
      <c r="F693" s="244"/>
    </row>
    <row r="694" spans="6:6">
      <c r="F694" s="244"/>
    </row>
    <row r="695" spans="6:6">
      <c r="F695" s="244"/>
    </row>
    <row r="696" spans="6:6">
      <c r="F696" s="244"/>
    </row>
    <row r="697" spans="6:6">
      <c r="F697" s="244"/>
    </row>
    <row r="698" spans="6:6">
      <c r="F698" s="244"/>
    </row>
    <row r="699" spans="6:6">
      <c r="F699" s="244"/>
    </row>
    <row r="700" spans="6:6">
      <c r="F700" s="244"/>
    </row>
    <row r="701" spans="6:6">
      <c r="F701" s="244"/>
    </row>
    <row r="702" spans="6:6">
      <c r="F702" s="244"/>
    </row>
    <row r="703" spans="6:6">
      <c r="F703" s="244"/>
    </row>
    <row r="704" spans="6:6">
      <c r="F704" s="244"/>
    </row>
    <row r="705" spans="6:6">
      <c r="F705" s="244"/>
    </row>
    <row r="706" spans="6:6">
      <c r="F706" s="244"/>
    </row>
    <row r="707" spans="6:6">
      <c r="F707" s="244"/>
    </row>
    <row r="708" spans="6:6">
      <c r="F708" s="244"/>
    </row>
    <row r="709" spans="6:6">
      <c r="F709" s="244"/>
    </row>
    <row r="710" spans="6:6">
      <c r="F710" s="244"/>
    </row>
    <row r="711" spans="6:6">
      <c r="F711" s="244"/>
    </row>
    <row r="712" spans="6:6">
      <c r="F712" s="244"/>
    </row>
    <row r="713" spans="6:6">
      <c r="F713" s="244"/>
    </row>
    <row r="714" spans="6:6">
      <c r="F714" s="244"/>
    </row>
    <row r="715" spans="6:6">
      <c r="F715" s="244"/>
    </row>
    <row r="716" spans="6:6">
      <c r="F716" s="244"/>
    </row>
    <row r="717" spans="6:6">
      <c r="F717" s="244"/>
    </row>
    <row r="718" spans="6:6">
      <c r="F718" s="244"/>
    </row>
    <row r="719" spans="6:6">
      <c r="F719" s="244"/>
    </row>
    <row r="720" spans="6:6">
      <c r="F720" s="244"/>
    </row>
    <row r="721" spans="6:6">
      <c r="F721" s="244"/>
    </row>
    <row r="722" spans="6:6">
      <c r="F722" s="244"/>
    </row>
    <row r="723" spans="6:6">
      <c r="F723" s="244"/>
    </row>
    <row r="724" spans="6:6">
      <c r="F724" s="244"/>
    </row>
    <row r="725" spans="6:6">
      <c r="F725" s="244"/>
    </row>
    <row r="726" spans="6:6">
      <c r="F726" s="244"/>
    </row>
    <row r="727" spans="6:6">
      <c r="F727" s="244"/>
    </row>
    <row r="728" spans="6:6">
      <c r="F728" s="244"/>
    </row>
    <row r="729" spans="6:6">
      <c r="F729" s="244"/>
    </row>
    <row r="730" spans="6:6">
      <c r="F730" s="244"/>
    </row>
    <row r="731" spans="6:6">
      <c r="F731" s="244"/>
    </row>
    <row r="732" spans="6:6">
      <c r="F732" s="244"/>
    </row>
    <row r="733" spans="6:6">
      <c r="F733" s="244"/>
    </row>
    <row r="734" spans="6:6">
      <c r="F734" s="244"/>
    </row>
    <row r="735" spans="6:6">
      <c r="F735" s="244"/>
    </row>
    <row r="736" spans="6:6">
      <c r="F736" s="244"/>
    </row>
    <row r="737" spans="6:6">
      <c r="F737" s="244"/>
    </row>
    <row r="738" spans="6:6">
      <c r="F738" s="244"/>
    </row>
    <row r="739" spans="6:6">
      <c r="F739" s="244"/>
    </row>
    <row r="740" spans="6:6">
      <c r="F740" s="244"/>
    </row>
    <row r="741" spans="6:6">
      <c r="F741" s="244"/>
    </row>
    <row r="742" spans="6:6">
      <c r="F742" s="244"/>
    </row>
    <row r="743" spans="6:6">
      <c r="F743" s="244"/>
    </row>
    <row r="744" spans="6:6">
      <c r="F744" s="244"/>
    </row>
    <row r="745" spans="6:6">
      <c r="F745" s="244"/>
    </row>
    <row r="746" spans="6:6">
      <c r="F746" s="244"/>
    </row>
    <row r="747" spans="6:6">
      <c r="F747" s="244"/>
    </row>
    <row r="748" spans="6:6">
      <c r="F748" s="244"/>
    </row>
    <row r="749" spans="6:6">
      <c r="F749" s="244"/>
    </row>
    <row r="750" spans="6:6">
      <c r="F750" s="244"/>
    </row>
    <row r="751" spans="6:6">
      <c r="F751" s="244"/>
    </row>
    <row r="752" spans="6:6">
      <c r="F752" s="244"/>
    </row>
    <row r="753" spans="6:6">
      <c r="F753" s="244"/>
    </row>
    <row r="754" spans="6:6">
      <c r="F754" s="244"/>
    </row>
    <row r="755" spans="6:6">
      <c r="F755" s="244"/>
    </row>
    <row r="756" spans="6:6">
      <c r="F756" s="244"/>
    </row>
    <row r="757" spans="6:6">
      <c r="F757" s="244"/>
    </row>
    <row r="758" spans="6:6">
      <c r="F758" s="244"/>
    </row>
    <row r="759" spans="6:6">
      <c r="F759" s="244"/>
    </row>
    <row r="760" spans="6:6">
      <c r="F760" s="244"/>
    </row>
    <row r="761" spans="6:6">
      <c r="F761" s="244"/>
    </row>
    <row r="762" spans="6:6">
      <c r="F762" s="244"/>
    </row>
    <row r="763" spans="6:6">
      <c r="F763" s="244"/>
    </row>
    <row r="764" spans="6:6">
      <c r="F764" s="244"/>
    </row>
    <row r="765" spans="6:6">
      <c r="F765" s="244"/>
    </row>
    <row r="766" spans="6:6">
      <c r="F766" s="244"/>
    </row>
    <row r="767" spans="6:6">
      <c r="F767" s="244"/>
    </row>
    <row r="768" spans="6:6">
      <c r="F768" s="244"/>
    </row>
    <row r="769" spans="6:6">
      <c r="F769" s="244"/>
    </row>
    <row r="770" spans="6:6">
      <c r="F770" s="244"/>
    </row>
    <row r="771" spans="6:6">
      <c r="F771" s="244"/>
    </row>
    <row r="772" spans="6:6">
      <c r="F772" s="244"/>
    </row>
    <row r="773" spans="6:6">
      <c r="F773" s="244"/>
    </row>
    <row r="774" spans="6:6">
      <c r="F774" s="244"/>
    </row>
    <row r="775" spans="6:6">
      <c r="F775" s="244"/>
    </row>
    <row r="776" spans="6:6">
      <c r="F776" s="244"/>
    </row>
    <row r="777" spans="6:6">
      <c r="F777" s="244"/>
    </row>
    <row r="778" spans="6:6">
      <c r="F778" s="244"/>
    </row>
    <row r="779" spans="6:6">
      <c r="F779" s="244"/>
    </row>
    <row r="780" spans="6:6">
      <c r="F780" s="244"/>
    </row>
    <row r="781" spans="6:6">
      <c r="F781" s="244"/>
    </row>
    <row r="782" spans="6:6">
      <c r="F782" s="244"/>
    </row>
    <row r="783" spans="6:6">
      <c r="F783" s="244"/>
    </row>
    <row r="784" spans="6:6">
      <c r="F784" s="244"/>
    </row>
    <row r="785" spans="6:6">
      <c r="F785" s="244"/>
    </row>
    <row r="786" spans="6:6">
      <c r="F786" s="244"/>
    </row>
    <row r="787" spans="6:6">
      <c r="F787" s="244"/>
    </row>
    <row r="788" spans="6:6">
      <c r="F788" s="244"/>
    </row>
    <row r="789" spans="6:6">
      <c r="F789" s="244"/>
    </row>
    <row r="790" spans="6:6">
      <c r="F790" s="244"/>
    </row>
    <row r="791" spans="6:6">
      <c r="F791" s="244"/>
    </row>
    <row r="792" spans="6:6">
      <c r="F792" s="244"/>
    </row>
    <row r="793" spans="6:6">
      <c r="F793" s="244"/>
    </row>
    <row r="794" spans="6:6">
      <c r="F794" s="244"/>
    </row>
    <row r="795" spans="6:6">
      <c r="F795" s="244"/>
    </row>
    <row r="796" spans="6:6">
      <c r="F796" s="244"/>
    </row>
    <row r="797" spans="6:6">
      <c r="F797" s="244"/>
    </row>
    <row r="798" spans="6:6">
      <c r="F798" s="244"/>
    </row>
    <row r="799" spans="6:6">
      <c r="F799" s="244"/>
    </row>
    <row r="800" spans="6:6">
      <c r="F800" s="244"/>
    </row>
    <row r="801" spans="6:6">
      <c r="F801" s="244"/>
    </row>
    <row r="802" spans="6:6">
      <c r="F802" s="244"/>
    </row>
    <row r="803" spans="6:6">
      <c r="F803" s="244"/>
    </row>
    <row r="804" spans="6:6">
      <c r="F804" s="244"/>
    </row>
    <row r="805" spans="6:6">
      <c r="F805" s="244"/>
    </row>
    <row r="806" spans="6:6">
      <c r="F806" s="244"/>
    </row>
    <row r="807" spans="6:6">
      <c r="F807" s="244"/>
    </row>
    <row r="808" spans="6:6">
      <c r="F808" s="244"/>
    </row>
    <row r="809" spans="6:6">
      <c r="F809" s="244"/>
    </row>
    <row r="810" spans="6:6">
      <c r="F810" s="244"/>
    </row>
    <row r="811" spans="6:6">
      <c r="F811" s="244"/>
    </row>
    <row r="812" spans="6:6">
      <c r="F812" s="244"/>
    </row>
    <row r="813" spans="6:6">
      <c r="F813" s="244"/>
    </row>
    <row r="814" spans="6:6">
      <c r="F814" s="244"/>
    </row>
    <row r="815" spans="6:6">
      <c r="F815" s="244"/>
    </row>
    <row r="816" spans="6:6">
      <c r="F816" s="244"/>
    </row>
    <row r="817" spans="6:6">
      <c r="F817" s="244"/>
    </row>
    <row r="818" spans="6:6">
      <c r="F818" s="244"/>
    </row>
    <row r="819" spans="6:6">
      <c r="F819" s="244"/>
    </row>
    <row r="820" spans="6:6">
      <c r="F820" s="244"/>
    </row>
    <row r="821" spans="6:6">
      <c r="F821" s="244"/>
    </row>
    <row r="822" spans="6:6">
      <c r="F822" s="244"/>
    </row>
    <row r="823" spans="6:6">
      <c r="F823" s="244"/>
    </row>
    <row r="824" spans="6:6">
      <c r="F824" s="244"/>
    </row>
    <row r="825" spans="6:6">
      <c r="F825" s="244"/>
    </row>
    <row r="826" spans="6:6">
      <c r="F826" s="244"/>
    </row>
    <row r="827" spans="6:6">
      <c r="F827" s="244"/>
    </row>
    <row r="828" spans="6:6">
      <c r="F828" s="244"/>
    </row>
    <row r="829" spans="6:6">
      <c r="F829" s="244"/>
    </row>
    <row r="830" spans="6:6">
      <c r="F830" s="244"/>
    </row>
    <row r="831" spans="6:6">
      <c r="F831" s="244"/>
    </row>
    <row r="832" spans="6:6">
      <c r="F832" s="244"/>
    </row>
    <row r="833" spans="6:6">
      <c r="F833" s="244"/>
    </row>
    <row r="834" spans="6:6">
      <c r="F834" s="244"/>
    </row>
    <row r="835" spans="6:6">
      <c r="F835" s="244"/>
    </row>
    <row r="836" spans="6:6">
      <c r="F836" s="244"/>
    </row>
    <row r="837" spans="6:6">
      <c r="F837" s="244"/>
    </row>
    <row r="838" spans="6:6">
      <c r="F838" s="244"/>
    </row>
    <row r="839" spans="6:6">
      <c r="F839" s="244"/>
    </row>
    <row r="840" spans="6:6">
      <c r="F840" s="244"/>
    </row>
    <row r="841" spans="6:6">
      <c r="F841" s="244"/>
    </row>
    <row r="842" spans="6:6">
      <c r="F842" s="244"/>
    </row>
    <row r="843" spans="6:6">
      <c r="F843" s="244"/>
    </row>
    <row r="844" spans="6:6">
      <c r="F844" s="244"/>
    </row>
    <row r="845" spans="6:6">
      <c r="F845" s="244"/>
    </row>
    <row r="846" spans="6:6">
      <c r="F846" s="244"/>
    </row>
    <row r="847" spans="6:6">
      <c r="F847" s="244"/>
    </row>
    <row r="848" spans="6:6">
      <c r="F848" s="244"/>
    </row>
    <row r="849" spans="6:6">
      <c r="F849" s="244"/>
    </row>
    <row r="850" spans="6:6">
      <c r="F850" s="244"/>
    </row>
    <row r="851" spans="6:6">
      <c r="F851" s="244"/>
    </row>
    <row r="852" spans="6:6">
      <c r="F852" s="244"/>
    </row>
    <row r="853" spans="6:6">
      <c r="F853" s="244"/>
    </row>
    <row r="854" spans="6:6">
      <c r="F854" s="244"/>
    </row>
    <row r="855" spans="6:6">
      <c r="F855" s="244"/>
    </row>
    <row r="856" spans="6:6">
      <c r="F856" s="244"/>
    </row>
    <row r="857" spans="6:6">
      <c r="F857" s="244"/>
    </row>
    <row r="858" spans="6:6">
      <c r="F858" s="244"/>
    </row>
    <row r="859" spans="6:6">
      <c r="F859" s="244"/>
    </row>
    <row r="860" spans="6:6">
      <c r="F860" s="244"/>
    </row>
    <row r="861" spans="6:6">
      <c r="F861" s="244"/>
    </row>
    <row r="862" spans="6:6">
      <c r="F862" s="244"/>
    </row>
    <row r="863" spans="6:6">
      <c r="F863" s="244"/>
    </row>
    <row r="864" spans="6:6">
      <c r="F864" s="244"/>
    </row>
    <row r="865" spans="6:6">
      <c r="F865" s="244"/>
    </row>
    <row r="866" spans="6:6">
      <c r="F866" s="244"/>
    </row>
    <row r="867" spans="6:6">
      <c r="F867" s="244"/>
    </row>
    <row r="868" spans="6:6">
      <c r="F868" s="244"/>
    </row>
    <row r="869" spans="6:6">
      <c r="F869" s="244"/>
    </row>
    <row r="870" spans="6:6">
      <c r="F870" s="244"/>
    </row>
    <row r="871" spans="6:6">
      <c r="F871" s="244"/>
    </row>
    <row r="872" spans="6:6">
      <c r="F872" s="244"/>
    </row>
    <row r="873" spans="6:6">
      <c r="F873" s="244"/>
    </row>
    <row r="874" spans="6:6">
      <c r="F874" s="244"/>
    </row>
    <row r="875" spans="6:6">
      <c r="F875" s="244"/>
    </row>
    <row r="876" spans="6:6">
      <c r="F876" s="244"/>
    </row>
    <row r="877" spans="6:6">
      <c r="F877" s="244"/>
    </row>
    <row r="878" spans="6:6">
      <c r="F878" s="244"/>
    </row>
    <row r="879" spans="6:6">
      <c r="F879" s="244"/>
    </row>
    <row r="880" spans="6:6">
      <c r="F880" s="244"/>
    </row>
    <row r="881" spans="6:6">
      <c r="F881" s="244"/>
    </row>
    <row r="882" spans="6:6">
      <c r="F882" s="244"/>
    </row>
    <row r="883" spans="6:6">
      <c r="F883" s="244"/>
    </row>
    <row r="884" spans="6:6">
      <c r="F884" s="244"/>
    </row>
    <row r="885" spans="6:6">
      <c r="F885" s="244"/>
    </row>
    <row r="886" spans="6:6">
      <c r="F886" s="244"/>
    </row>
    <row r="887" spans="6:6">
      <c r="F887" s="244"/>
    </row>
    <row r="888" spans="6:6">
      <c r="F888" s="244"/>
    </row>
    <row r="889" spans="6:6">
      <c r="F889" s="244"/>
    </row>
    <row r="890" spans="6:6">
      <c r="F890" s="244"/>
    </row>
    <row r="891" spans="6:6">
      <c r="F891" s="244"/>
    </row>
    <row r="892" spans="6:6">
      <c r="F892" s="244"/>
    </row>
    <row r="893" spans="6:6">
      <c r="F893" s="244"/>
    </row>
    <row r="894" spans="6:6">
      <c r="F894" s="244"/>
    </row>
    <row r="895" spans="6:6">
      <c r="F895" s="244"/>
    </row>
    <row r="896" spans="6:6">
      <c r="F896" s="244"/>
    </row>
    <row r="897" spans="6:6">
      <c r="F897" s="244"/>
    </row>
    <row r="898" spans="6:6">
      <c r="F898" s="244"/>
    </row>
    <row r="899" spans="6:6">
      <c r="F899" s="244"/>
    </row>
    <row r="900" spans="6:6">
      <c r="F900" s="244"/>
    </row>
    <row r="901" spans="6:6">
      <c r="F901" s="244"/>
    </row>
    <row r="902" spans="6:6">
      <c r="F902" s="244"/>
    </row>
    <row r="903" spans="6:6">
      <c r="F903" s="244"/>
    </row>
    <row r="904" spans="6:6">
      <c r="F904" s="244"/>
    </row>
    <row r="905" spans="6:6">
      <c r="F905" s="244"/>
    </row>
    <row r="906" spans="6:6">
      <c r="F906" s="244"/>
    </row>
    <row r="907" spans="6:6">
      <c r="F907" s="244"/>
    </row>
    <row r="908" spans="6:6">
      <c r="F908" s="244"/>
    </row>
    <row r="909" spans="6:6">
      <c r="F909" s="244"/>
    </row>
    <row r="910" spans="6:6">
      <c r="F910" s="244"/>
    </row>
    <row r="911" spans="6:6">
      <c r="F911" s="244"/>
    </row>
    <row r="912" spans="6:6">
      <c r="F912" s="244"/>
    </row>
    <row r="913" spans="6:6">
      <c r="F913" s="244"/>
    </row>
    <row r="914" spans="6:6">
      <c r="F914" s="244"/>
    </row>
    <row r="915" spans="6:6">
      <c r="F915" s="244"/>
    </row>
    <row r="916" spans="6:6">
      <c r="F916" s="244"/>
    </row>
    <row r="917" spans="6:6">
      <c r="F917" s="244"/>
    </row>
    <row r="918" spans="6:6">
      <c r="F918" s="244"/>
    </row>
    <row r="919" spans="6:6">
      <c r="F919" s="244"/>
    </row>
    <row r="920" spans="6:6">
      <c r="F920" s="244"/>
    </row>
    <row r="921" spans="6:6">
      <c r="F921" s="244"/>
    </row>
    <row r="922" spans="6:6">
      <c r="F922" s="244"/>
    </row>
    <row r="923" spans="6:6">
      <c r="F923" s="244"/>
    </row>
    <row r="924" spans="6:6">
      <c r="F924" s="244"/>
    </row>
    <row r="925" spans="6:6">
      <c r="F925" s="244"/>
    </row>
    <row r="926" spans="6:6">
      <c r="F926" s="244"/>
    </row>
    <row r="927" spans="6:6">
      <c r="F927" s="244"/>
    </row>
    <row r="928" spans="6:6">
      <c r="F928" s="244"/>
    </row>
    <row r="929" spans="6:6">
      <c r="F929" s="244"/>
    </row>
    <row r="930" spans="6:6">
      <c r="F930" s="244"/>
    </row>
    <row r="931" spans="6:6">
      <c r="F931" s="244"/>
    </row>
    <row r="932" spans="6:6">
      <c r="F932" s="244"/>
    </row>
    <row r="933" spans="6:6">
      <c r="F933" s="244"/>
    </row>
    <row r="934" spans="6:6">
      <c r="F934" s="244"/>
    </row>
    <row r="935" spans="6:6">
      <c r="F935" s="244"/>
    </row>
    <row r="936" spans="6:6">
      <c r="F936" s="244"/>
    </row>
    <row r="937" spans="6:6">
      <c r="F937" s="244"/>
    </row>
    <row r="938" spans="6:6">
      <c r="F938" s="244"/>
    </row>
    <row r="939" spans="6:6">
      <c r="F939" s="244"/>
    </row>
    <row r="940" spans="6:6">
      <c r="F940" s="244"/>
    </row>
    <row r="941" spans="6:6">
      <c r="F941" s="244"/>
    </row>
    <row r="942" spans="6:6">
      <c r="F942" s="244"/>
    </row>
    <row r="943" spans="6:6">
      <c r="F943" s="244"/>
    </row>
    <row r="944" spans="6:6">
      <c r="F944" s="244"/>
    </row>
    <row r="945" spans="6:6">
      <c r="F945" s="244"/>
    </row>
    <row r="946" spans="6:6">
      <c r="F946" s="244"/>
    </row>
    <row r="947" spans="6:6">
      <c r="F947" s="244"/>
    </row>
    <row r="948" spans="6:6">
      <c r="F948" s="244"/>
    </row>
    <row r="949" spans="6:6">
      <c r="F949" s="244"/>
    </row>
    <row r="950" spans="6:6">
      <c r="F950" s="244"/>
    </row>
    <row r="951" spans="6:6">
      <c r="F951" s="244"/>
    </row>
    <row r="952" spans="6:6">
      <c r="F952" s="244"/>
    </row>
    <row r="953" spans="6:6">
      <c r="F953" s="244"/>
    </row>
    <row r="954" spans="6:6">
      <c r="F954" s="244"/>
    </row>
    <row r="955" spans="6:6">
      <c r="F955" s="244"/>
    </row>
    <row r="956" spans="6:6">
      <c r="F956" s="244"/>
    </row>
    <row r="957" spans="6:6">
      <c r="F957" s="244"/>
    </row>
    <row r="958" spans="6:6">
      <c r="F958" s="244"/>
    </row>
    <row r="959" spans="6:6">
      <c r="F959" s="244"/>
    </row>
    <row r="960" spans="6:6">
      <c r="F960" s="244"/>
    </row>
    <row r="961" spans="6:6">
      <c r="F961" s="244"/>
    </row>
    <row r="962" spans="6:6">
      <c r="F962" s="244"/>
    </row>
    <row r="963" spans="6:6">
      <c r="F963" s="244"/>
    </row>
    <row r="964" spans="6:6">
      <c r="F964" s="244"/>
    </row>
    <row r="965" spans="6:6">
      <c r="F965" s="244"/>
    </row>
    <row r="966" spans="6:6">
      <c r="F966" s="244"/>
    </row>
    <row r="967" spans="6:6">
      <c r="F967" s="244"/>
    </row>
    <row r="968" spans="6:6">
      <c r="F968" s="244"/>
    </row>
    <row r="969" spans="6:6">
      <c r="F969" s="244"/>
    </row>
    <row r="970" spans="6:6">
      <c r="F970" s="244"/>
    </row>
    <row r="971" spans="6:6">
      <c r="F971" s="244"/>
    </row>
    <row r="972" spans="6:6">
      <c r="F972" s="244"/>
    </row>
    <row r="973" spans="6:6">
      <c r="F973" s="244"/>
    </row>
    <row r="974" spans="6:6">
      <c r="F974" s="244"/>
    </row>
    <row r="975" spans="6:6">
      <c r="F975" s="244"/>
    </row>
    <row r="976" spans="6:6">
      <c r="F976" s="244"/>
    </row>
    <row r="977" spans="6:6">
      <c r="F977" s="244"/>
    </row>
    <row r="978" spans="6:6">
      <c r="F978" s="244"/>
    </row>
    <row r="979" spans="6:6">
      <c r="F979" s="244"/>
    </row>
    <row r="980" spans="6:6">
      <c r="F980" s="244"/>
    </row>
    <row r="981" spans="6:6">
      <c r="F981" s="244"/>
    </row>
    <row r="982" spans="6:6">
      <c r="F982" s="244"/>
    </row>
    <row r="983" spans="6:6">
      <c r="F983" s="244"/>
    </row>
    <row r="984" spans="6:6">
      <c r="F984" s="244"/>
    </row>
    <row r="985" spans="6:6">
      <c r="F985" s="244"/>
    </row>
    <row r="986" spans="6:6">
      <c r="F986" s="244"/>
    </row>
    <row r="987" spans="6:6">
      <c r="F987" s="244"/>
    </row>
    <row r="988" spans="6:6">
      <c r="F988" s="244"/>
    </row>
    <row r="989" spans="6:6">
      <c r="F989" s="244"/>
    </row>
    <row r="990" spans="6:6">
      <c r="F990" s="244"/>
    </row>
    <row r="991" spans="6:6">
      <c r="F991" s="244"/>
    </row>
    <row r="992" spans="6:6">
      <c r="F992" s="244"/>
    </row>
    <row r="993" spans="6:6">
      <c r="F993" s="244"/>
    </row>
    <row r="994" spans="6:6">
      <c r="F994" s="244"/>
    </row>
    <row r="995" spans="6:6">
      <c r="F995" s="244"/>
    </row>
    <row r="996" spans="6:6">
      <c r="F996" s="244"/>
    </row>
    <row r="997" spans="6:6">
      <c r="F997" s="244"/>
    </row>
    <row r="998" spans="6:6">
      <c r="F998" s="244"/>
    </row>
    <row r="999" spans="6:6">
      <c r="F999" s="244"/>
    </row>
    <row r="1000" spans="6:6">
      <c r="F1000" s="244"/>
    </row>
    <row r="1001" spans="6:6">
      <c r="F1001" s="244"/>
    </row>
    <row r="1002" spans="6:6">
      <c r="F1002" s="244"/>
    </row>
    <row r="1003" spans="6:6">
      <c r="F1003" s="244"/>
    </row>
    <row r="1004" spans="6:6">
      <c r="F1004" s="244"/>
    </row>
    <row r="1005" spans="6:6">
      <c r="F1005" s="244"/>
    </row>
    <row r="1006" spans="6:6">
      <c r="F1006" s="244"/>
    </row>
    <row r="1007" spans="6:6">
      <c r="F1007" s="244"/>
    </row>
    <row r="1008" spans="6:6">
      <c r="F1008" s="244"/>
    </row>
    <row r="1009" spans="6:6">
      <c r="F1009" s="244"/>
    </row>
    <row r="1010" spans="6:6">
      <c r="F1010" s="244"/>
    </row>
    <row r="1011" spans="6:6">
      <c r="F1011" s="244"/>
    </row>
    <row r="1012" spans="6:6">
      <c r="F1012" s="244"/>
    </row>
    <row r="1013" spans="6:6">
      <c r="F1013" s="244"/>
    </row>
    <row r="1014" spans="6:6">
      <c r="F1014" s="244"/>
    </row>
    <row r="1015" spans="6:6">
      <c r="F1015" s="244"/>
    </row>
    <row r="1016" spans="6:6">
      <c r="F1016" s="244"/>
    </row>
    <row r="1017" spans="6:6">
      <c r="F1017" s="244"/>
    </row>
    <row r="1018" spans="6:6">
      <c r="F1018" s="244"/>
    </row>
    <row r="1019" spans="6:6">
      <c r="F1019" s="244"/>
    </row>
    <row r="1020" spans="6:6">
      <c r="F1020" s="244"/>
    </row>
    <row r="1021" spans="6:6">
      <c r="F1021" s="244"/>
    </row>
    <row r="1022" spans="6:6">
      <c r="F1022" s="244"/>
    </row>
    <row r="1023" spans="6:6">
      <c r="F1023" s="244"/>
    </row>
    <row r="1024" spans="6:6">
      <c r="F1024" s="244"/>
    </row>
    <row r="1025" spans="6:6">
      <c r="F1025" s="244"/>
    </row>
    <row r="1026" spans="6:6">
      <c r="F1026" s="244"/>
    </row>
    <row r="1027" spans="6:6">
      <c r="F1027" s="244"/>
    </row>
    <row r="1028" spans="6:6">
      <c r="F1028" s="244"/>
    </row>
    <row r="1029" spans="6:6">
      <c r="F1029" s="244"/>
    </row>
    <row r="1030" spans="6:6">
      <c r="F1030" s="244"/>
    </row>
    <row r="1031" spans="6:6">
      <c r="F1031" s="244"/>
    </row>
    <row r="1032" spans="6:6">
      <c r="F1032" s="244"/>
    </row>
    <row r="1033" spans="6:6">
      <c r="F1033" s="244"/>
    </row>
    <row r="1034" spans="6:6">
      <c r="F1034" s="244"/>
    </row>
    <row r="1035" spans="6:6">
      <c r="F1035" s="244"/>
    </row>
    <row r="1036" spans="6:6">
      <c r="F1036" s="244"/>
    </row>
    <row r="1037" spans="6:6">
      <c r="F1037" s="244"/>
    </row>
    <row r="1038" spans="6:6">
      <c r="F1038" s="244"/>
    </row>
    <row r="1039" spans="6:6">
      <c r="F1039" s="244"/>
    </row>
    <row r="1040" spans="6:6">
      <c r="F1040" s="244"/>
    </row>
    <row r="1041" spans="6:6">
      <c r="F1041" s="244"/>
    </row>
    <row r="1042" spans="6:6">
      <c r="F1042" s="244"/>
    </row>
    <row r="1043" spans="6:6">
      <c r="F1043" s="244"/>
    </row>
    <row r="1044" spans="6:6">
      <c r="F1044" s="244"/>
    </row>
    <row r="1045" spans="6:6">
      <c r="F1045" s="244"/>
    </row>
    <row r="1046" spans="6:6">
      <c r="F1046" s="244"/>
    </row>
    <row r="1047" spans="6:6">
      <c r="F1047" s="244"/>
    </row>
    <row r="1048" spans="6:6">
      <c r="F1048" s="244"/>
    </row>
    <row r="1049" spans="6:6">
      <c r="F1049" s="244"/>
    </row>
    <row r="1050" spans="6:6">
      <c r="F1050" s="244"/>
    </row>
    <row r="1051" spans="6:6">
      <c r="F1051" s="244"/>
    </row>
    <row r="1052" spans="6:6">
      <c r="F1052" s="244"/>
    </row>
    <row r="1053" spans="6:6">
      <c r="F1053" s="244"/>
    </row>
    <row r="1054" spans="6:6">
      <c r="F1054" s="244"/>
    </row>
    <row r="1055" spans="6:6">
      <c r="F1055" s="244"/>
    </row>
    <row r="1056" spans="6:6">
      <c r="F1056" s="244"/>
    </row>
    <row r="1057" spans="6:6">
      <c r="F1057" s="244"/>
    </row>
    <row r="1058" spans="6:6">
      <c r="F1058" s="244"/>
    </row>
    <row r="1059" spans="6:6">
      <c r="F1059" s="244"/>
    </row>
    <row r="1060" spans="6:6">
      <c r="F1060" s="244"/>
    </row>
    <row r="1061" spans="6:6">
      <c r="F1061" s="244"/>
    </row>
    <row r="1062" spans="6:6">
      <c r="F1062" s="244"/>
    </row>
    <row r="1063" spans="6:6">
      <c r="F1063" s="244"/>
    </row>
    <row r="1064" spans="6:6">
      <c r="F1064" s="244"/>
    </row>
    <row r="1065" spans="6:6">
      <c r="F1065" s="244"/>
    </row>
    <row r="1066" spans="6:6">
      <c r="F1066" s="244"/>
    </row>
    <row r="1067" spans="6:6">
      <c r="F1067" s="244"/>
    </row>
    <row r="1068" spans="6:6">
      <c r="F1068" s="244"/>
    </row>
    <row r="1069" spans="6:6">
      <c r="F1069" s="244"/>
    </row>
    <row r="1070" spans="6:6">
      <c r="F1070" s="244"/>
    </row>
    <row r="1071" spans="6:6">
      <c r="F1071" s="244"/>
    </row>
    <row r="1072" spans="6:6">
      <c r="F1072" s="244"/>
    </row>
    <row r="1073" spans="6:6">
      <c r="F1073" s="244"/>
    </row>
    <row r="1074" spans="6:6">
      <c r="F1074" s="244"/>
    </row>
    <row r="1075" spans="6:6">
      <c r="F1075" s="244"/>
    </row>
    <row r="1076" spans="6:6">
      <c r="F1076" s="244"/>
    </row>
    <row r="1077" spans="6:6">
      <c r="F1077" s="244"/>
    </row>
    <row r="1078" spans="6:6">
      <c r="F1078" s="244"/>
    </row>
    <row r="1079" spans="6:6">
      <c r="F1079" s="244"/>
    </row>
    <row r="1080" spans="6:6">
      <c r="F1080" s="244"/>
    </row>
    <row r="1081" spans="6:6">
      <c r="F1081" s="244"/>
    </row>
    <row r="1082" spans="6:6">
      <c r="F1082" s="244"/>
    </row>
    <row r="1083" spans="6:6">
      <c r="F1083" s="244"/>
    </row>
    <row r="1084" spans="6:6">
      <c r="F1084" s="244"/>
    </row>
    <row r="1085" spans="6:6">
      <c r="F1085" s="244"/>
    </row>
    <row r="1086" spans="6:6">
      <c r="F1086" s="244"/>
    </row>
    <row r="1087" spans="6:6">
      <c r="F1087" s="244"/>
    </row>
    <row r="1088" spans="6:6">
      <c r="F1088" s="244"/>
    </row>
    <row r="1089" spans="6:6">
      <c r="F1089" s="244"/>
    </row>
    <row r="1090" spans="6:6">
      <c r="F1090" s="244"/>
    </row>
    <row r="1091" spans="6:6">
      <c r="F1091" s="244"/>
    </row>
    <row r="1092" spans="6:6">
      <c r="F1092" s="244"/>
    </row>
    <row r="1093" spans="6:6">
      <c r="F1093" s="244"/>
    </row>
    <row r="1094" spans="6:6">
      <c r="F1094" s="244"/>
    </row>
    <row r="1095" spans="6:6">
      <c r="F1095" s="244"/>
    </row>
    <row r="1096" spans="6:6">
      <c r="F1096" s="244"/>
    </row>
    <row r="1097" spans="6:6">
      <c r="F1097" s="244"/>
    </row>
    <row r="1098" spans="6:6">
      <c r="F1098" s="244"/>
    </row>
    <row r="1099" spans="6:6">
      <c r="F1099" s="244"/>
    </row>
    <row r="1100" spans="6:6">
      <c r="F1100" s="244"/>
    </row>
    <row r="1101" spans="6:6">
      <c r="F1101" s="244"/>
    </row>
    <row r="1102" spans="6:6">
      <c r="F1102" s="244"/>
    </row>
    <row r="1103" spans="6:6">
      <c r="F1103" s="244"/>
    </row>
    <row r="1104" spans="6:6">
      <c r="F1104" s="244"/>
    </row>
    <row r="1105" spans="6:6">
      <c r="F1105" s="244"/>
    </row>
    <row r="1106" spans="6:6">
      <c r="F1106" s="244"/>
    </row>
    <row r="1107" spans="6:6">
      <c r="F1107" s="244"/>
    </row>
    <row r="1108" spans="6:6">
      <c r="F1108" s="244"/>
    </row>
    <row r="1109" spans="6:6">
      <c r="F1109" s="244"/>
    </row>
    <row r="1110" spans="6:6">
      <c r="F1110" s="244"/>
    </row>
    <row r="1111" spans="6:6">
      <c r="F1111" s="244"/>
    </row>
    <row r="1112" spans="6:6">
      <c r="F1112" s="244"/>
    </row>
    <row r="1113" spans="6:6">
      <c r="F1113" s="244"/>
    </row>
    <row r="1114" spans="6:6">
      <c r="F1114" s="244"/>
    </row>
    <row r="1115" spans="6:6">
      <c r="F1115" s="244"/>
    </row>
    <row r="1116" spans="6:6">
      <c r="F1116" s="244"/>
    </row>
    <row r="1117" spans="6:6">
      <c r="F1117" s="244"/>
    </row>
    <row r="1118" spans="6:6">
      <c r="F1118" s="244"/>
    </row>
    <row r="1119" spans="6:6">
      <c r="F1119" s="244"/>
    </row>
    <row r="1120" spans="6:6">
      <c r="F1120" s="244"/>
    </row>
    <row r="1121" spans="6:6">
      <c r="F1121" s="244"/>
    </row>
    <row r="1122" spans="6:6">
      <c r="F1122" s="244"/>
    </row>
    <row r="1123" spans="6:6">
      <c r="F1123" s="244"/>
    </row>
    <row r="1124" spans="6:6">
      <c r="F1124" s="244"/>
    </row>
    <row r="1125" spans="6:6">
      <c r="F1125" s="244"/>
    </row>
    <row r="1126" spans="6:6">
      <c r="F1126" s="244"/>
    </row>
    <row r="1127" spans="6:6">
      <c r="F1127" s="244"/>
    </row>
    <row r="1128" spans="6:6">
      <c r="F1128" s="244"/>
    </row>
    <row r="1129" spans="6:6">
      <c r="F1129" s="244"/>
    </row>
    <row r="1130" spans="6:6">
      <c r="F1130" s="244"/>
    </row>
    <row r="1131" spans="6:6">
      <c r="F1131" s="244"/>
    </row>
    <row r="1132" spans="6:6">
      <c r="F1132" s="244"/>
    </row>
    <row r="1133" spans="6:6">
      <c r="F1133" s="244"/>
    </row>
    <row r="1134" spans="6:6">
      <c r="F1134" s="244"/>
    </row>
    <row r="1135" spans="6:6">
      <c r="F1135" s="244"/>
    </row>
    <row r="1136" spans="6:6">
      <c r="F1136" s="244"/>
    </row>
    <row r="1137" spans="6:6">
      <c r="F1137" s="244"/>
    </row>
    <row r="1138" spans="6:6">
      <c r="F1138" s="244"/>
    </row>
    <row r="1139" spans="6:6">
      <c r="F1139" s="244"/>
    </row>
    <row r="1140" spans="6:6">
      <c r="F1140" s="244"/>
    </row>
    <row r="1141" spans="6:6">
      <c r="F1141" s="244"/>
    </row>
    <row r="1142" spans="6:6">
      <c r="F1142" s="244"/>
    </row>
    <row r="1143" spans="6:6">
      <c r="F1143" s="244"/>
    </row>
    <row r="1144" spans="6:6">
      <c r="F1144" s="244"/>
    </row>
    <row r="1145" spans="6:6">
      <c r="F1145" s="244"/>
    </row>
    <row r="1146" spans="6:6">
      <c r="F1146" s="244"/>
    </row>
    <row r="1147" spans="6:6">
      <c r="F1147" s="244"/>
    </row>
    <row r="1148" spans="6:6">
      <c r="F1148" s="244"/>
    </row>
    <row r="1149" spans="6:6">
      <c r="F1149" s="244"/>
    </row>
    <row r="1150" spans="6:6">
      <c r="F1150" s="244"/>
    </row>
    <row r="1151" spans="6:6">
      <c r="F1151" s="244"/>
    </row>
    <row r="1152" spans="6:6">
      <c r="F1152" s="244"/>
    </row>
    <row r="1153" spans="6:6">
      <c r="F1153" s="244"/>
    </row>
    <row r="1154" spans="6:6">
      <c r="F1154" s="244"/>
    </row>
    <row r="1155" spans="6:6">
      <c r="F1155" s="244"/>
    </row>
    <row r="1156" spans="6:6">
      <c r="F1156" s="244"/>
    </row>
    <row r="1157" spans="6:6">
      <c r="F1157" s="244"/>
    </row>
    <row r="1158" spans="6:6">
      <c r="F1158" s="244"/>
    </row>
    <row r="1159" spans="6:6">
      <c r="F1159" s="244"/>
    </row>
    <row r="1160" spans="6:6">
      <c r="F1160" s="244"/>
    </row>
    <row r="1161" spans="6:6">
      <c r="F1161" s="244"/>
    </row>
    <row r="1162" spans="6:6">
      <c r="F1162" s="244"/>
    </row>
    <row r="1163" spans="6:6">
      <c r="F1163" s="244"/>
    </row>
    <row r="1164" spans="6:6">
      <c r="F1164" s="244"/>
    </row>
    <row r="1165" spans="6:6">
      <c r="F1165" s="244"/>
    </row>
    <row r="1166" spans="6:6">
      <c r="F1166" s="244"/>
    </row>
    <row r="1167" spans="6:6">
      <c r="F1167" s="244"/>
    </row>
    <row r="1168" spans="6:6">
      <c r="F1168" s="244"/>
    </row>
    <row r="1169" spans="6:6">
      <c r="F1169" s="244"/>
    </row>
    <row r="1170" spans="6:6">
      <c r="F1170" s="244"/>
    </row>
    <row r="1171" spans="6:6">
      <c r="F1171" s="244"/>
    </row>
    <row r="1172" spans="6:6">
      <c r="F1172" s="244"/>
    </row>
    <row r="1173" spans="6:6">
      <c r="F1173" s="244"/>
    </row>
    <row r="1174" spans="6:6">
      <c r="F1174" s="244"/>
    </row>
    <row r="1175" spans="6:6">
      <c r="F1175" s="244"/>
    </row>
    <row r="1176" spans="6:6">
      <c r="F1176" s="244"/>
    </row>
    <row r="1177" spans="6:6">
      <c r="F1177" s="244"/>
    </row>
    <row r="1178" spans="6:6">
      <c r="F1178" s="244"/>
    </row>
    <row r="1179" spans="6:6">
      <c r="F1179" s="244"/>
    </row>
    <row r="1180" spans="6:6">
      <c r="F1180" s="244"/>
    </row>
    <row r="1181" spans="6:6">
      <c r="F1181" s="244"/>
    </row>
    <row r="1182" spans="6:6">
      <c r="F1182" s="244"/>
    </row>
    <row r="1183" spans="6:6">
      <c r="F1183" s="244"/>
    </row>
  </sheetData>
  <sheetProtection algorithmName="SHA-512" hashValue="to1XP1Rxu9E+vQVKfExsjeKf5FASTZUbKLZst75LkIb2P1YHWrhuSoxFMxJIrpBJBiaX5pbKtZfp+LOXPjZSsg==" saltValue="wSb76pxwSPHdupuNxupcDw==" spinCount="100000" sheet="1" objects="1" scenarios="1"/>
  <protectedRanges>
    <protectedRange sqref="A7:D7 C95:D95 A60:D60" name="Range1_1_1"/>
  </protectedRanges>
  <phoneticPr fontId="0" type="noConversion"/>
  <printOptions horizontalCentered="1"/>
  <pageMargins left="0" right="0" top="1" bottom="0.25" header="0.25" footer="0.2"/>
  <pageSetup scale="33" fitToHeight="0" orientation="portrait" r:id="rId1"/>
  <headerFooter differentFirst="1" alignWithMargins="0">
    <oddHeader>&amp;R&amp;"Arial,Bold"&amp;20EXHIBIT G 
&amp;P 
(CONTINUED)</oddHeader>
    <oddFooter>&amp;L&amp;Z&amp;F</oddFooter>
    <firstHeader>&amp;R&amp;"Arial,Bold"&amp;24EXHIBIT G</firstHeader>
  </headerFooter>
  <rowBreaks count="2" manualBreakCount="2">
    <brk id="57" max="5" man="1"/>
    <brk id="112" max="5" man="1"/>
  </rowBreaks>
  <ignoredErrors>
    <ignoredError sqref="C106:C112 C97:C101 C70:C71 C10:C45 C62:C68 C72:C86 C89:C91 C46:C57" numberStoredAsText="1"/>
    <ignoredError sqref="F117:F127 F106:F109 F70:F71 F53:F55 F10:F45 F97:F101 F63:F68 F72:F87 F88 F89:F91 F46:F51" unlockedFormula="1"/>
  </ignoredErrors>
  <legacyDrawing r:id="rId2"/>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9" tint="0.59999389629810485"/>
    <pageSetUpPr fitToPage="1"/>
  </sheetPr>
  <dimension ref="B1:P92"/>
  <sheetViews>
    <sheetView showGridLines="0" zoomScale="80" zoomScaleNormal="80" zoomScaleSheetLayoutView="90" zoomScalePageLayoutView="70" workbookViewId="0"/>
  </sheetViews>
  <sheetFormatPr defaultColWidth="9.140625" defaultRowHeight="15.75"/>
  <cols>
    <col min="1" max="1" width="5.28515625" style="265" customWidth="1"/>
    <col min="2" max="2" width="84.42578125" style="265" customWidth="1"/>
    <col min="3" max="3" width="14.85546875" style="265" customWidth="1"/>
    <col min="4" max="4" width="14" style="265" customWidth="1"/>
    <col min="5" max="5" width="15.42578125" style="265" customWidth="1"/>
    <col min="6" max="6" width="9.140625" style="265"/>
    <col min="7" max="7" width="10.85546875" style="265" customWidth="1"/>
    <col min="8" max="16384" width="9.140625" style="265"/>
  </cols>
  <sheetData>
    <row r="1" spans="2:7" ht="26.25">
      <c r="B1" s="878" t="s">
        <v>11</v>
      </c>
      <c r="C1" s="878"/>
      <c r="D1" s="878"/>
      <c r="E1" s="878"/>
      <c r="F1" s="264"/>
      <c r="G1" s="264"/>
    </row>
    <row r="2" spans="2:7" ht="26.25">
      <c r="B2" s="878" t="s">
        <v>751</v>
      </c>
      <c r="C2" s="878"/>
      <c r="D2" s="878"/>
      <c r="E2" s="878"/>
      <c r="F2" s="264"/>
      <c r="G2" s="264"/>
    </row>
    <row r="3" spans="2:7" ht="21">
      <c r="B3" s="868"/>
      <c r="C3" s="868"/>
      <c r="D3" s="868"/>
      <c r="E3" s="868"/>
      <c r="F3" s="264"/>
      <c r="G3" s="264"/>
    </row>
    <row r="4" spans="2:7" ht="21.75" thickBot="1">
      <c r="B4" s="978"/>
      <c r="C4" s="978"/>
      <c r="D4" s="978"/>
      <c r="E4" s="978"/>
      <c r="F4" s="264"/>
      <c r="G4" s="264"/>
    </row>
    <row r="5" spans="2:7" ht="48" customHeight="1">
      <c r="B5" s="861" t="s">
        <v>609</v>
      </c>
      <c r="C5" s="958" t="s">
        <v>610</v>
      </c>
      <c r="D5" s="959"/>
      <c r="E5" s="960"/>
    </row>
    <row r="6" spans="2:7">
      <c r="B6" s="862"/>
      <c r="C6" s="849" t="s">
        <v>611</v>
      </c>
      <c r="D6" s="736" t="s">
        <v>612</v>
      </c>
      <c r="E6" s="737" t="s">
        <v>613</v>
      </c>
    </row>
    <row r="7" spans="2:7" ht="29.25" customHeight="1">
      <c r="B7" s="863"/>
      <c r="C7" s="850"/>
      <c r="D7" s="738">
        <v>-0.1</v>
      </c>
      <c r="E7" s="739">
        <v>0.15</v>
      </c>
    </row>
    <row r="8" spans="2:7" ht="15" customHeight="1">
      <c r="B8" s="740" t="s">
        <v>191</v>
      </c>
      <c r="C8" s="741">
        <v>71.975999999999999</v>
      </c>
      <c r="D8" s="741">
        <v>64.78</v>
      </c>
      <c r="E8" s="742">
        <v>82.78</v>
      </c>
    </row>
    <row r="9" spans="2:7" ht="15" customHeight="1">
      <c r="B9" s="743" t="s">
        <v>614</v>
      </c>
      <c r="C9" s="744">
        <v>3.6</v>
      </c>
      <c r="D9" s="744">
        <v>3.24</v>
      </c>
      <c r="E9" s="745">
        <v>4.1399999999999997</v>
      </c>
    </row>
    <row r="10" spans="2:7" ht="15" customHeight="1">
      <c r="B10" s="743" t="s">
        <v>615</v>
      </c>
      <c r="C10" s="744">
        <v>3.6</v>
      </c>
      <c r="D10" s="744">
        <v>3.24</v>
      </c>
      <c r="E10" s="745">
        <v>4.1399999999999997</v>
      </c>
    </row>
    <row r="11" spans="2:7" ht="15" customHeight="1">
      <c r="B11" s="746" t="s">
        <v>616</v>
      </c>
      <c r="C11" s="744">
        <v>7.2</v>
      </c>
      <c r="D11" s="744">
        <v>6.48</v>
      </c>
      <c r="E11" s="745">
        <v>8.2799999999999994</v>
      </c>
      <c r="F11" s="172"/>
    </row>
    <row r="12" spans="2:7" ht="15" customHeight="1">
      <c r="B12" s="747" t="s">
        <v>617</v>
      </c>
      <c r="C12" s="748"/>
      <c r="D12" s="748"/>
      <c r="E12" s="749"/>
    </row>
    <row r="13" spans="2:7" ht="42.6" customHeight="1">
      <c r="B13" s="864" t="s">
        <v>618</v>
      </c>
      <c r="C13" s="955" t="s">
        <v>610</v>
      </c>
      <c r="D13" s="956"/>
      <c r="E13" s="957"/>
    </row>
    <row r="14" spans="2:7">
      <c r="B14" s="862"/>
      <c r="C14" s="849" t="s">
        <v>611</v>
      </c>
      <c r="D14" s="750" t="s">
        <v>612</v>
      </c>
      <c r="E14" s="751" t="s">
        <v>613</v>
      </c>
    </row>
    <row r="15" spans="2:7">
      <c r="B15" s="863"/>
      <c r="C15" s="850"/>
      <c r="D15" s="738">
        <f>D7</f>
        <v>-0.1</v>
      </c>
      <c r="E15" s="739">
        <f>E7</f>
        <v>0.15</v>
      </c>
    </row>
    <row r="16" spans="2:7" ht="15" customHeight="1">
      <c r="B16" s="752" t="s">
        <v>191</v>
      </c>
      <c r="C16" s="744">
        <v>71.975999999999999</v>
      </c>
      <c r="D16" s="744">
        <v>64.78</v>
      </c>
      <c r="E16" s="745">
        <v>82.78</v>
      </c>
    </row>
    <row r="17" spans="2:5" ht="15" customHeight="1">
      <c r="B17" s="752" t="s">
        <v>619</v>
      </c>
      <c r="C17" s="744">
        <v>215.93799999999999</v>
      </c>
      <c r="D17" s="744">
        <v>194.35</v>
      </c>
      <c r="E17" s="745">
        <v>248.33</v>
      </c>
    </row>
    <row r="18" spans="2:5" ht="15" customHeight="1">
      <c r="B18" s="747" t="s">
        <v>620</v>
      </c>
      <c r="C18" s="744">
        <v>14.4</v>
      </c>
      <c r="D18" s="744">
        <v>12.96</v>
      </c>
      <c r="E18" s="745">
        <v>16.559999999999999</v>
      </c>
    </row>
    <row r="19" spans="2:5" ht="15" customHeight="1">
      <c r="B19" s="747" t="s">
        <v>621</v>
      </c>
      <c r="C19" s="744">
        <v>14.4</v>
      </c>
      <c r="D19" s="744">
        <v>12.96</v>
      </c>
      <c r="E19" s="745">
        <v>16.559999999999999</v>
      </c>
    </row>
    <row r="20" spans="2:5" ht="15" customHeight="1">
      <c r="B20" s="753" t="s">
        <v>622</v>
      </c>
      <c r="C20" s="744">
        <v>7.2</v>
      </c>
      <c r="D20" s="744">
        <v>6.48</v>
      </c>
      <c r="E20" s="745">
        <v>8.2799999999999994</v>
      </c>
    </row>
    <row r="21" spans="2:5" ht="15" customHeight="1" thickBot="1">
      <c r="B21" s="754" t="s">
        <v>623</v>
      </c>
      <c r="C21" s="755">
        <v>57.58</v>
      </c>
      <c r="D21" s="755">
        <v>51.83</v>
      </c>
      <c r="E21" s="756">
        <v>66.22</v>
      </c>
    </row>
    <row r="22" spans="2:5" ht="16.5" thickBot="1">
      <c r="B22" s="266"/>
    </row>
    <row r="23" spans="2:5" ht="34.35" customHeight="1">
      <c r="B23" s="865" t="s">
        <v>624</v>
      </c>
      <c r="C23" s="961" t="s">
        <v>610</v>
      </c>
      <c r="D23" s="962"/>
      <c r="E23" s="963"/>
    </row>
    <row r="24" spans="2:5">
      <c r="B24" s="866"/>
      <c r="C24" s="849" t="s">
        <v>611</v>
      </c>
      <c r="D24" s="736" t="s">
        <v>612</v>
      </c>
      <c r="E24" s="757" t="s">
        <v>613</v>
      </c>
    </row>
    <row r="25" spans="2:5">
      <c r="B25" s="867"/>
      <c r="C25" s="850"/>
      <c r="D25" s="738">
        <v>0</v>
      </c>
      <c r="E25" s="758">
        <v>0</v>
      </c>
    </row>
    <row r="26" spans="2:5" ht="15" customHeight="1">
      <c r="B26" s="759" t="s">
        <v>191</v>
      </c>
      <c r="C26" s="744">
        <v>91.79</v>
      </c>
      <c r="D26" s="744">
        <f>ROUND(C26*(1+D25),2)</f>
        <v>91.79</v>
      </c>
      <c r="E26" s="760">
        <f>ROUND(C26*(1+E25),2)</f>
        <v>91.79</v>
      </c>
    </row>
    <row r="27" spans="2:5" ht="15" customHeight="1">
      <c r="B27" s="761" t="s">
        <v>614</v>
      </c>
      <c r="C27" s="744">
        <v>4.59</v>
      </c>
      <c r="D27" s="744">
        <v>4.59</v>
      </c>
      <c r="E27" s="760">
        <v>4.59</v>
      </c>
    </row>
    <row r="28" spans="2:5" ht="15" customHeight="1">
      <c r="B28" s="761" t="s">
        <v>615</v>
      </c>
      <c r="C28" s="744">
        <v>4.59</v>
      </c>
      <c r="D28" s="744">
        <v>4.59</v>
      </c>
      <c r="E28" s="760">
        <v>4.59</v>
      </c>
    </row>
    <row r="29" spans="2:5" ht="15" customHeight="1">
      <c r="B29" s="762" t="s">
        <v>616</v>
      </c>
      <c r="C29" s="744">
        <v>9.18</v>
      </c>
      <c r="D29" s="744">
        <v>9.18</v>
      </c>
      <c r="E29" s="760">
        <v>9.18</v>
      </c>
    </row>
    <row r="30" spans="2:5" ht="15" customHeight="1">
      <c r="B30" s="761" t="s">
        <v>625</v>
      </c>
      <c r="C30" s="748"/>
      <c r="D30" s="748"/>
      <c r="E30" s="763"/>
    </row>
    <row r="31" spans="2:5" ht="41.45" customHeight="1">
      <c r="B31" s="856" t="s">
        <v>626</v>
      </c>
      <c r="C31" s="955" t="s">
        <v>610</v>
      </c>
      <c r="D31" s="956"/>
      <c r="E31" s="964"/>
    </row>
    <row r="32" spans="2:5">
      <c r="B32" s="857"/>
      <c r="C32" s="849" t="s">
        <v>611</v>
      </c>
      <c r="D32" s="736" t="s">
        <v>612</v>
      </c>
      <c r="E32" s="757" t="s">
        <v>613</v>
      </c>
    </row>
    <row r="33" spans="2:7">
      <c r="B33" s="858"/>
      <c r="C33" s="850"/>
      <c r="D33" s="738">
        <f>D25</f>
        <v>0</v>
      </c>
      <c r="E33" s="758">
        <f>E25</f>
        <v>0</v>
      </c>
    </row>
    <row r="34" spans="2:7" ht="15" customHeight="1">
      <c r="B34" s="759" t="s">
        <v>191</v>
      </c>
      <c r="C34" s="744">
        <v>91.79</v>
      </c>
      <c r="D34" s="744">
        <f>ROUND(C34*(1+D33),2)</f>
        <v>91.79</v>
      </c>
      <c r="E34" s="760">
        <f>ROUND(C34*(1+E33),2)</f>
        <v>91.79</v>
      </c>
    </row>
    <row r="35" spans="2:7" ht="15" customHeight="1">
      <c r="B35" s="759" t="s">
        <v>619</v>
      </c>
      <c r="C35" s="764" t="s">
        <v>627</v>
      </c>
      <c r="D35" s="764" t="s">
        <v>627</v>
      </c>
      <c r="E35" s="765" t="s">
        <v>627</v>
      </c>
    </row>
    <row r="36" spans="2:7" ht="15" customHeight="1">
      <c r="B36" s="761" t="s">
        <v>620</v>
      </c>
      <c r="C36" s="764" t="s">
        <v>627</v>
      </c>
      <c r="D36" s="764" t="s">
        <v>627</v>
      </c>
      <c r="E36" s="765" t="s">
        <v>627</v>
      </c>
    </row>
    <row r="37" spans="2:7" ht="15" customHeight="1">
      <c r="B37" s="761" t="s">
        <v>621</v>
      </c>
      <c r="C37" s="764" t="s">
        <v>627</v>
      </c>
      <c r="D37" s="764" t="s">
        <v>627</v>
      </c>
      <c r="E37" s="765" t="s">
        <v>627</v>
      </c>
    </row>
    <row r="38" spans="2:7" ht="15" customHeight="1">
      <c r="B38" s="762" t="s">
        <v>622</v>
      </c>
      <c r="C38" s="744">
        <f>C29</f>
        <v>9.18</v>
      </c>
      <c r="D38" s="744">
        <f>D29</f>
        <v>9.18</v>
      </c>
      <c r="E38" s="760">
        <f>E29</f>
        <v>9.18</v>
      </c>
    </row>
    <row r="39" spans="2:7" ht="15" customHeight="1" thickBot="1">
      <c r="B39" s="766" t="s">
        <v>623</v>
      </c>
      <c r="C39" s="767" t="s">
        <v>627</v>
      </c>
      <c r="D39" s="767" t="s">
        <v>627</v>
      </c>
      <c r="E39" s="768" t="s">
        <v>627</v>
      </c>
    </row>
    <row r="40" spans="2:7">
      <c r="B40" s="266"/>
      <c r="C40" s="267"/>
      <c r="D40" s="267"/>
      <c r="E40" s="267"/>
    </row>
    <row r="41" spans="2:7">
      <c r="B41" s="268" t="s">
        <v>628</v>
      </c>
      <c r="C41" s="269"/>
      <c r="D41" s="269"/>
      <c r="E41" s="269"/>
    </row>
    <row r="42" spans="2:7" ht="48" customHeight="1">
      <c r="B42" s="859" t="s">
        <v>629</v>
      </c>
      <c r="C42" s="859"/>
      <c r="D42" s="859"/>
      <c r="E42" s="859"/>
    </row>
    <row r="43" spans="2:7">
      <c r="B43" s="859"/>
      <c r="C43" s="859"/>
      <c r="D43" s="859"/>
      <c r="E43" s="859"/>
    </row>
    <row r="44" spans="2:7">
      <c r="B44" s="270"/>
      <c r="C44" s="270"/>
      <c r="D44" s="270"/>
      <c r="E44" s="270"/>
    </row>
    <row r="45" spans="2:7">
      <c r="B45" s="265" t="s">
        <v>630</v>
      </c>
      <c r="C45" s="270"/>
      <c r="D45" s="270"/>
      <c r="E45" s="270"/>
    </row>
    <row r="46" spans="2:7">
      <c r="B46" s="271" t="str">
        <f>"the maximum tuition rate.  Maximum credit tuition rate = "&amp;TEXT(E16,"$0.00")</f>
        <v>the maximum tuition rate.  Maximum credit tuition rate = $82.78</v>
      </c>
      <c r="C46" s="900"/>
    </row>
    <row r="47" spans="2:7">
      <c r="B47" s="271" t="s">
        <v>631</v>
      </c>
      <c r="G47" s="901"/>
    </row>
    <row r="49" spans="2:5" ht="15" customHeight="1">
      <c r="B49" s="859"/>
      <c r="C49" s="859"/>
      <c r="D49" s="859"/>
      <c r="E49" s="859"/>
    </row>
    <row r="50" spans="2:5">
      <c r="B50" s="859"/>
      <c r="C50" s="859"/>
      <c r="D50" s="859"/>
      <c r="E50" s="859"/>
    </row>
    <row r="51" spans="2:5">
      <c r="B51" s="859"/>
      <c r="C51" s="859"/>
      <c r="D51" s="859"/>
      <c r="E51" s="859"/>
    </row>
    <row r="52" spans="2:5" ht="21">
      <c r="B52" s="868" t="str">
        <f>B1</f>
        <v>THE FLORIDA COLLEGE SYSTEM</v>
      </c>
      <c r="C52" s="868"/>
      <c r="D52" s="868"/>
      <c r="E52" s="868"/>
    </row>
    <row r="53" spans="2:5" ht="21">
      <c r="B53" s="868" t="str">
        <f>B2&amp;" , cont."</f>
        <v>FALL 2026-27 TUITION INCREASED BY 0% , cont.</v>
      </c>
      <c r="C53" s="868"/>
      <c r="D53" s="868"/>
      <c r="E53" s="868"/>
    </row>
    <row r="54" spans="2:5" ht="21">
      <c r="B54" s="868"/>
      <c r="C54" s="868"/>
      <c r="D54" s="868"/>
      <c r="E54" s="868"/>
    </row>
    <row r="55" spans="2:5" ht="16.5" thickBot="1">
      <c r="B55" s="266"/>
      <c r="C55" s="267"/>
      <c r="D55" s="267"/>
      <c r="E55" s="267"/>
    </row>
    <row r="56" spans="2:5" ht="33" customHeight="1">
      <c r="B56" s="851" t="s">
        <v>632</v>
      </c>
      <c r="C56" s="961" t="s">
        <v>610</v>
      </c>
      <c r="D56" s="962"/>
      <c r="E56" s="963"/>
    </row>
    <row r="57" spans="2:5">
      <c r="B57" s="852"/>
      <c r="C57" s="849" t="s">
        <v>611</v>
      </c>
      <c r="D57" s="736" t="s">
        <v>612</v>
      </c>
      <c r="E57" s="757" t="s">
        <v>613</v>
      </c>
    </row>
    <row r="58" spans="2:5">
      <c r="B58" s="853"/>
      <c r="C58" s="850"/>
      <c r="D58" s="738">
        <v>-0.05</v>
      </c>
      <c r="E58" s="758">
        <v>0.05</v>
      </c>
    </row>
    <row r="59" spans="2:5" ht="15" customHeight="1">
      <c r="B59" s="759" t="s">
        <v>191</v>
      </c>
      <c r="C59" s="744">
        <v>69.900000000000006</v>
      </c>
      <c r="D59" s="744">
        <f>ROUND(C59*(1+D58),2)</f>
        <v>66.41</v>
      </c>
      <c r="E59" s="760">
        <f>ROUND(C59*(1+E58),2)</f>
        <v>73.400000000000006</v>
      </c>
    </row>
    <row r="60" spans="2:5" ht="15" customHeight="1">
      <c r="B60" s="761" t="s">
        <v>633</v>
      </c>
      <c r="C60" s="744">
        <v>6.99</v>
      </c>
      <c r="D60" s="769">
        <f>ROUND(D59*'DISCRETIONARY FEE PERCENTAGES'!$B$6,2)</f>
        <v>6.64</v>
      </c>
      <c r="E60" s="760">
        <f>ROUND(E59*'DISCRETIONARY FEE PERCENTAGES'!$B$6,2)</f>
        <v>7.34</v>
      </c>
    </row>
    <row r="61" spans="2:5" ht="15" customHeight="1">
      <c r="B61" s="761" t="s">
        <v>615</v>
      </c>
      <c r="C61" s="744">
        <v>3.5</v>
      </c>
      <c r="D61" s="769">
        <f>ROUND(D59*'DISCRETIONARY FEE PERCENTAGES'!$B$25,2)</f>
        <v>3.32</v>
      </c>
      <c r="E61" s="760">
        <f>ROUND(E59*'DISCRETIONARY FEE PERCENTAGES'!$B$25,2)</f>
        <v>3.67</v>
      </c>
    </row>
    <row r="62" spans="2:5" ht="15" customHeight="1">
      <c r="B62" s="761" t="s">
        <v>634</v>
      </c>
      <c r="C62" s="744">
        <v>3.5</v>
      </c>
      <c r="D62" s="769">
        <f>ROUND(D59*'DISCRETIONARY FEE PERCENTAGES'!$B$19,2)</f>
        <v>3.32</v>
      </c>
      <c r="E62" s="760">
        <f>ROUND(E59*'DISCRETIONARY FEE PERCENTAGES'!$B$19,2)</f>
        <v>3.67</v>
      </c>
    </row>
    <row r="63" spans="2:5" ht="33" customHeight="1">
      <c r="B63" s="854" t="s">
        <v>635</v>
      </c>
      <c r="C63" s="955" t="s">
        <v>610</v>
      </c>
      <c r="D63" s="956"/>
      <c r="E63" s="964"/>
    </row>
    <row r="64" spans="2:5">
      <c r="B64" s="852"/>
      <c r="C64" s="849" t="s">
        <v>611</v>
      </c>
      <c r="D64" s="736" t="s">
        <v>612</v>
      </c>
      <c r="E64" s="757" t="s">
        <v>613</v>
      </c>
    </row>
    <row r="65" spans="2:16">
      <c r="B65" s="853"/>
      <c r="C65" s="850"/>
      <c r="D65" s="738">
        <f>D58</f>
        <v>-0.05</v>
      </c>
      <c r="E65" s="758">
        <f>E58</f>
        <v>0.05</v>
      </c>
    </row>
    <row r="66" spans="2:16" ht="15" customHeight="1">
      <c r="B66" s="759" t="s">
        <v>191</v>
      </c>
      <c r="C66" s="744">
        <v>69.900000000000006</v>
      </c>
      <c r="D66" s="744">
        <f>ROUND(C66*(1+D65),2)</f>
        <v>66.41</v>
      </c>
      <c r="E66" s="760">
        <f>ROUND(C66*(1+E65),2)</f>
        <v>73.400000000000006</v>
      </c>
    </row>
    <row r="67" spans="2:16" ht="15" customHeight="1">
      <c r="B67" s="759" t="s">
        <v>619</v>
      </c>
      <c r="C67" s="744">
        <v>209.70000000000002</v>
      </c>
      <c r="D67" s="744">
        <f>ROUND(C67*(1+D65),2)</f>
        <v>199.22</v>
      </c>
      <c r="E67" s="760">
        <f>ROUND(C67*(1+E65),2)</f>
        <v>220.19</v>
      </c>
    </row>
    <row r="68" spans="2:16" ht="15" customHeight="1">
      <c r="B68" s="761" t="s">
        <v>636</v>
      </c>
      <c r="C68" s="744">
        <v>27.96</v>
      </c>
      <c r="D68" s="769">
        <f>ROUND((D66+D67)*'DISCRETIONARY FEE PERCENTAGES'!$B$10,2)</f>
        <v>26.56</v>
      </c>
      <c r="E68" s="760">
        <f>ROUND((E66+E67)*'DISCRETIONARY FEE PERCENTAGES'!$B$10,2)</f>
        <v>29.36</v>
      </c>
    </row>
    <row r="69" spans="2:16" ht="15" customHeight="1">
      <c r="B69" s="761" t="s">
        <v>621</v>
      </c>
      <c r="C69" s="744">
        <v>13.98</v>
      </c>
      <c r="D69" s="769">
        <f>ROUND((D66+D67)*'DISCRETIONARY FEE PERCENTAGES'!$B$28,2)</f>
        <v>13.28</v>
      </c>
      <c r="E69" s="760">
        <f>ROUND((E66+E67)*'DISCRETIONARY FEE PERCENTAGES'!$B$28,2)</f>
        <v>14.68</v>
      </c>
    </row>
    <row r="70" spans="2:16" ht="15" customHeight="1" thickBot="1">
      <c r="B70" s="766" t="s">
        <v>637</v>
      </c>
      <c r="C70" s="770">
        <v>13.98</v>
      </c>
      <c r="D70" s="771">
        <f>ROUND((D66+D67)*'DISCRETIONARY FEE PERCENTAGES'!$B$22,2)</f>
        <v>13.28</v>
      </c>
      <c r="E70" s="772">
        <f>ROUND((E66+E67)*'DISCRETIONARY FEE PERCENTAGES'!$B$22,2)</f>
        <v>14.68</v>
      </c>
    </row>
    <row r="71" spans="2:16" ht="16.5" thickBot="1">
      <c r="B71" s="266"/>
      <c r="C71" s="272"/>
      <c r="D71" s="272"/>
      <c r="E71" s="272"/>
    </row>
    <row r="72" spans="2:16" ht="32.25" customHeight="1">
      <c r="B72" s="846" t="s">
        <v>638</v>
      </c>
      <c r="C72" s="961" t="s">
        <v>639</v>
      </c>
      <c r="D72" s="962"/>
      <c r="E72" s="963"/>
    </row>
    <row r="73" spans="2:16">
      <c r="B73" s="847"/>
      <c r="C73" s="849" t="s">
        <v>611</v>
      </c>
      <c r="D73" s="736" t="s">
        <v>612</v>
      </c>
      <c r="E73" s="757" t="s">
        <v>613</v>
      </c>
    </row>
    <row r="74" spans="2:16">
      <c r="B74" s="848"/>
      <c r="C74" s="850"/>
      <c r="D74" s="738">
        <v>-0.05</v>
      </c>
      <c r="E74" s="758">
        <v>0.05</v>
      </c>
    </row>
    <row r="75" spans="2:16" ht="15" customHeight="1">
      <c r="B75" s="759" t="s">
        <v>640</v>
      </c>
      <c r="C75" s="744">
        <v>30</v>
      </c>
      <c r="D75" s="744">
        <f>ROUND(C75*(1+D74),2)</f>
        <v>28.5</v>
      </c>
      <c r="E75" s="760">
        <f>ROUND(C75*(1+E74),2)</f>
        <v>31.5</v>
      </c>
    </row>
    <row r="76" spans="2:16" ht="15" customHeight="1">
      <c r="B76" s="759"/>
      <c r="C76" s="744"/>
      <c r="D76" s="744"/>
      <c r="E76" s="760"/>
      <c r="F76" s="860"/>
      <c r="G76" s="860"/>
      <c r="H76" s="860"/>
      <c r="I76" s="860"/>
      <c r="J76" s="860"/>
      <c r="K76" s="860"/>
      <c r="L76" s="860"/>
      <c r="M76" s="860"/>
      <c r="N76" s="860"/>
      <c r="O76" s="860"/>
      <c r="P76" s="860"/>
    </row>
    <row r="77" spans="2:16" ht="15" customHeight="1">
      <c r="B77" s="759" t="s">
        <v>641</v>
      </c>
      <c r="C77" s="744">
        <v>45</v>
      </c>
      <c r="D77" s="744">
        <f>ROUND(C77*(1+D74),2)</f>
        <v>42.75</v>
      </c>
      <c r="E77" s="773">
        <f>ROUND(C77*(1+E74),2)</f>
        <v>47.25</v>
      </c>
    </row>
    <row r="78" spans="2:16" ht="15" customHeight="1">
      <c r="C78" s="272"/>
      <c r="D78" s="272"/>
      <c r="E78" s="272"/>
      <c r="F78" s="860"/>
      <c r="G78" s="860"/>
      <c r="H78" s="860"/>
      <c r="I78" s="860"/>
      <c r="J78" s="860"/>
      <c r="K78" s="860"/>
      <c r="L78" s="860"/>
      <c r="M78" s="860"/>
      <c r="N78" s="860"/>
      <c r="O78" s="860"/>
      <c r="P78" s="860"/>
    </row>
    <row r="79" spans="2:16" ht="15" customHeight="1">
      <c r="B79" s="268" t="s">
        <v>642</v>
      </c>
      <c r="C79" s="269"/>
      <c r="D79" s="269"/>
      <c r="E79" s="269"/>
    </row>
    <row r="80" spans="2:16" ht="15" customHeight="1">
      <c r="B80" s="268"/>
      <c r="C80" s="269"/>
      <c r="D80" s="269"/>
      <c r="E80" s="269"/>
    </row>
    <row r="81" spans="2:5" ht="48" customHeight="1">
      <c r="B81" s="855" t="s">
        <v>643</v>
      </c>
      <c r="C81" s="855"/>
      <c r="D81" s="855"/>
      <c r="E81" s="855"/>
    </row>
    <row r="83" spans="2:5" ht="15" customHeight="1"/>
    <row r="85" spans="2:5">
      <c r="C85" s="902"/>
      <c r="D85" s="902"/>
      <c r="E85" s="902"/>
    </row>
    <row r="86" spans="2:5">
      <c r="C86" s="270"/>
      <c r="D86" s="270"/>
      <c r="E86" s="270"/>
    </row>
    <row r="87" spans="2:5">
      <c r="C87" s="900"/>
    </row>
    <row r="88" spans="2:5">
      <c r="C88" s="900"/>
    </row>
    <row r="91" spans="2:5">
      <c r="B91" s="172"/>
      <c r="C91" s="172"/>
      <c r="D91" s="172"/>
      <c r="E91" s="172"/>
    </row>
    <row r="92" spans="2:5">
      <c r="B92" s="172"/>
      <c r="C92" s="172"/>
      <c r="D92" s="172"/>
      <c r="E92" s="172"/>
    </row>
  </sheetData>
  <sheetProtection algorithmName="SHA-512" hashValue="VxSUWfpJjj1nlcIQYC/jr5vGVRWSLHoW6dq0YKpwocEvts9jfsDT66I7IwK4bKFy2SqjdYB5DXFWIHyt+3jDiQ==" saltValue="EEXmGfiUtTzIN03qiLUrmw==" spinCount="100000" sheet="1" objects="1" scenarios="1"/>
  <printOptions horizontalCentered="1" verticalCentered="1"/>
  <pageMargins left="0.45" right="0.7" top="0.75" bottom="0.75" header="0.3" footer="0.3"/>
  <pageSetup scale="70" fitToHeight="0" orientation="portrait" r:id="rId1"/>
  <headerFooter>
    <oddFooter>&amp;L&amp;Z&amp;F</oddFooter>
  </headerFooter>
  <rowBreaks count="1" manualBreakCount="1">
    <brk id="51" max="4" man="1"/>
  </rowBreaks>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codeName="Sheet14">
    <tabColor theme="9" tint="0.59999389629810485"/>
    <pageSetUpPr fitToPage="1"/>
  </sheetPr>
  <dimension ref="A1:C38"/>
  <sheetViews>
    <sheetView showGridLines="0" defaultGridColor="0" colorId="22" zoomScale="70" zoomScaleNormal="70" zoomScaleSheetLayoutView="80" zoomScalePageLayoutView="70" workbookViewId="0"/>
  </sheetViews>
  <sheetFormatPr defaultColWidth="12.42578125" defaultRowHeight="15"/>
  <cols>
    <col min="1" max="1" width="58.7109375" style="76" customWidth="1"/>
    <col min="2" max="2" width="8.42578125" style="76" customWidth="1"/>
    <col min="3" max="3" width="57.140625" style="76" customWidth="1"/>
    <col min="4" max="4" width="5" style="76" customWidth="1"/>
    <col min="5" max="16384" width="12.42578125" style="76"/>
  </cols>
  <sheetData>
    <row r="1" spans="1:3" s="79" customFormat="1" ht="26.25">
      <c r="A1" s="878" t="s">
        <v>11</v>
      </c>
      <c r="B1" s="878"/>
      <c r="C1" s="878"/>
    </row>
    <row r="2" spans="1:3" s="79" customFormat="1" ht="21" customHeight="1" thickBot="1">
      <c r="A2" s="878" t="s">
        <v>692</v>
      </c>
      <c r="B2" s="878"/>
      <c r="C2" s="878"/>
    </row>
    <row r="3" spans="1:3" s="79" customFormat="1" ht="26.45" customHeight="1">
      <c r="A3" s="977" t="s">
        <v>644</v>
      </c>
      <c r="B3" s="965"/>
      <c r="C3" s="966"/>
    </row>
    <row r="4" spans="1:3" s="79" customFormat="1" ht="42">
      <c r="A4" s="774" t="s">
        <v>645</v>
      </c>
      <c r="B4" s="775">
        <v>7.0000000000000007E-2</v>
      </c>
      <c r="C4" s="776" t="s">
        <v>646</v>
      </c>
    </row>
    <row r="5" spans="1:3" s="79" customFormat="1" ht="42">
      <c r="A5" s="774" t="s">
        <v>647</v>
      </c>
      <c r="B5" s="775">
        <v>0.05</v>
      </c>
      <c r="C5" s="776" t="s">
        <v>646</v>
      </c>
    </row>
    <row r="6" spans="1:3" s="79" customFormat="1" ht="30.95" customHeight="1">
      <c r="A6" s="777" t="s">
        <v>648</v>
      </c>
      <c r="B6" s="778">
        <v>0.1</v>
      </c>
      <c r="C6" s="779" t="s">
        <v>646</v>
      </c>
    </row>
    <row r="7" spans="1:3" s="79" customFormat="1" ht="26.45" customHeight="1">
      <c r="A7" s="971" t="s">
        <v>649</v>
      </c>
      <c r="B7" s="972"/>
      <c r="C7" s="973"/>
    </row>
    <row r="8" spans="1:3" s="79" customFormat="1" ht="42">
      <c r="A8" s="774" t="s">
        <v>645</v>
      </c>
      <c r="B8" s="775">
        <v>7.0000000000000007E-2</v>
      </c>
      <c r="C8" s="776" t="s">
        <v>650</v>
      </c>
    </row>
    <row r="9" spans="1:3" s="79" customFormat="1" ht="42">
      <c r="A9" s="774" t="s">
        <v>647</v>
      </c>
      <c r="B9" s="775">
        <v>0.05</v>
      </c>
      <c r="C9" s="776" t="s">
        <v>650</v>
      </c>
    </row>
    <row r="10" spans="1:3" s="79" customFormat="1" ht="29.1" customHeight="1">
      <c r="A10" s="777" t="str">
        <f>A6</f>
        <v>CCATD</v>
      </c>
      <c r="B10" s="778">
        <v>0.1</v>
      </c>
      <c r="C10" s="779" t="s">
        <v>650</v>
      </c>
    </row>
    <row r="11" spans="1:3" s="79" customFormat="1" ht="26.45" customHeight="1">
      <c r="A11" s="971" t="s">
        <v>651</v>
      </c>
      <c r="B11" s="972"/>
      <c r="C11" s="973"/>
    </row>
    <row r="12" spans="1:3" s="79" customFormat="1" ht="29.1" customHeight="1">
      <c r="A12" s="774" t="s">
        <v>652</v>
      </c>
      <c r="B12" s="775">
        <v>0.1</v>
      </c>
      <c r="C12" s="776" t="s">
        <v>653</v>
      </c>
    </row>
    <row r="13" spans="1:3" s="79" customFormat="1" ht="30" customHeight="1">
      <c r="A13" s="777" t="str">
        <f>A6</f>
        <v>CCATD</v>
      </c>
      <c r="B13" s="778">
        <v>0</v>
      </c>
      <c r="C13" s="779" t="s">
        <v>654</v>
      </c>
    </row>
    <row r="14" spans="1:3" s="79" customFormat="1" ht="26.45" customHeight="1">
      <c r="A14" s="974" t="s">
        <v>655</v>
      </c>
      <c r="B14" s="975"/>
      <c r="C14" s="976"/>
    </row>
    <row r="15" spans="1:3" s="79" customFormat="1" ht="27.95" customHeight="1">
      <c r="A15" s="774" t="s">
        <v>652</v>
      </c>
      <c r="B15" s="775">
        <v>0.1</v>
      </c>
      <c r="C15" s="776" t="s">
        <v>656</v>
      </c>
    </row>
    <row r="16" spans="1:3" s="79" customFormat="1" ht="27.95" customHeight="1">
      <c r="A16" s="777" t="str">
        <f>A6</f>
        <v>CCATD</v>
      </c>
      <c r="B16" s="778">
        <v>0</v>
      </c>
      <c r="C16" s="779" t="s">
        <v>654</v>
      </c>
    </row>
    <row r="17" spans="1:3" s="79" customFormat="1" ht="26.45" customHeight="1">
      <c r="A17" s="971" t="s">
        <v>657</v>
      </c>
      <c r="B17" s="972"/>
      <c r="C17" s="973"/>
    </row>
    <row r="18" spans="1:3" s="79" customFormat="1" ht="42">
      <c r="A18" s="780" t="s">
        <v>652</v>
      </c>
      <c r="B18" s="775">
        <v>0.2</v>
      </c>
      <c r="C18" s="781" t="s">
        <v>658</v>
      </c>
    </row>
    <row r="19" spans="1:3" s="79" customFormat="1" ht="30.95" customHeight="1">
      <c r="A19" s="777" t="str">
        <f>A6</f>
        <v>CCATD</v>
      </c>
      <c r="B19" s="778">
        <v>0.05</v>
      </c>
      <c r="C19" s="779" t="s">
        <v>659</v>
      </c>
    </row>
    <row r="20" spans="1:3" s="79" customFormat="1" ht="26.45" customHeight="1">
      <c r="A20" s="971" t="s">
        <v>660</v>
      </c>
      <c r="B20" s="972"/>
      <c r="C20" s="973"/>
    </row>
    <row r="21" spans="1:3" s="79" customFormat="1" ht="21">
      <c r="A21" s="780" t="s">
        <v>652</v>
      </c>
      <c r="B21" s="775">
        <v>0.2</v>
      </c>
      <c r="C21" s="776" t="s">
        <v>650</v>
      </c>
    </row>
    <row r="22" spans="1:3" s="79" customFormat="1" ht="27.95" customHeight="1">
      <c r="A22" s="777" t="str">
        <f>A6</f>
        <v>CCATD</v>
      </c>
      <c r="B22" s="778">
        <v>0.05</v>
      </c>
      <c r="C22" s="779" t="s">
        <v>650</v>
      </c>
    </row>
    <row r="23" spans="1:3" s="79" customFormat="1" ht="26.45" customHeight="1">
      <c r="A23" s="971" t="s">
        <v>661</v>
      </c>
      <c r="B23" s="972"/>
      <c r="C23" s="973"/>
    </row>
    <row r="24" spans="1:3" s="79" customFormat="1" ht="21">
      <c r="A24" s="780" t="s">
        <v>652</v>
      </c>
      <c r="B24" s="775">
        <v>0.05</v>
      </c>
      <c r="C24" s="776" t="s">
        <v>653</v>
      </c>
    </row>
    <row r="25" spans="1:3" s="79" customFormat="1" ht="27.95" customHeight="1">
      <c r="A25" s="777" t="str">
        <f>A6</f>
        <v>CCATD</v>
      </c>
      <c r="B25" s="778">
        <v>0.05</v>
      </c>
      <c r="C25" s="782" t="s">
        <v>653</v>
      </c>
    </row>
    <row r="26" spans="1:3" s="79" customFormat="1" ht="26.45" customHeight="1">
      <c r="A26" s="971" t="s">
        <v>662</v>
      </c>
      <c r="B26" s="972"/>
      <c r="C26" s="973"/>
    </row>
    <row r="27" spans="1:3" s="79" customFormat="1" ht="21">
      <c r="A27" s="780" t="s">
        <v>652</v>
      </c>
      <c r="B27" s="775">
        <v>0.05</v>
      </c>
      <c r="C27" s="776" t="s">
        <v>650</v>
      </c>
    </row>
    <row r="28" spans="1:3" s="79" customFormat="1" ht="27.95" customHeight="1" thickBot="1">
      <c r="A28" s="783" t="str">
        <f>A6</f>
        <v>CCATD</v>
      </c>
      <c r="B28" s="784">
        <v>0.05</v>
      </c>
      <c r="C28" s="785" t="s">
        <v>650</v>
      </c>
    </row>
    <row r="30" spans="1:3" ht="61.35" customHeight="1">
      <c r="A30" s="967" t="s">
        <v>663</v>
      </c>
      <c r="B30" s="967"/>
      <c r="C30" s="967"/>
    </row>
    <row r="31" spans="1:3" ht="14.45" customHeight="1">
      <c r="A31" s="968"/>
      <c r="B31" s="968"/>
      <c r="C31" s="968"/>
    </row>
    <row r="32" spans="1:3" ht="31.35" customHeight="1">
      <c r="A32" s="967" t="s">
        <v>664</v>
      </c>
      <c r="B32" s="967"/>
      <c r="C32" s="967"/>
    </row>
    <row r="33" spans="1:3" ht="14.45" customHeight="1">
      <c r="A33" s="968"/>
      <c r="B33" s="968"/>
      <c r="C33" s="968"/>
    </row>
    <row r="34" spans="1:3" ht="30" customHeight="1">
      <c r="A34" s="967" t="s">
        <v>665</v>
      </c>
      <c r="B34" s="967"/>
      <c r="C34" s="967"/>
    </row>
    <row r="35" spans="1:3" ht="14.45" customHeight="1">
      <c r="A35" s="968"/>
      <c r="B35" s="968"/>
      <c r="C35" s="968"/>
    </row>
    <row r="36" spans="1:3" ht="15" customHeight="1">
      <c r="A36" s="969" t="s">
        <v>666</v>
      </c>
      <c r="B36" s="968"/>
      <c r="C36" s="968"/>
    </row>
    <row r="37" spans="1:3" ht="15" customHeight="1">
      <c r="A37" s="77"/>
    </row>
    <row r="38" spans="1:3" ht="15" customHeight="1">
      <c r="A38" s="78"/>
    </row>
  </sheetData>
  <sheetProtection algorithmName="SHA-512" hashValue="s4QfSF7sOyWcz4XCIAwA9RcjF8cM/s8Nads3ZmYJ+c96jj0qlOeTZhvR5rwDAk76pHGnnZpY3CGQLy08CBMnEw==" saltValue="NXWp3Ajml676CgBumR+q1Q==" spinCount="100000" sheet="1" objects="1" scenarios="1"/>
  <printOptions horizontalCentered="1" verticalCentered="1"/>
  <pageMargins left="0.35" right="0.5" top="0.05" bottom="0.3" header="0.5" footer="0.25"/>
  <pageSetup scale="77" orientation="portrait" r:id="rId1"/>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dimension ref="A1:A3"/>
  <sheetViews>
    <sheetView workbookViewId="0"/>
  </sheetViews>
  <sheetFormatPr defaultColWidth="8.85546875" defaultRowHeight="12.75"/>
  <sheetData>
    <row r="1" spans="1:1">
      <c r="A1" s="576" t="s">
        <v>667</v>
      </c>
    </row>
    <row r="2" spans="1:1">
      <c r="A2" s="576" t="s">
        <v>668</v>
      </c>
    </row>
    <row r="3" spans="1:1">
      <c r="A3" s="576" t="s">
        <v>669</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b466dff-3b0c-4c73-b76b-cbd78686aa69">
      <Terms xmlns="http://schemas.microsoft.com/office/infopath/2007/PartnerControls"/>
    </lcf76f155ced4ddcb4097134ff3c332f>
    <TaxCatchAll xmlns="a54ecdc7-7cf8-4452-b3ae-60057c54cf3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00E8BA41C6EE646B3DB15E39B8C0D37" ma:contentTypeVersion="18" ma:contentTypeDescription="Create a new document." ma:contentTypeScope="" ma:versionID="2a64a5b53e5a00193ca28ccc663305c1">
  <xsd:schema xmlns:xsd="http://www.w3.org/2001/XMLSchema" xmlns:xs="http://www.w3.org/2001/XMLSchema" xmlns:p="http://schemas.microsoft.com/office/2006/metadata/properties" xmlns:ns2="eb466dff-3b0c-4c73-b76b-cbd78686aa69" xmlns:ns3="a54ecdc7-7cf8-4452-b3ae-60057c54cf31" targetNamespace="http://schemas.microsoft.com/office/2006/metadata/properties" ma:root="true" ma:fieldsID="320c8a9ca186a8ff3a8b8d607e13f3ae" ns2:_="" ns3:_="">
    <xsd:import namespace="eb466dff-3b0c-4c73-b76b-cbd78686aa69"/>
    <xsd:import namespace="a54ecdc7-7cf8-4452-b3ae-60057c54cf31"/>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KeyPoints" minOccurs="0"/>
                <xsd:element ref="ns2:MediaServiceKeyPoints"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466dff-3b0c-4c73-b76b-cbd78686aa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LengthInSeconds" ma:index="15"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2be08447-af87-4dab-83c7-aa7c561607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54ecdc7-7cf8-4452-b3ae-60057c54cf31"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75979a5d-423d-4614-a630-b6571ec164f4}" ma:internalName="TaxCatchAll" ma:showField="CatchAllData" ma:web="a54ecdc7-7cf8-4452-b3ae-60057c54cf3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4EB99F0-3281-401A-A88B-34022978AF39}">
  <ds:schemaRefs>
    <ds:schemaRef ds:uri="http://purl.org/dc/elements/1.1/"/>
    <ds:schemaRef ds:uri="http://schemas.openxmlformats.org/package/2006/metadata/core-properties"/>
    <ds:schemaRef ds:uri="http://purl.org/dc/terms/"/>
    <ds:schemaRef ds:uri="http://purl.org/dc/dcmitype/"/>
    <ds:schemaRef ds:uri="http://schemas.microsoft.com/office/2006/documentManagement/types"/>
    <ds:schemaRef ds:uri="http://schemas.microsoft.com/office/infopath/2007/PartnerControls"/>
    <ds:schemaRef ds:uri="ee822479-6e51-4d14-b6b0-2c589e913e66"/>
    <ds:schemaRef ds:uri="http://schemas.microsoft.com/office/2006/metadata/properties"/>
    <ds:schemaRef ds:uri="http://www.w3.org/XML/1998/namespace"/>
    <ds:schemaRef ds:uri="eb466dff-3b0c-4c73-b76b-cbd78686aa69"/>
    <ds:schemaRef ds:uri="a54ecdc7-7cf8-4452-b3ae-60057c54cf31"/>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815C115B-E8D9-438B-8B24-1F1C0868B6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466dff-3b0c-4c73-b76b-cbd78686aa69"/>
    <ds:schemaRef ds:uri="a54ecdc7-7cf8-4452-b3ae-60057c54cf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127</vt:i4>
      </vt:variant>
    </vt:vector>
  </HeadingPairs>
  <TitlesOfParts>
    <vt:vector size="141"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vt:lpstr>
      <vt:lpstr>_11.</vt:lpstr>
      <vt:lpstr>_2.</vt:lpstr>
      <vt:lpstr>_2005_2006_OPERATING_BUDGET_REVIEW_CHECKSHEET</vt:lpstr>
      <vt:lpstr>_2024_25</vt:lpstr>
      <vt:lpstr>_2024_25_BASE_BUDGET</vt:lpstr>
      <vt:lpstr>_3.</vt:lpstr>
      <vt:lpstr>_4.</vt:lpstr>
      <vt:lpstr>_7.___EXHIBIT_D__verify_that_state_appropriations_required_to_be_budgeted_in_Fund_1_are_accurate.</vt:lpstr>
      <vt:lpstr>_8.__EXHIBIT_D__verify_that_amounts_budgeted_for_contingencies_does_not_exceed_2__of_total_fund</vt:lpstr>
      <vt:lpstr>AccountTitle</vt:lpstr>
      <vt:lpstr>ADDITIONAL__REDUCED_BUDGETED_FEE_REVENUES</vt:lpstr>
      <vt:lpstr>AMOUNT</vt:lpstr>
      <vt:lpstr>APPROPRIATIONS</vt:lpstr>
      <vt:lpstr>BFR</vt:lpstr>
      <vt:lpstr>BLOCK_TUITION_CHARGED</vt:lpstr>
      <vt:lpstr>VLOOKUP!BROWARD_COLLEGE</vt:lpstr>
      <vt:lpstr>BUDGET_OFFICE_IN_STATE</vt:lpstr>
      <vt:lpstr>Budget2</vt:lpstr>
      <vt:lpstr>BUDGETED_FEE_REVENUES</vt:lpstr>
      <vt:lpstr>CAPITAL_IMPROVEMENT_FEE__1</vt:lpstr>
      <vt:lpstr>CAPITAL_OUTLAY</vt:lpstr>
      <vt:lpstr>CAPITAL_OUTLAY_______GLC_700S</vt:lpstr>
      <vt:lpstr>CHANGE_IN_CHARGE_PER_STUDENT_CREDIT_HOUR</vt:lpstr>
      <vt:lpstr>CHARGE_PER_STUDENT_CREDIT_HOUR</vt:lpstr>
      <vt:lpstr>COLLEGE</vt:lpstr>
      <vt:lpstr>COLLEGE_IN_STATE</vt:lpstr>
      <vt:lpstr>COLLEGE_NAME</vt:lpstr>
      <vt:lpstr>CONVERTED_TO_30_CRHR</vt:lpstr>
      <vt:lpstr>CREDIT_HOURS</vt:lpstr>
      <vt:lpstr>CURRENT_EXPENSE_______GLC_600S</vt:lpstr>
      <vt:lpstr>CURRENT_FUNDS___UNRESTRICTED_LOWER_AND_UPPER_LEVEL</vt:lpstr>
      <vt:lpstr>CURRENT_FUNDS___UNRESTRICTED1</vt:lpstr>
      <vt:lpstr>diff</vt:lpstr>
      <vt:lpstr>DIFFERENCE</vt:lpstr>
      <vt:lpstr>Disciplin2</vt:lpstr>
      <vt:lpstr>DISCIPLINE</vt:lpstr>
      <vt:lpstr>Discipline4</vt:lpstr>
      <vt:lpstr>Enter_amounts_only_for_cells_highlighted_in_light_yellow.</vt:lpstr>
      <vt:lpstr>EXHIBIT_D</vt:lpstr>
      <vt:lpstr>FCSPF_GENERAL_REVENUE__GENERAL_LEDGER_CODE_42110__1_2</vt:lpstr>
      <vt:lpstr>FCSPF_LOTTERY__GENERAL_LEDGER_CODE__42610</vt:lpstr>
      <vt:lpstr>FEE_EXEMPT__DUAL_ENROLLMENT____APPRENTICESHIP__ETC.</vt:lpstr>
      <vt:lpstr>FLORIDA_COLLEGE_SYSTEM_PROGRAM_FUND__FCSPF__APPROPRIATIONS</vt:lpstr>
      <vt:lpstr>FUNCTION</vt:lpstr>
      <vt:lpstr>FUND_TRANSFERRED_FROM</vt:lpstr>
      <vt:lpstr>FUND_TRANSFERRED_TO</vt:lpstr>
      <vt:lpstr>GENERAL__LEDGER_CODE</vt:lpstr>
      <vt:lpstr>GENERAL_APPROPRIATIONS_ACT</vt:lpstr>
      <vt:lpstr>GENERAL_LEDGER_CODE</vt:lpstr>
      <vt:lpstr>GL25p</vt:lpstr>
      <vt:lpstr>GLC</vt:lpstr>
      <vt:lpstr>GLC21b</vt:lpstr>
      <vt:lpstr>GLC23b</vt:lpstr>
      <vt:lpstr>GLcode</vt:lpstr>
      <vt:lpstr>GLCode2</vt:lpstr>
      <vt:lpstr>Ledger</vt:lpstr>
      <vt:lpstr>NonResidentTuition</vt:lpstr>
      <vt:lpstr>NRBudget</vt:lpstr>
      <vt:lpstr>NRCapitalimprovementfee</vt:lpstr>
      <vt:lpstr>NRCharge</vt:lpstr>
      <vt:lpstr>NRDiscipline</vt:lpstr>
      <vt:lpstr>NRGeneralLedgercode</vt:lpstr>
      <vt:lpstr>NRsaf</vt:lpstr>
      <vt:lpstr>NRTechnologyfee</vt:lpstr>
      <vt:lpstr>NRTotal</vt:lpstr>
      <vt:lpstr>NRTuitionandfees</vt:lpstr>
      <vt:lpstr>OOSDiscipline</vt:lpstr>
      <vt:lpstr>OOSFees</vt:lpstr>
      <vt:lpstr>OUT_OF_STATE</vt:lpstr>
      <vt:lpstr>OUT_OF_STATE_FEES</vt:lpstr>
      <vt:lpstr>PERSONNEL____GLC_500S</vt:lpstr>
      <vt:lpstr>PLANNED</vt:lpstr>
      <vt:lpstr>PLANNED_EXPENDITURES</vt:lpstr>
      <vt:lpstr>'CHECK SHEET'!Print_Area</vt:lpstr>
      <vt:lpstr>'DISCRETIONARY FEE PERCENTAGES'!Print_Area</vt:lpstr>
      <vt:lpstr>'EXHIBIT A'!Print_Area</vt:lpstr>
      <vt:lpstr>'EXHIBIT B'!Print_Area</vt:lpstr>
      <vt:lpstr>'EXHIBIT C'!Print_Area</vt:lpstr>
      <vt:lpstr>'EXHIBIT C(2)'!Print_Area</vt:lpstr>
      <vt:lpstr>'EXHIBIT D'!Print_Area</vt:lpstr>
      <vt:lpstr>'EXHIBIT E'!Print_Area</vt:lpstr>
      <vt:lpstr>'EXHIBIT F'!Print_Area</vt:lpstr>
      <vt:lpstr>'EXHIBIT G'!Print_Area</vt:lpstr>
      <vt:lpstr>'FEE AUDIT - TUITION AND FEES'!Print_Area</vt:lpstr>
      <vt:lpstr>'SUMMARY OF CHANGES'!Print_Area</vt:lpstr>
      <vt:lpstr>VLOOKUP!Print_Area</vt:lpstr>
      <vt:lpstr>'EXHIBIT G'!Print_Titles</vt:lpstr>
      <vt:lpstr>PURPOSE_OF_TRANSFER</vt:lpstr>
      <vt:lpstr>RESIDENT</vt:lpstr>
      <vt:lpstr>Resident1</vt:lpstr>
      <vt:lpstr>RESTRICTED_SOURCES</vt:lpstr>
      <vt:lpstr>restrictedandunrestrictedsources</vt:lpstr>
      <vt:lpstr>RestrictedSources</vt:lpstr>
      <vt:lpstr>Restrictedsources1</vt:lpstr>
      <vt:lpstr>RSources</vt:lpstr>
      <vt:lpstr>SOURCES_OF_FUNDS</vt:lpstr>
      <vt:lpstr>STUDENT_ACTIVITY_FEE__1</vt:lpstr>
      <vt:lpstr>STUDENT_BLOCK_TUITION</vt:lpstr>
      <vt:lpstr>STUDENT_FEES</vt:lpstr>
      <vt:lpstr>STUDENT_FINANCIAL_AID_FEE__1</vt:lpstr>
      <vt:lpstr>STUDENT_OUT_OF_STATE_FEES</vt:lpstr>
      <vt:lpstr>STUDENT_TUITION</vt:lpstr>
      <vt:lpstr>StudentFinancialAidfeenonres</vt:lpstr>
      <vt:lpstr>TECHNOLOGY_FEE__1</vt:lpstr>
      <vt:lpstr>THAN_3</vt:lpstr>
      <vt:lpstr>THAN_5</vt:lpstr>
      <vt:lpstr>TOTAL</vt:lpstr>
      <vt:lpstr>TOTAL__APPROPRIATED_FUNDS</vt:lpstr>
      <vt:lpstr>TOTAL_ANNUAL_HEADCOUNT_UNDUPLICATED_BY_TERM_BLOCK</vt:lpstr>
      <vt:lpstr>TOTAL_FEE_PAYING</vt:lpstr>
      <vt:lpstr>TOTAL_PLANNED_CREDIT_HOURS</vt:lpstr>
      <vt:lpstr>TOTAL_UNRESTRICTED_AND_RESTRICTED_SOURCES</vt:lpstr>
      <vt:lpstr>total25b</vt:lpstr>
      <vt:lpstr>Total4</vt:lpstr>
      <vt:lpstr>Totalsources</vt:lpstr>
      <vt:lpstr>TUITION</vt:lpstr>
      <vt:lpstr>TUITION_AND_FEE_RATES__PER_CREDIT_HOUR</vt:lpstr>
      <vt:lpstr>TUITION_AND_FEES_FOR_ACADEMIC_YEAR__30_HOURS</vt:lpstr>
      <vt:lpstr>Tuitionandfeerates2</vt:lpstr>
      <vt:lpstr>Tuitionandfeerates3</vt:lpstr>
      <vt:lpstr>Tuitionandfeerates4</vt:lpstr>
      <vt:lpstr>Unrestictedsources11</vt:lpstr>
      <vt:lpstr>UNRESTRICTED_SOURCES</vt:lpstr>
      <vt:lpstr>UNSources</vt:lpstr>
      <vt:lpstr>UPDATED_CHARGE_PER_STUDENT_CREDIT_HOUR</vt:lpstr>
      <vt:lpstr>USouces24</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Nieto, Eve</cp:lastModifiedBy>
  <cp:revision/>
  <cp:lastPrinted>2024-04-11T18:49:56Z</cp:lastPrinted>
  <dcterms:created xsi:type="dcterms:W3CDTF">2005-03-22T15:46:43Z</dcterms:created>
  <dcterms:modified xsi:type="dcterms:W3CDTF">2026-08-04T12:15:27Z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0x010100C00E8BA41C6EE646B3DB15E39B8C0D37</vt:lpwstr>
  </property>
  <property fmtid="{D5CDD505-2E9C-101B-9397-08002B2CF9AE}" pid="6" name="MediaServiceImageTags">
    <vt:lpwstr/>
  </property>
</Properties>
</file>