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C9D394E3-393F-E444-85A9-C344C4052410}" xr6:coauthVersionLast="47" xr6:coauthVersionMax="47" xr10:uidLastSave="{00000000-0000-0000-0000-000000000000}"/>
  <bookViews>
    <workbookView xWindow="0" yWindow="500" windowWidth="23040" windowHeight="9300" xr2:uid="{00000000-000D-0000-FFFF-FFFF00000000}"/>
  </bookViews>
  <sheets>
    <sheet name="Sheet1" sheetId="1" r:id="rId1"/>
  </sheets>
  <definedNames>
    <definedName name="_xlnm._FilterDatabase" localSheetId="0" hidden="1">Sheet1!$A$9:$J$208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0" i="1" l="1"/>
  <c r="I11" i="1" l="1"/>
  <c r="I150" i="1" l="1"/>
  <c r="I144" i="1"/>
  <c r="I12" i="1" l="1"/>
  <c r="I19" i="1"/>
  <c r="I18" i="1"/>
  <c r="I17" i="1"/>
  <c r="I16" i="1"/>
  <c r="I15" i="1"/>
  <c r="I14" i="1"/>
  <c r="I13" i="1"/>
  <c r="I10" i="1"/>
  <c r="I172" i="1" l="1"/>
  <c r="I171" i="1"/>
  <c r="I170" i="1"/>
  <c r="I169" i="1"/>
  <c r="I168" i="1"/>
  <c r="I197" i="1" l="1"/>
  <c r="I196" i="1"/>
  <c r="I195" i="1"/>
  <c r="I194" i="1"/>
  <c r="I193" i="1"/>
  <c r="I207" i="1"/>
  <c r="I205" i="1"/>
  <c r="I202" i="1"/>
  <c r="I200" i="1"/>
  <c r="I198" i="1"/>
  <c r="I206" i="1"/>
  <c r="I204" i="1"/>
  <c r="I203" i="1"/>
  <c r="I201" i="1"/>
  <c r="I199" i="1"/>
  <c r="I192" i="1"/>
  <c r="I190" i="1"/>
  <c r="I188" i="1"/>
  <c r="I186" i="1"/>
  <c r="I184" i="1"/>
  <c r="I191" i="1"/>
  <c r="I189" i="1"/>
  <c r="I187" i="1"/>
  <c r="I185" i="1"/>
  <c r="I183" i="1"/>
  <c r="I181" i="1"/>
  <c r="I179" i="1"/>
  <c r="I182" i="1"/>
  <c r="I175" i="1"/>
  <c r="I173" i="1"/>
  <c r="I180" i="1"/>
  <c r="I178" i="1"/>
  <c r="I177" i="1"/>
  <c r="I176" i="1"/>
  <c r="I174" i="1"/>
  <c r="I127" i="1" l="1"/>
  <c r="I126" i="1"/>
  <c r="I125" i="1"/>
  <c r="I124" i="1"/>
  <c r="I123" i="1"/>
  <c r="I122" i="1"/>
  <c r="I118" i="1" l="1"/>
  <c r="I119" i="1"/>
  <c r="I120" i="1"/>
  <c r="I121" i="1"/>
  <c r="I117" i="1"/>
  <c r="I136" i="1" l="1"/>
  <c r="G66" i="1"/>
  <c r="I66" i="1" s="1"/>
  <c r="I65" i="1"/>
  <c r="I21" i="1"/>
  <c r="I22" i="1"/>
  <c r="I20" i="1"/>
  <c r="I23" i="1"/>
  <c r="I24" i="1"/>
  <c r="I30" i="1"/>
  <c r="I31" i="1"/>
  <c r="I32" i="1"/>
  <c r="I37" i="1"/>
  <c r="I38" i="1"/>
  <c r="I39" i="1"/>
  <c r="I25" i="1"/>
  <c r="I29" i="1"/>
  <c r="I60" i="1"/>
  <c r="I61" i="1"/>
  <c r="I67" i="1"/>
  <c r="I73" i="1"/>
  <c r="I74" i="1"/>
  <c r="I78" i="1"/>
  <c r="I83" i="1"/>
  <c r="I82" i="1"/>
  <c r="I84" i="1"/>
  <c r="I86" i="1"/>
  <c r="I85" i="1"/>
  <c r="I88" i="1"/>
  <c r="I89" i="1"/>
  <c r="I91" i="1"/>
  <c r="I90" i="1"/>
  <c r="I92" i="1"/>
  <c r="I93" i="1"/>
  <c r="I94" i="1"/>
  <c r="I95" i="1"/>
  <c r="I96" i="1"/>
  <c r="I107" i="1"/>
  <c r="I108" i="1"/>
  <c r="I99" i="1"/>
  <c r="I97" i="1"/>
  <c r="I98" i="1"/>
  <c r="I129" i="1"/>
  <c r="I130" i="1"/>
  <c r="I131" i="1"/>
  <c r="I132" i="1"/>
  <c r="I133" i="1"/>
  <c r="I134" i="1"/>
  <c r="I116" i="1"/>
  <c r="I135" i="1"/>
  <c r="I137" i="1"/>
  <c r="I138" i="1"/>
  <c r="I139" i="1"/>
  <c r="I140" i="1"/>
  <c r="I141" i="1"/>
  <c r="I142" i="1"/>
  <c r="I143" i="1"/>
  <c r="I145" i="1"/>
  <c r="I146" i="1"/>
  <c r="I147" i="1"/>
  <c r="I148" i="1"/>
  <c r="I149" i="1"/>
  <c r="I151" i="1"/>
  <c r="I152" i="1"/>
  <c r="I153" i="1"/>
  <c r="I159" i="1"/>
  <c r="I160" i="1"/>
  <c r="I161" i="1"/>
  <c r="I162" i="1"/>
  <c r="I163" i="1"/>
  <c r="I154" i="1"/>
  <c r="I155" i="1"/>
  <c r="I156" i="1"/>
  <c r="I157" i="1"/>
  <c r="I158" i="1"/>
  <c r="I164" i="1"/>
  <c r="I165" i="1"/>
  <c r="I166" i="1"/>
  <c r="I167" i="1"/>
  <c r="G63" i="1" l="1"/>
  <c r="I63" i="1" s="1"/>
  <c r="G62" i="1"/>
  <c r="G64" i="1"/>
  <c r="I64" i="1" s="1"/>
  <c r="G110" i="1"/>
  <c r="I110" i="1" s="1"/>
  <c r="G109" i="1"/>
  <c r="I109" i="1" s="1"/>
  <c r="G106" i="1"/>
  <c r="I106" i="1" s="1"/>
  <c r="H105" i="1"/>
  <c r="I105" i="1" s="1"/>
  <c r="H104" i="1"/>
  <c r="I104" i="1" s="1"/>
  <c r="H103" i="1"/>
  <c r="I103" i="1" s="1"/>
  <c r="H111" i="1"/>
  <c r="I111" i="1" s="1"/>
  <c r="H102" i="1"/>
  <c r="I102" i="1" s="1"/>
  <c r="G101" i="1"/>
  <c r="I101" i="1" s="1"/>
  <c r="H59" i="1"/>
  <c r="I59" i="1" s="1"/>
  <c r="H58" i="1"/>
  <c r="I58" i="1" s="1"/>
  <c r="H57" i="1"/>
  <c r="I57" i="1" s="1"/>
  <c r="H56" i="1"/>
  <c r="I56" i="1" s="1"/>
  <c r="H55" i="1"/>
  <c r="I55" i="1" s="1"/>
  <c r="I62" i="1" l="1"/>
  <c r="H28" i="1"/>
  <c r="I28" i="1" s="1"/>
  <c r="H27" i="1"/>
  <c r="I27" i="1" s="1"/>
  <c r="H26" i="1"/>
  <c r="H44" i="1"/>
  <c r="I44" i="1" s="1"/>
  <c r="H43" i="1"/>
  <c r="I43" i="1" s="1"/>
  <c r="H42" i="1"/>
  <c r="I42" i="1" s="1"/>
  <c r="H41" i="1"/>
  <c r="I41" i="1" s="1"/>
  <c r="H40" i="1"/>
  <c r="I40" i="1" s="1"/>
  <c r="H49" i="1"/>
  <c r="I49" i="1" s="1"/>
  <c r="H48" i="1"/>
  <c r="I48" i="1" s="1"/>
  <c r="H47" i="1"/>
  <c r="I47" i="1" s="1"/>
  <c r="H46" i="1"/>
  <c r="I46" i="1" s="1"/>
  <c r="H115" i="1"/>
  <c r="I115" i="1" s="1"/>
  <c r="H114" i="1"/>
  <c r="I114" i="1" s="1"/>
  <c r="H113" i="1"/>
  <c r="I113" i="1" s="1"/>
  <c r="H112" i="1"/>
  <c r="I112" i="1" s="1"/>
  <c r="H128" i="1"/>
  <c r="I128" i="1" s="1"/>
  <c r="H81" i="1"/>
  <c r="I81" i="1" s="1"/>
  <c r="H80" i="1"/>
  <c r="I80" i="1" s="1"/>
  <c r="H79" i="1"/>
  <c r="I79" i="1" s="1"/>
  <c r="H87" i="1"/>
  <c r="I87" i="1" s="1"/>
  <c r="H54" i="1"/>
  <c r="I54" i="1" s="1"/>
  <c r="H53" i="1"/>
  <c r="I53" i="1" s="1"/>
  <c r="H52" i="1"/>
  <c r="I52" i="1" s="1"/>
  <c r="H51" i="1"/>
  <c r="I51" i="1" s="1"/>
  <c r="H50" i="1"/>
  <c r="I50" i="1" s="1"/>
  <c r="H77" i="1"/>
  <c r="I77" i="1" s="1"/>
  <c r="H76" i="1"/>
  <c r="I76" i="1" s="1"/>
  <c r="H75" i="1"/>
  <c r="I75" i="1" s="1"/>
  <c r="I26" i="1" l="1"/>
  <c r="H45" i="1"/>
  <c r="I45" i="1" s="1"/>
  <c r="G72" i="1"/>
  <c r="G71" i="1"/>
  <c r="G70" i="1"/>
  <c r="H69" i="1"/>
  <c r="I69" i="1" s="1"/>
  <c r="G68" i="1"/>
  <c r="H36" i="1"/>
  <c r="I36" i="1" s="1"/>
  <c r="H35" i="1"/>
  <c r="I35" i="1" s="1"/>
  <c r="H34" i="1"/>
  <c r="I34" i="1" s="1"/>
  <c r="I33" i="1"/>
  <c r="H68" i="1" l="1"/>
  <c r="I68" i="1" s="1"/>
  <c r="G208" i="1"/>
  <c r="H72" i="1"/>
  <c r="I72" i="1" s="1"/>
  <c r="H70" i="1"/>
  <c r="I70" i="1" s="1"/>
  <c r="H71" i="1"/>
  <c r="I71" i="1" s="1"/>
  <c r="I208" i="1" l="1"/>
  <c r="H208" i="1"/>
</calcChain>
</file>

<file path=xl/sharedStrings.xml><?xml version="1.0" encoding="utf-8"?>
<sst xmlns="http://schemas.openxmlformats.org/spreadsheetml/2006/main" count="388" uniqueCount="228">
  <si>
    <r>
      <t xml:space="preserve">A) </t>
    </r>
    <r>
      <rPr>
        <b/>
        <u/>
        <sz val="11"/>
        <color theme="1"/>
        <rFont val="Arial"/>
        <family val="2"/>
      </rPr>
      <t xml:space="preserve">St. Lucie Public Schools 
     </t>
    </r>
    <r>
      <rPr>
        <u/>
        <sz val="11"/>
        <color theme="1"/>
        <rFont val="Arial"/>
        <family val="2"/>
      </rPr>
      <t xml:space="preserve">Name of Eligible Recipient </t>
    </r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</si>
  <si>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</si>
  <si>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</si>
  <si>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</si>
  <si>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</si>
  <si>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</si>
  <si>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</si>
  <si>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</si>
  <si>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</si>
  <si>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</si>
  <si>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</si>
  <si>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</si>
  <si>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</si>
  <si>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</si>
  <si>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Summer School Transportation - Stipends for bus drivers - Two years</t>
  </si>
  <si>
    <t>Summer School Transportation - Retirement benefits (10.82%) for Bus driver stipeds  - Two years</t>
  </si>
  <si>
    <t>Summer School Transportation - Social Security benefits (7.65%) for Bus driver stipends - Two years</t>
  </si>
  <si>
    <t>Summer School Transportation - Diesel fuel - Two years</t>
  </si>
  <si>
    <t>Extended Learning - Stipends for teachers for extended learning to accelerate learning and prevent learning loss. 400 teachers @ $38 (average hourly rate). 120 hours - $1,504,229.00  x 2 years</t>
  </si>
  <si>
    <t xml:space="preserve">Extended Learning - Stipends for front office support for summer extended learning and tutoring.  30 clerks @ $21. 120 hours - 62,769.00 x 2 years </t>
  </si>
  <si>
    <t xml:space="preserve">Extended Learning - Stipends for summer extended learning Admin support for tutoring and extended learning and tutoring.  80 hrs @ $50 - $98,115.00 x 2 years </t>
  </si>
  <si>
    <t xml:space="preserve">Extended learning - Retirement benefits @ 10.82% for Admin, Teachers, Clerks -  $180,166.00 x 2 years </t>
  </si>
  <si>
    <t xml:space="preserve">Extended learning - Social Security benefits @ 7.65% for Admin, Teachers, Clerks - $127,381.00 x 2 years </t>
  </si>
  <si>
    <t xml:space="preserve">Extended Learning - Stipends for Guidance support for summer extended learning and tutoring.  12 Guidance counselors @ $38 (average hourly rate). 180 hours - $69,822.00 x 2 years </t>
  </si>
  <si>
    <t xml:space="preserve">Extended learning - Retirement benefits @ 10.82% for Counselors - $9,266.00 x 2 years </t>
  </si>
  <si>
    <t>Extended learning - Social Security benefits @ 7.65% for Counselors - $6,551 x 2 years</t>
  </si>
  <si>
    <t xml:space="preserve">Extended Learning - Stipends for technology support for summer extended learning and tutoring.  12 technology support @ $28 (average hourly rate). 160 hours - $58,701.00 x 2 years </t>
  </si>
  <si>
    <t xml:space="preserve">Extended learning - Retirement benefits @ 10.82% for technology support - $7,790 x 2 years </t>
  </si>
  <si>
    <t xml:space="preserve">Extended learning - Social Security benefits @ 7.65% for technology support $5,508 x 2 years </t>
  </si>
  <si>
    <t xml:space="preserve">Extended learning - Materials and supplemental curriculum. Summer ELA, Summer math, Summer STEM curriculum - $1,400,000 a year x 2 years </t>
  </si>
  <si>
    <t>Extended School Year - Teacher stipends</t>
  </si>
  <si>
    <t>Extended School Year - Retirement benefits</t>
  </si>
  <si>
    <t>Extended School Year - Social Security</t>
  </si>
  <si>
    <t>Extended School Year - Materials and supplies</t>
  </si>
  <si>
    <t>Teacher Aides - Teacher aides for all elementary and K-8 schools - 50 FTE - 2 Years ($25,033.56)</t>
  </si>
  <si>
    <t>Teacher Aides - Retirement Benefits for Teacher Aides @10.82%</t>
  </si>
  <si>
    <t>Teacher Aides - Social Security Benefits for Teacher Aides @7.65%</t>
  </si>
  <si>
    <t>Teacher Aides - Insurance Benefits for Teacher Aides @$7,750</t>
  </si>
  <si>
    <t>Teacher Aides - Workmans comp Benefits for Teacher Aides @$1,200 for two years</t>
  </si>
  <si>
    <t xml:space="preserve">Interventionist - 43 FTE Reading Interventionists for schools @$48,500 x 43 x 2 years </t>
  </si>
  <si>
    <t>Interventionist - Retirement Benefits for Reading Interventionists @10.82%</t>
  </si>
  <si>
    <t>Interventionist - Social Security Benefits for Reading Interventionists @7.65%</t>
  </si>
  <si>
    <t>Interventionist - Insurance Benefits for Reading Interventionists @$7,750</t>
  </si>
  <si>
    <t>Interventionist - Workmans comp Benefits for Reading Interventionists @$1,200</t>
  </si>
  <si>
    <t xml:space="preserve">Interventionist - Math Interventionists (46 FTE)  schools @$48,500 x 2 years </t>
  </si>
  <si>
    <t>Interventionist - Retirement Benefits for Math Interventionists @10.82%</t>
  </si>
  <si>
    <t>Interventionist - Social Security Benefits for Math Interventionists @7.65%</t>
  </si>
  <si>
    <t>Interventionist - Insurance Benefits for Math Interventionists @$7,750</t>
  </si>
  <si>
    <t>Interventionist - Workmans comp Benefits for Math Interventionists @$1,200</t>
  </si>
  <si>
    <t>2 (B)</t>
  </si>
  <si>
    <t>Supplemental ESE Teacher for 30 SLPS schools - 30 FTE @$48,500 - 2 years</t>
  </si>
  <si>
    <t>Supplemental ESE Teachers - Retirement benefits @10.82%</t>
  </si>
  <si>
    <t>Supplemental ESE Teachers - Social Security benefits @7.65%</t>
  </si>
  <si>
    <t>Supplemental ESE Teacher - Insurance benefits @$7,750</t>
  </si>
  <si>
    <t>Supplemental ESE Teacher - Workmans Comp benefits @$1,200</t>
  </si>
  <si>
    <t xml:space="preserve">2 (B) </t>
  </si>
  <si>
    <t>Exceptional Student Education Program Specialist - 1 FTE @ $51,460 for 2 years</t>
  </si>
  <si>
    <t>Exceptional Student Education Program Specialist - Retirement benefits @10.82%</t>
  </si>
  <si>
    <t>Exceptional Student Education Program Specialist - Retirement benefits @7.65%</t>
  </si>
  <si>
    <t>Exceptional Student Education Program Specialist - Retirement benefits @$7,750</t>
  </si>
  <si>
    <t>Exceptional Student Education Program Specialist - Retirement benefits @$1,200</t>
  </si>
  <si>
    <t>2 (E)</t>
  </si>
  <si>
    <t xml:space="preserve">Contracted Health Services - Collaborative agreement between the Dept of Health and St. Lucie Public Schools ($25,000). </t>
  </si>
  <si>
    <t xml:space="preserve">Contracted Health Services - Collaborative agreement between the Dept of Health and St. Lucie Public Schools ($1,070,000). </t>
  </si>
  <si>
    <t xml:space="preserve">2 (F) </t>
  </si>
  <si>
    <t xml:space="preserve">Music Library - Increase band access to musical pieces </t>
  </si>
  <si>
    <t>2 (J)</t>
  </si>
  <si>
    <t>Technology Staff (Leads) - 3FTE @ $62,796. Two years</t>
  </si>
  <si>
    <t>Retirement benefits - Technology Leads - 10.82% - Two years</t>
  </si>
  <si>
    <t>Social Security - Technology Leads - 7.65% - Two Years</t>
  </si>
  <si>
    <t>Insurance - Technology Leads - @$7,750 per position</t>
  </si>
  <si>
    <t>Workmans comp - Technology Leads - @$1,200 per position - Two Years</t>
  </si>
  <si>
    <t>Instructional Technology Implementation team - Coordinator (1 FTE) @ $71,000 - 2 Years</t>
  </si>
  <si>
    <t>Instructional Technology Implementation team - specialist (1 FTE) @ $60,000 - 2 Years</t>
  </si>
  <si>
    <t>Instructional Technology Implementation team -  Retirement benefits @10.82% for Coordinator and Specialist</t>
  </si>
  <si>
    <t>Instructional Technology Implementation team -  Social Security benefits @7.65% for Coordinator and Specialist</t>
  </si>
  <si>
    <t>Instructional Technology Implementation team -  Insurance benefits @$7,750 for Coordinator and Specialist</t>
  </si>
  <si>
    <t>Instructional Technology Implementation team -  Workmans comp benefits @$1,200 for Coordinator and Specialist</t>
  </si>
  <si>
    <t xml:space="preserve">Instructional Technology Implementation team - School based contact supplement @ $1,600 for 40 schools for two years </t>
  </si>
  <si>
    <t>Instructional Technology Implementation team - School based contact supplement - Retirement Benefits @ 10.82%</t>
  </si>
  <si>
    <t>3`</t>
  </si>
  <si>
    <t>Instructional Technology Implementation team - School based contact supplement - Social Security Benefits @ 7.65%</t>
  </si>
  <si>
    <t>2 (K)</t>
  </si>
  <si>
    <t>Technology-Classroom sound repair -3,000 classrooms $900 per class for equipment</t>
  </si>
  <si>
    <t>Technology-Classroom sound repair -3,000 classrooms $300 per class for installation</t>
  </si>
  <si>
    <t xml:space="preserve">Technology VPK 1:1: 5 desktop units per class, 17 classes (85 total desktops @ 800 each) </t>
  </si>
  <si>
    <t>Technology - LED projectors for classrooms - 3,000 units @ $600</t>
  </si>
  <si>
    <t>Technology - Installation of LED projectors - 3,000 classrooms @ $387 per room</t>
  </si>
  <si>
    <t xml:space="preserve">2 (K) </t>
  </si>
  <si>
    <t>Technology - Laptops for student use - 6,112 units @ $800</t>
  </si>
  <si>
    <t>Technology - Replacement chargers for laptops</t>
  </si>
  <si>
    <t>Technology - Software subscription - Expanded features of Microsoft Teams - 1st year @223,800, 2nd year @ $250,200</t>
  </si>
  <si>
    <t>Supplemental Educational Software - Achieve 3000 - $190,00 a year for 2 years, Canvas expanded services - $50,000 for 1 year, Nearpod - $218,700 for 1 year</t>
  </si>
  <si>
    <t>On-line science curriculum - $135,000 a year for 2 years - The district will issue an RFP to select a product</t>
  </si>
  <si>
    <t>2 (L)</t>
  </si>
  <si>
    <t>Guidance Counselor Interns - Retirement Benefits @ 10.82%</t>
  </si>
  <si>
    <t>Guidance Counselor Interns - Social Security Benefits @ 7.65%</t>
  </si>
  <si>
    <t>Guidance Counselor Interns - Insurance Benefits @ $7,750</t>
  </si>
  <si>
    <t>Guidance Counselor Interns - Workmans Comp Benefits @ $1,200</t>
  </si>
  <si>
    <t xml:space="preserve">2 (L) </t>
  </si>
  <si>
    <t>Elementary Guidance Program Specialist - 1 FTE @ $51,460 for 2 years</t>
  </si>
  <si>
    <t>Elementary Guidance Program Specialist - Retirement benefits @10.82%</t>
  </si>
  <si>
    <t>Elementary Guidance Program Specialist - Retirement benefits @7.65%</t>
  </si>
  <si>
    <t>Elementary Guidance Program Specialist - Retirement benefits @$7,750</t>
  </si>
  <si>
    <t>Elementary Guidance Program Specialist - Retirement benefits @$1,200</t>
  </si>
  <si>
    <t>Contracted Health Services - Occupational Health, Speech Pathology contracted services ($575,000).Contracted service with a nursing agency to expand nursing services in schools, 2 years, ($1,109,000)</t>
  </si>
  <si>
    <t xml:space="preserve">Contracted services for Certified Behavioral Analyst for Dale Cassens - $150,000 per year for 2 years </t>
  </si>
  <si>
    <t>Psychology Interns - 2 FTE @$48,500 - 2 years</t>
  </si>
  <si>
    <t>Psychology Interns - Retirement benefits @10.82%</t>
  </si>
  <si>
    <t>Psychology Interns - Social Security benefits @7.65%</t>
  </si>
  <si>
    <t>Psychology Interns - Insurance benefits @$7,750</t>
  </si>
  <si>
    <t>Psychology Interns - Workmans Comp benefits @$1,200</t>
  </si>
  <si>
    <t xml:space="preserve">2 (N) </t>
  </si>
  <si>
    <t xml:space="preserve">MTSS - Secondary MTSS program specialist @ $65,000 x 1 FTE for 2 years </t>
  </si>
  <si>
    <t>2 (N)</t>
  </si>
  <si>
    <t>MTSS - Secondary MTSS program specialist - Retirement Benefits @ 10.82%</t>
  </si>
  <si>
    <t>MTSS - Secondary MTSS program specialist - Social Security Benefits @ 7.65%</t>
  </si>
  <si>
    <t>MTSS - Secondary MTSS program specialist - Insurance Benefits @ $7,750</t>
  </si>
  <si>
    <t>MTSS - Secondary MTSS program specialist - Workmans Comp Benefits @ $1,200</t>
  </si>
  <si>
    <t>MTSS - Elementary MTSS program specialist @ $65,000 x 1 FTE for 1 year</t>
  </si>
  <si>
    <t>MTSS - Elementary MTSS program specialist  - Retirement Benefits @ 10.82%</t>
  </si>
  <si>
    <t>MTSS - Elementary MTSS program specialist  - Social Security Benefits @ 7.65%</t>
  </si>
  <si>
    <t>MTSS - Elementary MTSS program specialist  - Insurance Benefits @ $7,750</t>
  </si>
  <si>
    <t>MTSS - Elementary MTSS program specialist  - Workmans Comp Benefits @ $1,200</t>
  </si>
  <si>
    <t>Supplemental textbooks - Supplemental math curriculum materials for grades k-5</t>
  </si>
  <si>
    <t>Supplemental textbooks - Supplemental math curriculum materials for grades 6-12</t>
  </si>
  <si>
    <t xml:space="preserve">Program Specialist - Behavior Management &amp; Social Skills Retirement Benefits @ 10.82% for three years </t>
  </si>
  <si>
    <t xml:space="preserve">Program Specialist - Behavior Management &amp; Social Skills - Social Security Benefits @ 7.65% for three years </t>
  </si>
  <si>
    <t xml:space="preserve">Program Specialist - Behavior Management &amp; Social Skills for three years - Insurance Benefits @ $7500 for three years </t>
  </si>
  <si>
    <t xml:space="preserve">Program Specialist - Behavior Management &amp; Social Skills for three years - Workmans Comp @ 1200 for three years </t>
  </si>
  <si>
    <t>Instructional Coaches for 6 High Schools - Retirement Benefits @10.82% for two years</t>
  </si>
  <si>
    <t xml:space="preserve">Instrcutional Coaches for 6 High Schools - Social Security Benefits @7.65% for two years </t>
  </si>
  <si>
    <t>Instructional Coaches for 6 High schools - Insurance @ $7500 for two years</t>
  </si>
  <si>
    <t xml:space="preserve">Instructional Coaches for 6 High Schools - Workmens Comp @ $1200 for two years </t>
  </si>
  <si>
    <t>Play with Purpose Curriculum for Kindergarten classrooms @$10,000 per school for 22 schools</t>
  </si>
  <si>
    <t xml:space="preserve">2 (O) </t>
  </si>
  <si>
    <t>Indoor Air Quality - Carpet replacement - 185,134 sq feet</t>
  </si>
  <si>
    <t>Water Bottle Filling Stations - 208 x $1500 each including installation</t>
  </si>
  <si>
    <t>2 (P)</t>
  </si>
  <si>
    <t>Indoor Air Quality - HVAC Chiller projects</t>
  </si>
  <si>
    <t xml:space="preserve">Indoor Air Quality - HVAC replacement equipment </t>
  </si>
  <si>
    <t>2 (Q)</t>
  </si>
  <si>
    <t>Additional Custodial staff to help with cleaning schools - 13 FTE - Retirement</t>
  </si>
  <si>
    <t>Additional Custodial staff to help with cleaning schools - 13 FTE - Social Security</t>
  </si>
  <si>
    <t>Additional Custodial staff to help with cleaning schools - 13 FTE - Health Insurance</t>
  </si>
  <si>
    <t>Additional Custodial staff to help with cleaning schools - 13 FTE - Workmans Comp</t>
  </si>
  <si>
    <t xml:space="preserve">2 (R) </t>
  </si>
  <si>
    <t>Subs for Quarantined teachers</t>
  </si>
  <si>
    <t>2 (R)</t>
  </si>
  <si>
    <t>Subs for Quarantined teachers - Retirement (10.82%)</t>
  </si>
  <si>
    <t>Subs for Quarantined teachers - Social Security (7.65%)</t>
  </si>
  <si>
    <t>In line of duty leave</t>
  </si>
  <si>
    <t>in line of duty leave - Retirement (10.82%)</t>
  </si>
  <si>
    <t>in line of duty leave - Social Security (7.65%)</t>
  </si>
  <si>
    <t>PPE - Purchase of PPE supplies for schools</t>
  </si>
  <si>
    <t>Qualified Disaster/Emergency Relief Payments for 2279 eligible district employees $1,000 x 2,279 employees for 1 year</t>
  </si>
  <si>
    <t>Emergency Relief payments - Retirement benefits @ 10.82% - 2,279 employees</t>
  </si>
  <si>
    <t>Emergency Relief payments - Social Security bebefits @ 7.65% - All staff</t>
  </si>
  <si>
    <t>Profesional Developer - Retirement benefits @10.82%</t>
  </si>
  <si>
    <t>Profesional Developer - Social Security benefits @7.65%</t>
  </si>
  <si>
    <t>Profesional Developer - Insurance benefits @ $7,750</t>
  </si>
  <si>
    <t>Profesional Developer - Workmans comp benefits @ $1,200</t>
  </si>
  <si>
    <t>Curiculum Developers - 3 FTE @ $51,461 - 1 year</t>
  </si>
  <si>
    <t>Curiculum Developers - Retirement benefits</t>
  </si>
  <si>
    <t>Curiculum Developers - Social Security benefits</t>
  </si>
  <si>
    <t>Curiculum Developers - Insurance benefits</t>
  </si>
  <si>
    <t>Curiculum Developers - Workmans Comp benefits</t>
  </si>
  <si>
    <t>Reading Endorsement Incentive - $1,000 for ES Teachers (1402 teachers)</t>
  </si>
  <si>
    <t>Reading Endorsement Retirement at 10.82%</t>
  </si>
  <si>
    <t>Reading Endorsement Social Security at 7.65%</t>
  </si>
  <si>
    <t>2 (S)</t>
  </si>
  <si>
    <t>Indirect Costs @ 3.25%</t>
  </si>
  <si>
    <t xml:space="preserve">Admin Costs - COVID Administrator for two years, and 30% Chief Operating Officer for three years </t>
  </si>
  <si>
    <t>Admin Costs Retirement Benefits @ 10.82% per FTE</t>
  </si>
  <si>
    <t>Admin Costs Social Security @ 7.65% per FTE</t>
  </si>
  <si>
    <t>Admin Costs Insurance Benefits @ $7500 per FTE</t>
  </si>
  <si>
    <t>Admin Costs Workmans Comp @ $1200 per FTE</t>
  </si>
  <si>
    <t xml:space="preserve">Admin Costs - COVID Clerk for one year </t>
  </si>
  <si>
    <t>Admin Costs Retirement Benefits @ 10.82%</t>
  </si>
  <si>
    <t>Admin Costs Social Security @ 7.65%</t>
  </si>
  <si>
    <t>Admin Costs Insurance Benefits @$7500</t>
  </si>
  <si>
    <t xml:space="preserve">Admin Costs Workmans Comp @ $1200 </t>
  </si>
  <si>
    <t xml:space="preserve">Admin Costs - 100% Program Specialist for Federeral Programs, 20% Federal Programs Manager both for three years </t>
  </si>
  <si>
    <t xml:space="preserve">Admin Costs - 50% Federal Programs Director, 30% Chief Academic Officer, 30% Director SEL for three years </t>
  </si>
  <si>
    <t xml:space="preserve">Admin Costs - Budget Specialist for one year, Payroll Specialist both for three years </t>
  </si>
  <si>
    <t>Admin Costs Insurance Benefits @ $7500</t>
  </si>
  <si>
    <t>Admin Costs Workmans Comp @ $1200</t>
  </si>
  <si>
    <t xml:space="preserve">Admin Costs - 30% Chief Financial Officer, 25% Director of Financial Operations both for three years </t>
  </si>
  <si>
    <t>Admin Costs Workmans Comp @ $1200 Per FTE</t>
  </si>
  <si>
    <t xml:space="preserve">Admin Costs - AP Mosaic for three years 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</si>
  <si>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</si>
  <si>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</si>
  <si>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</si>
  <si>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</si>
  <si>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</si>
  <si>
    <t xml:space="preserve">Admin Costs - 30% Executive Director Student Services for three years </t>
  </si>
  <si>
    <t>`</t>
  </si>
  <si>
    <t>2 (N)
2 (R)</t>
  </si>
  <si>
    <t>6
4</t>
  </si>
  <si>
    <t>Guidance Counselor Interns - Guidance Counselor Interns 28 FTE @ $48,500 x 28 FTE for 3 years</t>
  </si>
  <si>
    <t xml:space="preserve">Program Specialist - Behavior Management &amp; Social Skills 1 FTE  for three years @$60,000 x 3 years </t>
  </si>
  <si>
    <t xml:space="preserve">Instructional Coaches for High Schools for two years - 6 FTE @ $55,000 x 6 FTE x 2 years </t>
  </si>
  <si>
    <t>Additional Custodial staff to help with cleaning schools - 13 FTE @ $53,556</t>
  </si>
  <si>
    <t>Professional Developer - Coach of coaches 1 FTE @ $67,715 for 1 year</t>
  </si>
  <si>
    <t xml:space="preserve">
1
1</t>
  </si>
  <si>
    <t xml:space="preserve">
2 (P)
2 (O) </t>
  </si>
  <si>
    <t xml:space="preserve">
2 (Q)
2 (I)
2 (Q)</t>
  </si>
  <si>
    <t xml:space="preserve">
2
1
3</t>
  </si>
  <si>
    <r>
      <rPr>
        <b/>
        <sz val="11"/>
        <color theme="1"/>
        <rFont val="Calibri"/>
        <family val="2"/>
        <scheme val="minor"/>
      </rPr>
      <t>Reimbursement to Charter Schools</t>
    </r>
    <r>
      <rPr>
        <sz val="11"/>
        <color theme="1"/>
        <rFont val="Calibri"/>
        <family val="2"/>
        <scheme val="minor"/>
      </rPr>
      <t xml:space="preserve"> - for approved activities and items needed in the provision of student instruction and safe schools, including:  IT Technology Staff - salary and benefits  (3 FTE) </t>
    </r>
  </si>
  <si>
    <r>
      <rPr>
        <b/>
        <sz val="11"/>
        <color theme="1"/>
        <rFont val="Calibri"/>
        <family val="2"/>
        <scheme val="minor"/>
      </rPr>
      <t>Reimbursement to Charter Schools</t>
    </r>
    <r>
      <rPr>
        <sz val="11"/>
        <color theme="1"/>
        <rFont val="Calibri"/>
        <family val="2"/>
        <scheme val="minor"/>
      </rPr>
      <t xml:space="preserve"> - for approved activities and items needed in the provision of student instruction and safe schools, including:                                    
- PPE Supplies -masks, sanitizers, clinic supplies 
- Janitorial/cleaning supplies 
- Custodial staff - salary and benefits (3 FTE) </t>
    </r>
  </si>
  <si>
    <r>
      <rPr>
        <b/>
        <sz val="11"/>
        <color theme="1"/>
        <rFont val="Calibri"/>
        <family val="2"/>
        <scheme val="minor"/>
      </rPr>
      <t>Reimbursement to Charter Schools</t>
    </r>
    <r>
      <rPr>
        <sz val="11"/>
        <color theme="1"/>
        <rFont val="Calibri"/>
        <family val="2"/>
        <scheme val="minor"/>
      </rPr>
      <t xml:space="preserve"> - for approved activities and items needed in the provision of student instruction and safe schools, including:                                    
- Mental Health/Guidance Counselors - salary and benefits (7 FTE) </t>
    </r>
  </si>
  <si>
    <r>
      <rPr>
        <b/>
        <sz val="11"/>
        <color theme="1"/>
        <rFont val="Calibri"/>
        <family val="2"/>
        <scheme val="minor"/>
      </rPr>
      <t>Reimbursement to Charter Schools</t>
    </r>
    <r>
      <rPr>
        <sz val="11"/>
        <color theme="1"/>
        <rFont val="Calibri"/>
        <family val="2"/>
        <scheme val="minor"/>
      </rPr>
      <t xml:space="preserve"> - for approved activities and items needed in the provision of student instruction and safe schools, including:                                    
-Contracted services for OT, PT &amp; SLP for ESE students </t>
    </r>
  </si>
  <si>
    <r>
      <rPr>
        <b/>
        <sz val="11"/>
        <color theme="1"/>
        <rFont val="Calibri"/>
        <family val="2"/>
        <scheme val="minor"/>
      </rPr>
      <t>Reimbursement to Charter Schools</t>
    </r>
    <r>
      <rPr>
        <sz val="11"/>
        <color theme="1"/>
        <rFont val="Calibri"/>
        <family val="2"/>
        <scheme val="minor"/>
      </rPr>
      <t xml:space="preserve"> - for approved activities and items needed in the provision of student instruction and safe schools, including
- Program Specialist - Implementation and coordination - salary and benefits (1 FTE)</t>
    </r>
  </si>
  <si>
    <r>
      <rPr>
        <b/>
        <sz val="11"/>
        <color theme="1"/>
        <rFont val="Calibri"/>
        <family val="2"/>
        <scheme val="minor"/>
      </rPr>
      <t>Reimbursement to Charter Schools</t>
    </r>
    <r>
      <rPr>
        <sz val="11"/>
        <color theme="1"/>
        <rFont val="Calibri"/>
        <family val="2"/>
        <scheme val="minor"/>
      </rPr>
      <t xml:space="preserve"> - for approved activities and items needed in the provision of student instruction and safe schools, including:                                    
- Literacy Coach - salary and benefits (1.5 FTE) 
- Professional Development stipends for teacher training 
</t>
    </r>
  </si>
  <si>
    <r>
      <rPr>
        <b/>
        <sz val="11"/>
        <color theme="1"/>
        <rFont val="Calibri"/>
        <family val="2"/>
        <scheme val="minor"/>
      </rPr>
      <t>Reimbursement to Charter School</t>
    </r>
    <r>
      <rPr>
        <sz val="11"/>
        <color theme="1"/>
        <rFont val="Calibri"/>
        <family val="2"/>
        <scheme val="minor"/>
      </rPr>
      <t xml:space="preserve">s - for approved activities and items needed in the provision of student instruction and safe schools, including:                                    
-HVAC repair and upgrades (equiment and installation) 
- Outdoor seating and shade covers for social distancing </t>
    </r>
  </si>
  <si>
    <t xml:space="preserve"> 2 (R) </t>
  </si>
  <si>
    <r>
      <rPr>
        <b/>
        <sz val="11"/>
        <color theme="1"/>
        <rFont val="Calibri"/>
        <family val="2"/>
        <scheme val="minor"/>
      </rPr>
      <t>Reimbursement to Charter Schools-</t>
    </r>
    <r>
      <rPr>
        <sz val="11"/>
        <color theme="1"/>
        <rFont val="Calibri"/>
        <family val="2"/>
        <scheme val="minor"/>
      </rPr>
      <t xml:space="preserve"> for approved activities and items needed in the provision of student instruction and safe schools, including: 
-Retention Incentives for Instructional Staff 
- Dean of Students/TSA for Behavior - salary and benefits (3 FTE)
-Non-Capitalized computer hardware:  Technology - laptops for students, projectors for classrooms, IPADS for students 
- Technology Related Supplies - wifi hot spots, flashdrives, keyboards, HDMI Cords charging stations 
- Computer licenses- Skyward SIS 
- Qualifying Disaster Relief Payments for staff for COVID related duties 
- Gifted Teacher - salary and benefits (1 FTE) 
- Speech Language Pathologist - salary and benefits (2 FTE) 
- Interventionist/Attendance Clerk - salary and benefits (4 FTE)</t>
    </r>
  </si>
  <si>
    <r>
      <rPr>
        <b/>
        <sz val="11"/>
        <color theme="1"/>
        <rFont val="Calibri"/>
        <family val="2"/>
        <scheme val="minor"/>
      </rPr>
      <t>Reimbursement to Charter Schools</t>
    </r>
    <r>
      <rPr>
        <sz val="11"/>
        <color theme="1"/>
        <rFont val="Calibri"/>
        <family val="2"/>
        <scheme val="minor"/>
      </rPr>
      <t xml:space="preserve"> - for approved activities and items needed in the provision of student instruction and safe schools, including:                                    
- Interventionists to provide remediation and enrichment to students (10.5 FTE)
- Summer extended learning staff salaries, materials and transportation 
- After School Tutoring/Enrichment Programs -salaries and benefits 
- Paraprofessionals - salary and benefits (19 FTE) 
- Science Teacher -salary and benefits (1 FTE)
- ESE Teacher -salary and benefits (7 FTE) 
- Learning Lab Teacher - salary and benefits (1 FTE)
</t>
    </r>
  </si>
  <si>
    <r>
      <rPr>
        <b/>
        <sz val="11"/>
        <color theme="1"/>
        <rFont val="Calibri"/>
        <family val="2"/>
        <scheme val="minor"/>
      </rPr>
      <t>Reimbursement to Charter Schools</t>
    </r>
    <r>
      <rPr>
        <sz val="11"/>
        <color theme="1"/>
        <rFont val="Calibri"/>
        <family val="2"/>
        <scheme val="minor"/>
      </rPr>
      <t xml:space="preserve"> - for approved activities and items needed in the provision of student instruction and safe schools, including:                                    
- Clinic Support Staff -salary and benefits (2 FTE)  
- Library Aide - salary and benefits (1 FTE)  
- Behavior Technician - salary and benefits (2 FTE)
- Recess &amp; Lunch Aides  - hourly salary 
- Instructional Curriculum and software - Edgenuity, Imagine Math, Lexia Learning, Brain Pop, Reading Plus, Aperture Education System, Student e-books, SAVVAS curriculum, Colegia , Concierge Pad, nearpod 
- Capitalized Audio-Visual Hardware - Interactive Boards (equipment and installation) 
- Early Intervention Screening kits 
- Furniture for social distancing 
</t>
    </r>
  </si>
  <si>
    <t xml:space="preserve">
1
2
3
4
5
6
7
</t>
  </si>
  <si>
    <t xml:space="preserve">
1
1
1 
1
1  
1 
1
</t>
  </si>
  <si>
    <t xml:space="preserve">
2 (Q)
2 (N)
2 (L)
2 (N) 
2 (K)
2 (K) 
2 (N)
2 (R)
</t>
  </si>
  <si>
    <t xml:space="preserve">
1
2
2
3 
4
5
4
3
</t>
  </si>
  <si>
    <t xml:space="preserve">
1
1
1
2
3
 2
1
1
1</t>
  </si>
  <si>
    <t xml:space="preserve">
2(R)
2 (L)
2 (K)
2 (K)
2 (K)
2(R)
2 (N)
2 (B)
2 (J)</t>
  </si>
  <si>
    <t>2(L)</t>
  </si>
  <si>
    <t>Contracted service with a nursing agency to expand nursing services in schools, 2 years, ($25,000)</t>
  </si>
  <si>
    <t xml:space="preserve">Contracted Health Services - Occupational Health, Speech Pathology contracted services ($25,000).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</si>
</sst>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49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0" fillId="0" borderId="0" xfId="0" applyNumberFormat="1"/>
    <xf numFmtId="44" fontId="0" fillId="0" borderId="0" xfId="1" applyFont="1" applyFill="1" applyAlignment="1">
      <alignment wrapText="1"/>
    </xf>
    <xf numFmtId="3" fontId="0" fillId="0" borderId="0" xfId="0" applyNumberFormat="1"/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right"/>
    </xf>
    <xf numFmtId="44" fontId="0" fillId="0" borderId="1" xfId="1" applyFon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209</xdr:row>
      <xdr:rowOff>1077</xdr:rowOff>
    </xdr:from>
    <xdr:to>
      <xdr:col>8</xdr:col>
      <xdr:colOff>950594</xdr:colOff>
      <xdr:row>211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3"/>
  <sheetViews>
    <sheetView tabSelected="1" zoomScale="90" zoomScaleNormal="90" workbookViewId="0">
      <selection activeCell="I9" sqref="I9"/>
    </sheetView>
  </sheetViews>
  <sheetFormatPr baseColWidth="10" defaultColWidth="8.83203125" defaultRowHeight="15" x14ac:dyDescent="0.2"/>
  <cols>
    <col min="1" max="1" width="8.5" bestFit="1" customWidth="1"/>
    <col min="2" max="2" width="7.1640625" customWidth="1"/>
    <col min="3" max="3" width="10.1640625" customWidth="1"/>
    <col min="4" max="4" width="9.5" customWidth="1"/>
    <col min="5" max="5" width="42.5" style="7" customWidth="1"/>
    <col min="6" max="6" width="8.1640625" bestFit="1" customWidth="1"/>
    <col min="7" max="10" width="21.5" customWidth="1"/>
    <col min="11" max="11" width="14.33203125" bestFit="1" customWidth="1"/>
  </cols>
  <sheetData>
    <row r="1" spans="1:9" x14ac:dyDescent="0.2">
      <c r="A1" s="19" t="s">
        <v>0</v>
      </c>
      <c r="B1" s="20"/>
      <c r="C1" s="20"/>
      <c r="D1" s="20"/>
      <c r="H1" s="21" t="s">
        <v>1</v>
      </c>
      <c r="I1" s="22"/>
    </row>
    <row r="2" spans="1:9" x14ac:dyDescent="0.2">
      <c r="A2" s="20"/>
      <c r="B2" s="20"/>
      <c r="C2" s="20"/>
      <c r="D2" s="20"/>
      <c r="H2" s="22"/>
      <c r="I2" s="22"/>
    </row>
    <row r="3" spans="1:9" x14ac:dyDescent="0.2">
      <c r="A3" s="19" t="s">
        <v>2</v>
      </c>
      <c r="B3" s="20"/>
      <c r="C3" s="20"/>
      <c r="D3" s="20"/>
      <c r="H3" s="22"/>
      <c r="I3" s="22"/>
    </row>
    <row r="4" spans="1:9" x14ac:dyDescent="0.2">
      <c r="A4" s="20"/>
      <c r="B4" s="20"/>
      <c r="C4" s="20"/>
      <c r="D4" s="20"/>
    </row>
    <row r="6" spans="1:9" ht="23.25" customHeight="1" x14ac:dyDescent="0.25">
      <c r="A6" s="25" t="s">
        <v>3</v>
      </c>
      <c r="B6" s="25"/>
      <c r="C6" s="25"/>
      <c r="D6" s="25"/>
      <c r="E6" s="25"/>
      <c r="F6" s="25"/>
      <c r="G6" s="25"/>
      <c r="H6" s="25"/>
      <c r="I6" s="25"/>
    </row>
    <row r="7" spans="1:9" ht="23.25" customHeight="1" x14ac:dyDescent="0.25">
      <c r="A7" s="25" t="s">
        <v>4</v>
      </c>
      <c r="B7" s="25"/>
      <c r="C7" s="25"/>
      <c r="D7" s="25"/>
      <c r="E7" s="25"/>
      <c r="F7" s="25"/>
      <c r="G7" s="25"/>
      <c r="H7" s="25"/>
      <c r="I7" s="25"/>
    </row>
    <row r="9" spans="1:9" ht="43" x14ac:dyDescent="0.2">
      <c r="A9" s="1" t="s">
        <v>5</v>
      </c>
      <c r="B9" s="1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2" t="s">
        <v>12</v>
      </c>
      <c r="I9" s="1" t="s">
        <v>13</v>
      </c>
    </row>
    <row r="10" spans="1:9" ht="242" customHeight="1" x14ac:dyDescent="0.2">
      <c r="A10" s="3">
        <v>5100</v>
      </c>
      <c r="B10" s="3">
        <v>394</v>
      </c>
      <c r="C10" s="16" t="s">
        <v>219</v>
      </c>
      <c r="D10" s="16" t="s">
        <v>220</v>
      </c>
      <c r="E10" s="6" t="s">
        <v>217</v>
      </c>
      <c r="F10" s="3">
        <v>38.5</v>
      </c>
      <c r="G10" s="14">
        <v>2433459.2599999998</v>
      </c>
      <c r="H10" s="14">
        <v>1397299.63</v>
      </c>
      <c r="I10" s="15">
        <f t="shared" ref="I10:I42" si="0">SUM(G10:H10)</f>
        <v>3830758.8899999997</v>
      </c>
    </row>
    <row r="11" spans="1:9" ht="320" x14ac:dyDescent="0.2">
      <c r="A11" s="3">
        <v>5100</v>
      </c>
      <c r="B11" s="3">
        <v>394</v>
      </c>
      <c r="C11" s="13" t="s">
        <v>223</v>
      </c>
      <c r="D11" s="13" t="s">
        <v>224</v>
      </c>
      <c r="E11" s="6" t="s">
        <v>216</v>
      </c>
      <c r="F11" s="3">
        <v>10</v>
      </c>
      <c r="G11" s="14">
        <v>1939762.52</v>
      </c>
      <c r="H11" s="14">
        <v>515554.45</v>
      </c>
      <c r="I11" s="15">
        <f>SUM(G11:H11)</f>
        <v>2455316.9700000002</v>
      </c>
    </row>
    <row r="12" spans="1:9" ht="350" x14ac:dyDescent="0.2">
      <c r="A12" s="3">
        <v>5100</v>
      </c>
      <c r="B12" s="3">
        <v>394</v>
      </c>
      <c r="C12" s="16" t="s">
        <v>222</v>
      </c>
      <c r="D12" s="16" t="s">
        <v>221</v>
      </c>
      <c r="E12" s="6" t="s">
        <v>218</v>
      </c>
      <c r="F12" s="3">
        <v>5</v>
      </c>
      <c r="G12" s="14">
        <v>1000000</v>
      </c>
      <c r="H12" s="14">
        <v>1000000</v>
      </c>
      <c r="I12" s="15">
        <f t="shared" si="0"/>
        <v>2000000</v>
      </c>
    </row>
    <row r="13" spans="1:9" ht="80" x14ac:dyDescent="0.2">
      <c r="A13" s="3">
        <v>6120</v>
      </c>
      <c r="B13" s="3">
        <v>394</v>
      </c>
      <c r="C13" s="3">
        <v>3</v>
      </c>
      <c r="D13" s="3" t="s">
        <v>94</v>
      </c>
      <c r="E13" s="6" t="s">
        <v>210</v>
      </c>
      <c r="F13" s="3">
        <v>7</v>
      </c>
      <c r="G13" s="14">
        <v>471846</v>
      </c>
      <c r="H13" s="14">
        <v>140352</v>
      </c>
      <c r="I13" s="15">
        <f t="shared" si="0"/>
        <v>612198</v>
      </c>
    </row>
    <row r="14" spans="1:9" ht="64" x14ac:dyDescent="0.2">
      <c r="A14" s="3">
        <v>6130</v>
      </c>
      <c r="B14" s="3">
        <v>394</v>
      </c>
      <c r="C14" s="3">
        <v>4</v>
      </c>
      <c r="D14" s="3" t="s">
        <v>94</v>
      </c>
      <c r="E14" s="6" t="s">
        <v>211</v>
      </c>
      <c r="F14" s="3"/>
      <c r="G14" s="14">
        <v>75047</v>
      </c>
      <c r="H14" s="14">
        <v>36963</v>
      </c>
      <c r="I14" s="15">
        <f t="shared" si="0"/>
        <v>112010</v>
      </c>
    </row>
    <row r="15" spans="1:9" ht="80" x14ac:dyDescent="0.2">
      <c r="A15" s="3">
        <v>6300</v>
      </c>
      <c r="B15" s="3">
        <v>394</v>
      </c>
      <c r="C15" s="3">
        <v>5</v>
      </c>
      <c r="D15" s="3" t="s">
        <v>114</v>
      </c>
      <c r="E15" s="6" t="s">
        <v>212</v>
      </c>
      <c r="F15" s="3">
        <v>1</v>
      </c>
      <c r="G15" s="14">
        <v>52260</v>
      </c>
      <c r="H15" s="14">
        <v>25740</v>
      </c>
      <c r="I15" s="15">
        <f t="shared" si="0"/>
        <v>78000</v>
      </c>
    </row>
    <row r="16" spans="1:9" ht="112" x14ac:dyDescent="0.2">
      <c r="A16" s="3">
        <v>6400</v>
      </c>
      <c r="B16" s="3">
        <v>394</v>
      </c>
      <c r="C16" s="13" t="s">
        <v>198</v>
      </c>
      <c r="D16" s="13" t="s">
        <v>197</v>
      </c>
      <c r="E16" s="6" t="s">
        <v>213</v>
      </c>
      <c r="F16" s="3">
        <v>1.5</v>
      </c>
      <c r="G16" s="14">
        <v>221065</v>
      </c>
      <c r="H16" s="14">
        <v>59629</v>
      </c>
      <c r="I16" s="15">
        <f t="shared" si="0"/>
        <v>280694</v>
      </c>
    </row>
    <row r="17" spans="1:10" ht="112" x14ac:dyDescent="0.2">
      <c r="A17" s="3">
        <v>7400</v>
      </c>
      <c r="B17" s="3">
        <v>394</v>
      </c>
      <c r="C17" s="13" t="s">
        <v>204</v>
      </c>
      <c r="D17" s="13" t="s">
        <v>205</v>
      </c>
      <c r="E17" s="6" t="s">
        <v>214</v>
      </c>
      <c r="F17" s="3"/>
      <c r="G17" s="14">
        <v>306816</v>
      </c>
      <c r="H17" s="14">
        <v>27984</v>
      </c>
      <c r="I17" s="15">
        <f t="shared" si="0"/>
        <v>334800</v>
      </c>
    </row>
    <row r="18" spans="1:10" ht="96" x14ac:dyDescent="0.2">
      <c r="A18" s="3">
        <v>7900</v>
      </c>
      <c r="B18" s="3">
        <v>394</v>
      </c>
      <c r="C18" s="13" t="s">
        <v>207</v>
      </c>
      <c r="D18" s="13" t="s">
        <v>206</v>
      </c>
      <c r="E18" s="6" t="s">
        <v>209</v>
      </c>
      <c r="F18" s="3">
        <v>3</v>
      </c>
      <c r="G18" s="14">
        <v>211431</v>
      </c>
      <c r="H18" s="14">
        <v>102234</v>
      </c>
      <c r="I18" s="15">
        <f t="shared" si="0"/>
        <v>313665</v>
      </c>
    </row>
    <row r="19" spans="1:10" ht="64" x14ac:dyDescent="0.2">
      <c r="A19" s="3">
        <v>8200</v>
      </c>
      <c r="B19" s="3">
        <v>394</v>
      </c>
      <c r="C19" s="3">
        <v>2</v>
      </c>
      <c r="D19" s="3" t="s">
        <v>66</v>
      </c>
      <c r="E19" s="6" t="s">
        <v>208</v>
      </c>
      <c r="F19" s="3">
        <v>3</v>
      </c>
      <c r="G19" s="14">
        <v>75492.070000000007</v>
      </c>
      <c r="H19" s="14">
        <v>37182.75</v>
      </c>
      <c r="I19" s="15">
        <f t="shared" si="0"/>
        <v>112674.82</v>
      </c>
    </row>
    <row r="20" spans="1:10" ht="64" x14ac:dyDescent="0.2">
      <c r="A20" s="3">
        <v>5100</v>
      </c>
      <c r="B20" s="3">
        <v>110</v>
      </c>
      <c r="C20" s="3">
        <v>1</v>
      </c>
      <c r="D20" s="3">
        <v>1</v>
      </c>
      <c r="E20" s="6" t="s">
        <v>20</v>
      </c>
      <c r="F20" s="3"/>
      <c r="G20" s="15">
        <v>98115</v>
      </c>
      <c r="H20" s="15">
        <v>98115</v>
      </c>
      <c r="I20" s="15">
        <f t="shared" si="0"/>
        <v>196230</v>
      </c>
    </row>
    <row r="21" spans="1:10" ht="64" x14ac:dyDescent="0.2">
      <c r="A21" s="3">
        <v>5100</v>
      </c>
      <c r="B21" s="3">
        <v>120</v>
      </c>
      <c r="C21" s="3">
        <v>1</v>
      </c>
      <c r="D21" s="3">
        <v>1</v>
      </c>
      <c r="E21" s="6" t="s">
        <v>18</v>
      </c>
      <c r="F21" s="3"/>
      <c r="G21" s="15">
        <v>1504229</v>
      </c>
      <c r="H21" s="15">
        <v>1504229</v>
      </c>
      <c r="I21" s="15">
        <f t="shared" si="0"/>
        <v>3008458</v>
      </c>
    </row>
    <row r="22" spans="1:10" ht="48" x14ac:dyDescent="0.2">
      <c r="A22" s="3">
        <v>5100</v>
      </c>
      <c r="B22" s="3">
        <v>160</v>
      </c>
      <c r="C22" s="3">
        <v>1</v>
      </c>
      <c r="D22" s="3">
        <v>1</v>
      </c>
      <c r="E22" s="6" t="s">
        <v>19</v>
      </c>
      <c r="F22" s="3"/>
      <c r="G22" s="15">
        <v>62769</v>
      </c>
      <c r="H22" s="15">
        <v>62769</v>
      </c>
      <c r="I22" s="15">
        <f t="shared" si="0"/>
        <v>125538</v>
      </c>
    </row>
    <row r="23" spans="1:10" ht="32" x14ac:dyDescent="0.2">
      <c r="A23" s="3">
        <v>5100</v>
      </c>
      <c r="B23" s="3">
        <v>210</v>
      </c>
      <c r="C23" s="3">
        <v>1</v>
      </c>
      <c r="D23" s="3">
        <v>1</v>
      </c>
      <c r="E23" s="6" t="s">
        <v>21</v>
      </c>
      <c r="F23" s="3"/>
      <c r="G23" s="15">
        <v>180166</v>
      </c>
      <c r="H23" s="15">
        <v>180166</v>
      </c>
      <c r="I23" s="15">
        <f t="shared" si="0"/>
        <v>360332</v>
      </c>
    </row>
    <row r="24" spans="1:10" ht="32" x14ac:dyDescent="0.2">
      <c r="A24" s="3">
        <v>5100</v>
      </c>
      <c r="B24" s="3">
        <v>220</v>
      </c>
      <c r="C24" s="3">
        <v>1</v>
      </c>
      <c r="D24" s="3">
        <v>1</v>
      </c>
      <c r="E24" s="6" t="s">
        <v>22</v>
      </c>
      <c r="F24" s="3"/>
      <c r="G24" s="15">
        <v>127381</v>
      </c>
      <c r="H24" s="15">
        <v>127381</v>
      </c>
      <c r="I24" s="15">
        <f t="shared" si="0"/>
        <v>254762</v>
      </c>
      <c r="J24" s="7"/>
    </row>
    <row r="25" spans="1:10" ht="48" x14ac:dyDescent="0.2">
      <c r="A25" s="3">
        <v>5100</v>
      </c>
      <c r="B25" s="3">
        <v>510</v>
      </c>
      <c r="C25" s="3">
        <v>1</v>
      </c>
      <c r="D25" s="3">
        <v>1</v>
      </c>
      <c r="E25" s="6" t="s">
        <v>29</v>
      </c>
      <c r="F25" s="3"/>
      <c r="G25" s="15">
        <v>1000000</v>
      </c>
      <c r="H25" s="15">
        <v>967130.81</v>
      </c>
      <c r="I25" s="15">
        <f t="shared" si="0"/>
        <v>1967130.81</v>
      </c>
      <c r="J25" s="7"/>
    </row>
    <row r="26" spans="1:10" ht="16" x14ac:dyDescent="0.2">
      <c r="A26" s="3">
        <v>5200</v>
      </c>
      <c r="B26" s="3">
        <v>120</v>
      </c>
      <c r="C26" s="3">
        <v>1</v>
      </c>
      <c r="D26" s="3">
        <v>1</v>
      </c>
      <c r="E26" s="6" t="s">
        <v>30</v>
      </c>
      <c r="F26" s="3"/>
      <c r="G26" s="15">
        <v>285355</v>
      </c>
      <c r="H26" s="15">
        <f>G26</f>
        <v>285355</v>
      </c>
      <c r="I26" s="15">
        <f t="shared" si="0"/>
        <v>570710</v>
      </c>
      <c r="J26" s="7"/>
    </row>
    <row r="27" spans="1:10" ht="16" x14ac:dyDescent="0.2">
      <c r="A27" s="3">
        <v>5200</v>
      </c>
      <c r="B27" s="3">
        <v>210</v>
      </c>
      <c r="C27" s="3">
        <v>1</v>
      </c>
      <c r="D27" s="3">
        <v>1</v>
      </c>
      <c r="E27" s="6" t="s">
        <v>31</v>
      </c>
      <c r="F27" s="3"/>
      <c r="G27" s="15">
        <v>30875</v>
      </c>
      <c r="H27" s="15">
        <f>G27</f>
        <v>30875</v>
      </c>
      <c r="I27" s="15">
        <f t="shared" si="0"/>
        <v>61750</v>
      </c>
      <c r="J27" s="7"/>
    </row>
    <row r="28" spans="1:10" ht="16" x14ac:dyDescent="0.2">
      <c r="A28" s="3">
        <v>5200</v>
      </c>
      <c r="B28" s="3">
        <v>220</v>
      </c>
      <c r="C28" s="3">
        <v>1</v>
      </c>
      <c r="D28" s="3">
        <v>1</v>
      </c>
      <c r="E28" s="6" t="s">
        <v>32</v>
      </c>
      <c r="F28" s="3"/>
      <c r="G28" s="15">
        <v>21830</v>
      </c>
      <c r="H28" s="15">
        <f>G28</f>
        <v>21830</v>
      </c>
      <c r="I28" s="15">
        <f t="shared" si="0"/>
        <v>43660</v>
      </c>
      <c r="J28" s="7"/>
    </row>
    <row r="29" spans="1:10" ht="16" x14ac:dyDescent="0.2">
      <c r="A29" s="3">
        <v>5200</v>
      </c>
      <c r="B29" s="3">
        <v>510</v>
      </c>
      <c r="C29" s="3">
        <v>1</v>
      </c>
      <c r="D29" s="3">
        <v>1</v>
      </c>
      <c r="E29" s="6" t="s">
        <v>33</v>
      </c>
      <c r="F29" s="3"/>
      <c r="G29" s="15">
        <v>5000</v>
      </c>
      <c r="H29" s="15">
        <v>5000</v>
      </c>
      <c r="I29" s="15">
        <f t="shared" si="0"/>
        <v>10000</v>
      </c>
      <c r="J29" s="7"/>
    </row>
    <row r="30" spans="1:10" ht="64" x14ac:dyDescent="0.2">
      <c r="A30" s="3">
        <v>6120</v>
      </c>
      <c r="B30" s="3">
        <v>130</v>
      </c>
      <c r="C30" s="3">
        <v>1</v>
      </c>
      <c r="D30" s="3">
        <v>1</v>
      </c>
      <c r="E30" s="6" t="s">
        <v>23</v>
      </c>
      <c r="F30" s="3"/>
      <c r="G30" s="15">
        <v>69822</v>
      </c>
      <c r="H30" s="15">
        <v>69822</v>
      </c>
      <c r="I30" s="15">
        <f t="shared" si="0"/>
        <v>139644</v>
      </c>
      <c r="J30" s="7"/>
    </row>
    <row r="31" spans="1:10" ht="32" x14ac:dyDescent="0.2">
      <c r="A31" s="3">
        <v>6120</v>
      </c>
      <c r="B31" s="3">
        <v>210</v>
      </c>
      <c r="C31" s="3">
        <v>1</v>
      </c>
      <c r="D31" s="3">
        <v>1</v>
      </c>
      <c r="E31" s="6" t="s">
        <v>24</v>
      </c>
      <c r="F31" s="3"/>
      <c r="G31" s="15">
        <v>7555</v>
      </c>
      <c r="H31" s="15">
        <v>7555</v>
      </c>
      <c r="I31" s="15">
        <f t="shared" si="0"/>
        <v>15110</v>
      </c>
      <c r="J31" s="7"/>
    </row>
    <row r="32" spans="1:10" ht="32" x14ac:dyDescent="0.2">
      <c r="A32" s="3">
        <v>6120</v>
      </c>
      <c r="B32" s="3">
        <v>220</v>
      </c>
      <c r="C32" s="3">
        <v>1</v>
      </c>
      <c r="D32" s="3">
        <v>1</v>
      </c>
      <c r="E32" s="6" t="s">
        <v>25</v>
      </c>
      <c r="F32" s="3"/>
      <c r="G32" s="15">
        <v>5341</v>
      </c>
      <c r="H32" s="15">
        <v>5341</v>
      </c>
      <c r="I32" s="15">
        <f t="shared" si="0"/>
        <v>10682</v>
      </c>
      <c r="J32" s="7"/>
    </row>
    <row r="33" spans="1:11" ht="32" x14ac:dyDescent="0.2">
      <c r="A33" s="3">
        <v>7800</v>
      </c>
      <c r="B33" s="3">
        <v>160</v>
      </c>
      <c r="C33" s="3">
        <v>1</v>
      </c>
      <c r="D33" s="3">
        <v>1</v>
      </c>
      <c r="E33" s="6" t="s">
        <v>14</v>
      </c>
      <c r="F33" s="3"/>
      <c r="G33" s="15">
        <v>172705</v>
      </c>
      <c r="H33" s="14">
        <v>172705</v>
      </c>
      <c r="I33" s="15">
        <f t="shared" si="0"/>
        <v>345410</v>
      </c>
      <c r="J33" s="7"/>
    </row>
    <row r="34" spans="1:11" ht="32" x14ac:dyDescent="0.2">
      <c r="A34" s="3">
        <v>7800</v>
      </c>
      <c r="B34" s="3">
        <v>210</v>
      </c>
      <c r="C34" s="3">
        <v>1</v>
      </c>
      <c r="D34" s="3">
        <v>1</v>
      </c>
      <c r="E34" s="6" t="s">
        <v>15</v>
      </c>
      <c r="F34" s="3"/>
      <c r="G34" s="15">
        <v>18687</v>
      </c>
      <c r="H34" s="14">
        <f>G34</f>
        <v>18687</v>
      </c>
      <c r="I34" s="15">
        <f t="shared" si="0"/>
        <v>37374</v>
      </c>
      <c r="J34" s="7"/>
    </row>
    <row r="35" spans="1:11" ht="32" x14ac:dyDescent="0.2">
      <c r="A35" s="3">
        <v>7800</v>
      </c>
      <c r="B35" s="3">
        <v>220</v>
      </c>
      <c r="C35" s="3">
        <v>1</v>
      </c>
      <c r="D35" s="3">
        <v>1</v>
      </c>
      <c r="E35" s="6" t="s">
        <v>16</v>
      </c>
      <c r="F35" s="3"/>
      <c r="G35" s="15">
        <v>13212</v>
      </c>
      <c r="H35" s="14">
        <f>G35</f>
        <v>13212</v>
      </c>
      <c r="I35" s="15">
        <f t="shared" si="0"/>
        <v>26424</v>
      </c>
      <c r="J35" s="10"/>
      <c r="K35" s="7"/>
    </row>
    <row r="36" spans="1:11" ht="32" x14ac:dyDescent="0.2">
      <c r="A36" s="3">
        <v>7800</v>
      </c>
      <c r="B36" s="3">
        <v>460</v>
      </c>
      <c r="C36" s="3">
        <v>1</v>
      </c>
      <c r="D36" s="3">
        <v>1</v>
      </c>
      <c r="E36" s="6" t="s">
        <v>17</v>
      </c>
      <c r="F36" s="3"/>
      <c r="G36" s="15">
        <v>183852</v>
      </c>
      <c r="H36" s="14">
        <f>G36</f>
        <v>183852</v>
      </c>
      <c r="I36" s="15">
        <f t="shared" si="0"/>
        <v>367704</v>
      </c>
    </row>
    <row r="37" spans="1:11" ht="64" x14ac:dyDescent="0.2">
      <c r="A37" s="3">
        <v>8200</v>
      </c>
      <c r="B37" s="3">
        <v>160</v>
      </c>
      <c r="C37" s="3">
        <v>1</v>
      </c>
      <c r="D37" s="3">
        <v>1</v>
      </c>
      <c r="E37" s="6" t="s">
        <v>26</v>
      </c>
      <c r="F37" s="3"/>
      <c r="G37" s="15">
        <v>58701</v>
      </c>
      <c r="H37" s="15">
        <v>58701</v>
      </c>
      <c r="I37" s="15">
        <f t="shared" si="0"/>
        <v>117402</v>
      </c>
    </row>
    <row r="38" spans="1:11" ht="32" x14ac:dyDescent="0.2">
      <c r="A38" s="3">
        <v>8200</v>
      </c>
      <c r="B38" s="3">
        <v>210</v>
      </c>
      <c r="C38" s="3">
        <v>1</v>
      </c>
      <c r="D38" s="3">
        <v>1</v>
      </c>
      <c r="E38" s="6" t="s">
        <v>27</v>
      </c>
      <c r="F38" s="3"/>
      <c r="G38" s="15">
        <v>6351</v>
      </c>
      <c r="H38" s="15">
        <v>6351</v>
      </c>
      <c r="I38" s="15">
        <f t="shared" si="0"/>
        <v>12702</v>
      </c>
    </row>
    <row r="39" spans="1:11" ht="32" x14ac:dyDescent="0.2">
      <c r="A39" s="3">
        <v>8200</v>
      </c>
      <c r="B39" s="3">
        <v>220</v>
      </c>
      <c r="C39" s="3">
        <v>1</v>
      </c>
      <c r="D39" s="3">
        <v>1</v>
      </c>
      <c r="E39" s="6" t="s">
        <v>28</v>
      </c>
      <c r="F39" s="3"/>
      <c r="G39" s="15">
        <v>4491</v>
      </c>
      <c r="H39" s="15">
        <v>4491</v>
      </c>
      <c r="I39" s="15">
        <f t="shared" si="0"/>
        <v>8982</v>
      </c>
    </row>
    <row r="40" spans="1:11" ht="32" x14ac:dyDescent="0.2">
      <c r="A40" s="3">
        <v>5100</v>
      </c>
      <c r="B40" s="3">
        <v>150</v>
      </c>
      <c r="C40" s="3">
        <v>2</v>
      </c>
      <c r="D40" s="3">
        <v>1</v>
      </c>
      <c r="E40" s="6" t="s">
        <v>34</v>
      </c>
      <c r="F40" s="3">
        <v>50</v>
      </c>
      <c r="G40" s="15">
        <v>1251678</v>
      </c>
      <c r="H40" s="15">
        <f t="shared" ref="H40:H59" si="1">G40</f>
        <v>1251678</v>
      </c>
      <c r="I40" s="15">
        <f t="shared" si="0"/>
        <v>2503356</v>
      </c>
    </row>
    <row r="41" spans="1:11" ht="32" x14ac:dyDescent="0.2">
      <c r="A41" s="3">
        <v>5100</v>
      </c>
      <c r="B41" s="3">
        <v>210</v>
      </c>
      <c r="C41" s="3">
        <v>2</v>
      </c>
      <c r="D41" s="3">
        <v>1</v>
      </c>
      <c r="E41" s="6" t="s">
        <v>35</v>
      </c>
      <c r="F41" s="3"/>
      <c r="G41" s="15">
        <v>135431.56</v>
      </c>
      <c r="H41" s="15">
        <f t="shared" si="1"/>
        <v>135431.56</v>
      </c>
      <c r="I41" s="15">
        <f t="shared" si="0"/>
        <v>270863.12</v>
      </c>
    </row>
    <row r="42" spans="1:11" ht="32" x14ac:dyDescent="0.2">
      <c r="A42" s="3">
        <v>5100</v>
      </c>
      <c r="B42" s="3">
        <v>220</v>
      </c>
      <c r="C42" s="3">
        <v>2</v>
      </c>
      <c r="D42" s="3">
        <v>1</v>
      </c>
      <c r="E42" s="6" t="s">
        <v>36</v>
      </c>
      <c r="F42" s="3"/>
      <c r="G42" s="15">
        <v>95753</v>
      </c>
      <c r="H42" s="15">
        <f t="shared" si="1"/>
        <v>95753</v>
      </c>
      <c r="I42" s="15">
        <f t="shared" si="0"/>
        <v>191506</v>
      </c>
    </row>
    <row r="43" spans="1:11" ht="32" x14ac:dyDescent="0.2">
      <c r="A43" s="3">
        <v>5100</v>
      </c>
      <c r="B43" s="3">
        <v>230</v>
      </c>
      <c r="C43" s="3">
        <v>2</v>
      </c>
      <c r="D43" s="3">
        <v>1</v>
      </c>
      <c r="E43" s="6" t="s">
        <v>37</v>
      </c>
      <c r="F43" s="3"/>
      <c r="G43" s="15">
        <v>387500</v>
      </c>
      <c r="H43" s="15">
        <f t="shared" si="1"/>
        <v>387500</v>
      </c>
      <c r="I43" s="15">
        <f t="shared" ref="I43:I74" si="2">SUM(G43:H43)</f>
        <v>775000</v>
      </c>
    </row>
    <row r="44" spans="1:11" ht="32" x14ac:dyDescent="0.2">
      <c r="A44" s="3">
        <v>5100</v>
      </c>
      <c r="B44" s="3">
        <v>240</v>
      </c>
      <c r="C44" s="3">
        <v>2</v>
      </c>
      <c r="D44" s="3">
        <v>1</v>
      </c>
      <c r="E44" s="6" t="s">
        <v>38</v>
      </c>
      <c r="F44" s="3"/>
      <c r="G44" s="15">
        <v>60000</v>
      </c>
      <c r="H44" s="15">
        <f t="shared" si="1"/>
        <v>60000</v>
      </c>
      <c r="I44" s="15">
        <f t="shared" si="2"/>
        <v>120000</v>
      </c>
    </row>
    <row r="45" spans="1:11" ht="32" x14ac:dyDescent="0.2">
      <c r="A45" s="3">
        <v>5100</v>
      </c>
      <c r="B45" s="3">
        <v>120</v>
      </c>
      <c r="C45" s="3">
        <v>3</v>
      </c>
      <c r="D45" s="3">
        <v>1</v>
      </c>
      <c r="E45" s="6" t="s">
        <v>39</v>
      </c>
      <c r="F45" s="3">
        <v>43</v>
      </c>
      <c r="G45" s="15">
        <v>2085500</v>
      </c>
      <c r="H45" s="14">
        <f t="shared" si="1"/>
        <v>2085500</v>
      </c>
      <c r="I45" s="15">
        <f t="shared" si="2"/>
        <v>4171000</v>
      </c>
    </row>
    <row r="46" spans="1:11" ht="32" x14ac:dyDescent="0.2">
      <c r="A46" s="3">
        <v>5100</v>
      </c>
      <c r="B46" s="3">
        <v>210</v>
      </c>
      <c r="C46" s="3">
        <v>3</v>
      </c>
      <c r="D46" s="3">
        <v>1</v>
      </c>
      <c r="E46" s="6" t="s">
        <v>40</v>
      </c>
      <c r="F46" s="3"/>
      <c r="G46" s="15">
        <v>225651</v>
      </c>
      <c r="H46" s="14">
        <f t="shared" si="1"/>
        <v>225651</v>
      </c>
      <c r="I46" s="15">
        <f t="shared" si="2"/>
        <v>451302</v>
      </c>
    </row>
    <row r="47" spans="1:11" ht="32" x14ac:dyDescent="0.2">
      <c r="A47" s="3">
        <v>5100</v>
      </c>
      <c r="B47" s="3">
        <v>220</v>
      </c>
      <c r="C47" s="3">
        <v>3</v>
      </c>
      <c r="D47" s="3">
        <v>1</v>
      </c>
      <c r="E47" s="6" t="s">
        <v>41</v>
      </c>
      <c r="F47" s="3"/>
      <c r="G47" s="15">
        <v>159541</v>
      </c>
      <c r="H47" s="14">
        <f t="shared" si="1"/>
        <v>159541</v>
      </c>
      <c r="I47" s="15">
        <f t="shared" si="2"/>
        <v>319082</v>
      </c>
    </row>
    <row r="48" spans="1:11" ht="32" x14ac:dyDescent="0.2">
      <c r="A48" s="3">
        <v>5100</v>
      </c>
      <c r="B48" s="3">
        <v>230</v>
      </c>
      <c r="C48" s="3">
        <v>3</v>
      </c>
      <c r="D48" s="3">
        <v>1</v>
      </c>
      <c r="E48" s="6" t="s">
        <v>42</v>
      </c>
      <c r="F48" s="3"/>
      <c r="G48" s="15">
        <v>333250</v>
      </c>
      <c r="H48" s="14">
        <f t="shared" si="1"/>
        <v>333250</v>
      </c>
      <c r="I48" s="15">
        <f t="shared" si="2"/>
        <v>666500</v>
      </c>
    </row>
    <row r="49" spans="1:9" ht="32" x14ac:dyDescent="0.2">
      <c r="A49" s="3">
        <v>5100</v>
      </c>
      <c r="B49" s="3">
        <v>240</v>
      </c>
      <c r="C49" s="3">
        <v>3</v>
      </c>
      <c r="D49" s="3">
        <v>1</v>
      </c>
      <c r="E49" s="6" t="s">
        <v>43</v>
      </c>
      <c r="F49" s="3"/>
      <c r="G49" s="15">
        <v>51600</v>
      </c>
      <c r="H49" s="14">
        <f t="shared" si="1"/>
        <v>51600</v>
      </c>
      <c r="I49" s="15">
        <f t="shared" si="2"/>
        <v>103200</v>
      </c>
    </row>
    <row r="50" spans="1:9" ht="32" x14ac:dyDescent="0.2">
      <c r="A50" s="3">
        <v>5100</v>
      </c>
      <c r="B50" s="3">
        <v>120</v>
      </c>
      <c r="C50" s="3">
        <v>4</v>
      </c>
      <c r="D50" s="3">
        <v>1</v>
      </c>
      <c r="E50" s="6" t="s">
        <v>44</v>
      </c>
      <c r="F50" s="3">
        <v>46</v>
      </c>
      <c r="G50" s="15">
        <v>2231000</v>
      </c>
      <c r="H50" s="14">
        <f t="shared" si="1"/>
        <v>2231000</v>
      </c>
      <c r="I50" s="15">
        <f t="shared" si="2"/>
        <v>4462000</v>
      </c>
    </row>
    <row r="51" spans="1:9" ht="32" x14ac:dyDescent="0.2">
      <c r="A51" s="3">
        <v>5100</v>
      </c>
      <c r="B51" s="3">
        <v>210</v>
      </c>
      <c r="C51" s="3">
        <v>4</v>
      </c>
      <c r="D51" s="3">
        <v>1</v>
      </c>
      <c r="E51" s="6" t="s">
        <v>45</v>
      </c>
      <c r="F51" s="3"/>
      <c r="G51" s="15">
        <v>241394</v>
      </c>
      <c r="H51" s="14">
        <f t="shared" si="1"/>
        <v>241394</v>
      </c>
      <c r="I51" s="15">
        <f t="shared" si="2"/>
        <v>482788</v>
      </c>
    </row>
    <row r="52" spans="1:9" ht="32" x14ac:dyDescent="0.2">
      <c r="A52" s="3">
        <v>5100</v>
      </c>
      <c r="B52" s="3">
        <v>220</v>
      </c>
      <c r="C52" s="3">
        <v>4</v>
      </c>
      <c r="D52" s="3">
        <v>1</v>
      </c>
      <c r="E52" s="6" t="s">
        <v>46</v>
      </c>
      <c r="F52" s="3"/>
      <c r="G52" s="15">
        <v>170672</v>
      </c>
      <c r="H52" s="14">
        <f t="shared" si="1"/>
        <v>170672</v>
      </c>
      <c r="I52" s="15">
        <f t="shared" si="2"/>
        <v>341344</v>
      </c>
    </row>
    <row r="53" spans="1:9" ht="32" x14ac:dyDescent="0.2">
      <c r="A53" s="3">
        <v>5100</v>
      </c>
      <c r="B53" s="3">
        <v>230</v>
      </c>
      <c r="C53" s="3">
        <v>4</v>
      </c>
      <c r="D53" s="3">
        <v>1</v>
      </c>
      <c r="E53" s="6" t="s">
        <v>47</v>
      </c>
      <c r="F53" s="3"/>
      <c r="G53" s="15">
        <v>356500</v>
      </c>
      <c r="H53" s="14">
        <f t="shared" si="1"/>
        <v>356500</v>
      </c>
      <c r="I53" s="15">
        <f t="shared" si="2"/>
        <v>713000</v>
      </c>
    </row>
    <row r="54" spans="1:9" ht="32" x14ac:dyDescent="0.2">
      <c r="A54" s="3">
        <v>5100</v>
      </c>
      <c r="B54" s="3">
        <v>240</v>
      </c>
      <c r="C54" s="3">
        <v>4</v>
      </c>
      <c r="D54" s="3">
        <v>1</v>
      </c>
      <c r="E54" s="6" t="s">
        <v>48</v>
      </c>
      <c r="F54" s="3"/>
      <c r="G54" s="15">
        <v>55200</v>
      </c>
      <c r="H54" s="14">
        <f t="shared" si="1"/>
        <v>55200</v>
      </c>
      <c r="I54" s="15">
        <f t="shared" si="2"/>
        <v>110400</v>
      </c>
    </row>
    <row r="55" spans="1:9" ht="32" x14ac:dyDescent="0.2">
      <c r="A55" s="3">
        <v>5200</v>
      </c>
      <c r="B55" s="3">
        <v>120</v>
      </c>
      <c r="C55" s="3">
        <v>1</v>
      </c>
      <c r="D55" s="3" t="s">
        <v>49</v>
      </c>
      <c r="E55" s="6" t="s">
        <v>50</v>
      </c>
      <c r="F55" s="3">
        <v>30</v>
      </c>
      <c r="G55" s="15">
        <v>1455000</v>
      </c>
      <c r="H55" s="15">
        <f t="shared" si="1"/>
        <v>1455000</v>
      </c>
      <c r="I55" s="15">
        <f t="shared" si="2"/>
        <v>2910000</v>
      </c>
    </row>
    <row r="56" spans="1:9" ht="32" x14ac:dyDescent="0.2">
      <c r="A56" s="3">
        <v>5200</v>
      </c>
      <c r="B56" s="3">
        <v>210</v>
      </c>
      <c r="C56" s="3">
        <v>1</v>
      </c>
      <c r="D56" s="3" t="s">
        <v>49</v>
      </c>
      <c r="E56" s="6" t="s">
        <v>51</v>
      </c>
      <c r="F56" s="3"/>
      <c r="G56" s="15">
        <v>157431</v>
      </c>
      <c r="H56" s="15">
        <f t="shared" si="1"/>
        <v>157431</v>
      </c>
      <c r="I56" s="15">
        <f t="shared" si="2"/>
        <v>314862</v>
      </c>
    </row>
    <row r="57" spans="1:9" ht="32" x14ac:dyDescent="0.2">
      <c r="A57" s="3">
        <v>5200</v>
      </c>
      <c r="B57" s="3">
        <v>220</v>
      </c>
      <c r="C57" s="3">
        <v>1</v>
      </c>
      <c r="D57" s="3" t="s">
        <v>49</v>
      </c>
      <c r="E57" s="6" t="s">
        <v>52</v>
      </c>
      <c r="F57" s="3"/>
      <c r="G57" s="15">
        <v>111307.5</v>
      </c>
      <c r="H57" s="15">
        <f t="shared" si="1"/>
        <v>111307.5</v>
      </c>
      <c r="I57" s="15">
        <f t="shared" si="2"/>
        <v>222615</v>
      </c>
    </row>
    <row r="58" spans="1:9" ht="32" x14ac:dyDescent="0.2">
      <c r="A58" s="3">
        <v>5200</v>
      </c>
      <c r="B58" s="3">
        <v>230</v>
      </c>
      <c r="C58" s="3">
        <v>1</v>
      </c>
      <c r="D58" s="3" t="s">
        <v>49</v>
      </c>
      <c r="E58" s="6" t="s">
        <v>53</v>
      </c>
      <c r="F58" s="3"/>
      <c r="G58" s="15">
        <v>232500</v>
      </c>
      <c r="H58" s="15">
        <f t="shared" si="1"/>
        <v>232500</v>
      </c>
      <c r="I58" s="15">
        <f t="shared" si="2"/>
        <v>465000</v>
      </c>
    </row>
    <row r="59" spans="1:9" ht="32" x14ac:dyDescent="0.2">
      <c r="A59" s="3">
        <v>5200</v>
      </c>
      <c r="B59" s="3">
        <v>240</v>
      </c>
      <c r="C59" s="3">
        <v>1</v>
      </c>
      <c r="D59" s="3" t="s">
        <v>49</v>
      </c>
      <c r="E59" s="6" t="s">
        <v>54</v>
      </c>
      <c r="F59" s="3"/>
      <c r="G59" s="15">
        <v>36000</v>
      </c>
      <c r="H59" s="15">
        <f t="shared" si="1"/>
        <v>36000</v>
      </c>
      <c r="I59" s="15">
        <f t="shared" si="2"/>
        <v>72000</v>
      </c>
    </row>
    <row r="60" spans="1:9" ht="32" x14ac:dyDescent="0.2">
      <c r="A60" s="3">
        <v>6300</v>
      </c>
      <c r="B60" s="3">
        <v>210</v>
      </c>
      <c r="C60" s="3">
        <v>1</v>
      </c>
      <c r="D60" s="3" t="s">
        <v>49</v>
      </c>
      <c r="E60" s="6" t="s">
        <v>57</v>
      </c>
      <c r="F60" s="3"/>
      <c r="G60" s="15">
        <v>11136</v>
      </c>
      <c r="H60" s="15"/>
      <c r="I60" s="15">
        <f t="shared" si="2"/>
        <v>11136</v>
      </c>
    </row>
    <row r="61" spans="1:9" ht="32" x14ac:dyDescent="0.2">
      <c r="A61" s="3">
        <v>6300</v>
      </c>
      <c r="B61" s="3">
        <v>220</v>
      </c>
      <c r="C61" s="3">
        <v>1</v>
      </c>
      <c r="D61" s="3" t="s">
        <v>49</v>
      </c>
      <c r="E61" s="6" t="s">
        <v>58</v>
      </c>
      <c r="F61" s="3"/>
      <c r="G61" s="15">
        <v>7873</v>
      </c>
      <c r="H61" s="15"/>
      <c r="I61" s="15">
        <f t="shared" si="2"/>
        <v>7873</v>
      </c>
    </row>
    <row r="62" spans="1:9" ht="32" x14ac:dyDescent="0.2">
      <c r="A62" s="3">
        <v>6300</v>
      </c>
      <c r="B62" s="3">
        <v>230</v>
      </c>
      <c r="C62" s="3">
        <v>1</v>
      </c>
      <c r="D62" s="3" t="s">
        <v>49</v>
      </c>
      <c r="E62" s="6" t="s">
        <v>59</v>
      </c>
      <c r="F62" s="3"/>
      <c r="G62" s="15">
        <f>7750*2</f>
        <v>15500</v>
      </c>
      <c r="H62" s="14"/>
      <c r="I62" s="15">
        <f t="shared" si="2"/>
        <v>15500</v>
      </c>
    </row>
    <row r="63" spans="1:9" ht="32" x14ac:dyDescent="0.2">
      <c r="A63" s="3">
        <v>6300</v>
      </c>
      <c r="B63" s="3">
        <v>240</v>
      </c>
      <c r="C63" s="3">
        <v>1</v>
      </c>
      <c r="D63" s="3" t="s">
        <v>49</v>
      </c>
      <c r="E63" s="6" t="s">
        <v>60</v>
      </c>
      <c r="F63" s="3"/>
      <c r="G63" s="15">
        <f>1200*2</f>
        <v>2400</v>
      </c>
      <c r="H63" s="14"/>
      <c r="I63" s="15">
        <f t="shared" si="2"/>
        <v>2400</v>
      </c>
    </row>
    <row r="64" spans="1:9" ht="32" x14ac:dyDescent="0.2">
      <c r="A64" s="3">
        <v>6300</v>
      </c>
      <c r="B64" s="3">
        <v>130</v>
      </c>
      <c r="C64" s="3">
        <v>1</v>
      </c>
      <c r="D64" s="3" t="s">
        <v>55</v>
      </c>
      <c r="E64" s="6" t="s">
        <v>56</v>
      </c>
      <c r="F64" s="3">
        <v>1</v>
      </c>
      <c r="G64" s="15">
        <f>51460*2</f>
        <v>102920</v>
      </c>
      <c r="H64" s="15"/>
      <c r="I64" s="15">
        <f t="shared" si="2"/>
        <v>102920</v>
      </c>
    </row>
    <row r="65" spans="1:18" ht="48" x14ac:dyDescent="0.2">
      <c r="A65" s="3">
        <v>6130</v>
      </c>
      <c r="B65" s="3">
        <v>311</v>
      </c>
      <c r="C65" s="3">
        <v>2</v>
      </c>
      <c r="D65" s="3" t="s">
        <v>61</v>
      </c>
      <c r="E65" s="6" t="s">
        <v>62</v>
      </c>
      <c r="F65" s="3"/>
      <c r="G65" s="15">
        <v>25000</v>
      </c>
      <c r="H65" s="15"/>
      <c r="I65" s="15">
        <f t="shared" si="2"/>
        <v>25000</v>
      </c>
    </row>
    <row r="66" spans="1:18" ht="48" x14ac:dyDescent="0.2">
      <c r="A66" s="3">
        <v>6130</v>
      </c>
      <c r="B66" s="3">
        <v>312</v>
      </c>
      <c r="C66" s="3">
        <v>2</v>
      </c>
      <c r="D66" s="3" t="s">
        <v>61</v>
      </c>
      <c r="E66" s="6" t="s">
        <v>63</v>
      </c>
      <c r="F66" s="3"/>
      <c r="G66" s="15">
        <f>340000</f>
        <v>340000</v>
      </c>
      <c r="H66" s="15">
        <v>730000</v>
      </c>
      <c r="I66" s="15">
        <f t="shared" si="2"/>
        <v>1070000</v>
      </c>
    </row>
    <row r="67" spans="1:18" ht="16" x14ac:dyDescent="0.2">
      <c r="A67" s="3">
        <v>5100</v>
      </c>
      <c r="B67" s="3">
        <v>510</v>
      </c>
      <c r="C67" s="3">
        <v>1</v>
      </c>
      <c r="D67" s="3" t="s">
        <v>64</v>
      </c>
      <c r="E67" s="6" t="s">
        <v>65</v>
      </c>
      <c r="F67" s="3"/>
      <c r="G67" s="15">
        <v>150000</v>
      </c>
      <c r="H67" s="14"/>
      <c r="I67" s="15">
        <f t="shared" si="2"/>
        <v>150000</v>
      </c>
    </row>
    <row r="68" spans="1:18" ht="16" x14ac:dyDescent="0.2">
      <c r="A68" s="3">
        <v>8200</v>
      </c>
      <c r="B68" s="3">
        <v>160</v>
      </c>
      <c r="C68" s="3">
        <v>1</v>
      </c>
      <c r="D68" s="3" t="s">
        <v>66</v>
      </c>
      <c r="E68" s="6" t="s">
        <v>67</v>
      </c>
      <c r="F68" s="3">
        <v>3</v>
      </c>
      <c r="G68" s="15">
        <f>62796*3</f>
        <v>188388</v>
      </c>
      <c r="H68" s="14">
        <f>G68</f>
        <v>188388</v>
      </c>
      <c r="I68" s="15">
        <f t="shared" si="2"/>
        <v>376776</v>
      </c>
    </row>
    <row r="69" spans="1:18" ht="32" x14ac:dyDescent="0.2">
      <c r="A69" s="3">
        <v>8200</v>
      </c>
      <c r="B69" s="3">
        <v>210</v>
      </c>
      <c r="C69" s="3">
        <v>1</v>
      </c>
      <c r="D69" s="3" t="s">
        <v>66</v>
      </c>
      <c r="E69" s="6" t="s">
        <v>68</v>
      </c>
      <c r="F69" s="3"/>
      <c r="G69" s="15">
        <v>20384</v>
      </c>
      <c r="H69" s="14">
        <f>G69</f>
        <v>20384</v>
      </c>
      <c r="I69" s="15">
        <f t="shared" si="2"/>
        <v>40768</v>
      </c>
    </row>
    <row r="70" spans="1:18" ht="16" x14ac:dyDescent="0.2">
      <c r="A70" s="3">
        <v>8200</v>
      </c>
      <c r="B70" s="3">
        <v>220</v>
      </c>
      <c r="C70" s="3">
        <v>1</v>
      </c>
      <c r="D70" s="3" t="s">
        <v>66</v>
      </c>
      <c r="E70" s="6" t="s">
        <v>69</v>
      </c>
      <c r="F70" s="3"/>
      <c r="G70" s="15">
        <f>6732*3</f>
        <v>20196</v>
      </c>
      <c r="H70" s="14">
        <f>G70</f>
        <v>20196</v>
      </c>
      <c r="I70" s="15">
        <f t="shared" si="2"/>
        <v>40392</v>
      </c>
    </row>
    <row r="71" spans="1:18" ht="16" x14ac:dyDescent="0.2">
      <c r="A71" s="3">
        <v>8200</v>
      </c>
      <c r="B71" s="3">
        <v>230</v>
      </c>
      <c r="C71" s="3">
        <v>1</v>
      </c>
      <c r="D71" s="3" t="s">
        <v>66</v>
      </c>
      <c r="E71" s="6" t="s">
        <v>70</v>
      </c>
      <c r="F71" s="3"/>
      <c r="G71" s="15">
        <f>7750*3</f>
        <v>23250</v>
      </c>
      <c r="H71" s="14">
        <f>G71</f>
        <v>23250</v>
      </c>
      <c r="I71" s="15">
        <f t="shared" si="2"/>
        <v>46500</v>
      </c>
    </row>
    <row r="72" spans="1:18" ht="32" x14ac:dyDescent="0.2">
      <c r="A72" s="3">
        <v>8200</v>
      </c>
      <c r="B72" s="3">
        <v>240</v>
      </c>
      <c r="C72" s="3">
        <v>1</v>
      </c>
      <c r="D72" s="3" t="s">
        <v>66</v>
      </c>
      <c r="E72" s="6" t="s">
        <v>71</v>
      </c>
      <c r="F72" s="3"/>
      <c r="G72" s="15">
        <f>1200*3</f>
        <v>3600</v>
      </c>
      <c r="H72" s="14">
        <f>G72</f>
        <v>3600</v>
      </c>
      <c r="I72" s="15">
        <f t="shared" si="2"/>
        <v>7200</v>
      </c>
    </row>
    <row r="73" spans="1:18" ht="32" x14ac:dyDescent="0.2">
      <c r="A73" s="3">
        <v>6300</v>
      </c>
      <c r="B73" s="3">
        <v>110</v>
      </c>
      <c r="C73" s="3">
        <v>2</v>
      </c>
      <c r="D73" s="3" t="s">
        <v>66</v>
      </c>
      <c r="E73" s="6" t="s">
        <v>72</v>
      </c>
      <c r="F73" s="3">
        <v>1</v>
      </c>
      <c r="G73" s="15">
        <v>71000</v>
      </c>
      <c r="H73" s="14">
        <v>71000</v>
      </c>
      <c r="I73" s="15">
        <f t="shared" si="2"/>
        <v>142000</v>
      </c>
      <c r="J73" s="7"/>
      <c r="K73" s="7"/>
      <c r="L73" s="7"/>
      <c r="M73" s="7"/>
      <c r="N73" s="7"/>
      <c r="O73" s="7"/>
      <c r="P73" s="7"/>
      <c r="Q73" s="7"/>
      <c r="R73" s="7"/>
    </row>
    <row r="74" spans="1:18" ht="32" x14ac:dyDescent="0.2">
      <c r="A74" s="3">
        <v>6300</v>
      </c>
      <c r="B74" s="3">
        <v>130</v>
      </c>
      <c r="C74" s="3">
        <v>2</v>
      </c>
      <c r="D74" s="3" t="s">
        <v>66</v>
      </c>
      <c r="E74" s="6" t="s">
        <v>73</v>
      </c>
      <c r="F74" s="3">
        <v>1</v>
      </c>
      <c r="G74" s="15">
        <v>60000</v>
      </c>
      <c r="H74" s="14">
        <v>60000</v>
      </c>
      <c r="I74" s="15">
        <f t="shared" si="2"/>
        <v>120000</v>
      </c>
    </row>
    <row r="75" spans="1:18" ht="48" x14ac:dyDescent="0.2">
      <c r="A75" s="3">
        <v>6300</v>
      </c>
      <c r="B75" s="3">
        <v>210</v>
      </c>
      <c r="C75" s="3">
        <v>2</v>
      </c>
      <c r="D75" s="3" t="s">
        <v>66</v>
      </c>
      <c r="E75" s="6" t="s">
        <v>74</v>
      </c>
      <c r="F75" s="3"/>
      <c r="G75" s="15">
        <v>14174</v>
      </c>
      <c r="H75" s="14">
        <f>G75</f>
        <v>14174</v>
      </c>
      <c r="I75" s="15">
        <f t="shared" ref="I75:I107" si="3">SUM(G75:H75)</f>
        <v>28348</v>
      </c>
    </row>
    <row r="76" spans="1:18" ht="48" x14ac:dyDescent="0.2">
      <c r="A76" s="3">
        <v>6300</v>
      </c>
      <c r="B76" s="3">
        <v>220</v>
      </c>
      <c r="C76" s="3">
        <v>2</v>
      </c>
      <c r="D76" s="3" t="s">
        <v>66</v>
      </c>
      <c r="E76" s="6" t="s">
        <v>75</v>
      </c>
      <c r="F76" s="3"/>
      <c r="G76" s="15">
        <v>10022</v>
      </c>
      <c r="H76" s="14">
        <f>G76</f>
        <v>10022</v>
      </c>
      <c r="I76" s="15">
        <f t="shared" si="3"/>
        <v>20044</v>
      </c>
    </row>
    <row r="77" spans="1:18" ht="48" x14ac:dyDescent="0.2">
      <c r="A77" s="3">
        <v>6300</v>
      </c>
      <c r="B77" s="3">
        <v>230</v>
      </c>
      <c r="C77" s="3">
        <v>2</v>
      </c>
      <c r="D77" s="3" t="s">
        <v>66</v>
      </c>
      <c r="E77" s="6" t="s">
        <v>76</v>
      </c>
      <c r="F77" s="3"/>
      <c r="G77" s="15">
        <v>15500</v>
      </c>
      <c r="H77" s="14">
        <f>G77</f>
        <v>15500</v>
      </c>
      <c r="I77" s="15">
        <f t="shared" si="3"/>
        <v>31000</v>
      </c>
    </row>
    <row r="78" spans="1:18" ht="48" x14ac:dyDescent="0.2">
      <c r="A78" s="3">
        <v>6300</v>
      </c>
      <c r="B78" s="3">
        <v>240</v>
      </c>
      <c r="C78" s="3">
        <v>2</v>
      </c>
      <c r="D78" s="3" t="s">
        <v>66</v>
      </c>
      <c r="E78" s="6" t="s">
        <v>77</v>
      </c>
      <c r="F78" s="3"/>
      <c r="G78" s="15">
        <v>2400</v>
      </c>
      <c r="H78" s="14">
        <v>2400</v>
      </c>
      <c r="I78" s="15">
        <f t="shared" si="3"/>
        <v>4800</v>
      </c>
    </row>
    <row r="79" spans="1:18" ht="48" x14ac:dyDescent="0.2">
      <c r="A79" s="3">
        <v>6400</v>
      </c>
      <c r="B79" s="3">
        <v>120</v>
      </c>
      <c r="C79" s="3">
        <v>3</v>
      </c>
      <c r="D79" s="3" t="s">
        <v>66</v>
      </c>
      <c r="E79" s="6" t="s">
        <v>78</v>
      </c>
      <c r="F79" s="3"/>
      <c r="G79" s="15">
        <v>64000</v>
      </c>
      <c r="H79" s="14">
        <f>G79</f>
        <v>64000</v>
      </c>
      <c r="I79" s="15">
        <f t="shared" si="3"/>
        <v>128000</v>
      </c>
      <c r="J79" s="9"/>
    </row>
    <row r="80" spans="1:18" ht="48" x14ac:dyDescent="0.2">
      <c r="A80" s="3">
        <v>6400</v>
      </c>
      <c r="B80" s="3">
        <v>210</v>
      </c>
      <c r="C80" s="3">
        <v>3</v>
      </c>
      <c r="D80" s="3" t="s">
        <v>66</v>
      </c>
      <c r="E80" s="6" t="s">
        <v>79</v>
      </c>
      <c r="F80" s="3"/>
      <c r="G80" s="15">
        <v>6925</v>
      </c>
      <c r="H80" s="14">
        <f>G80</f>
        <v>6925</v>
      </c>
      <c r="I80" s="15">
        <f t="shared" si="3"/>
        <v>13850</v>
      </c>
    </row>
    <row r="81" spans="1:10" ht="48" x14ac:dyDescent="0.2">
      <c r="A81" s="3">
        <v>6400</v>
      </c>
      <c r="B81" s="3">
        <v>220</v>
      </c>
      <c r="C81" s="3" t="s">
        <v>80</v>
      </c>
      <c r="D81" s="3" t="s">
        <v>66</v>
      </c>
      <c r="E81" s="6" t="s">
        <v>81</v>
      </c>
      <c r="F81" s="3"/>
      <c r="G81" s="15">
        <v>4896</v>
      </c>
      <c r="H81" s="14">
        <f>G81</f>
        <v>4896</v>
      </c>
      <c r="I81" s="15">
        <f t="shared" si="3"/>
        <v>9792</v>
      </c>
    </row>
    <row r="82" spans="1:10" ht="32" x14ac:dyDescent="0.2">
      <c r="A82" s="3">
        <v>5100</v>
      </c>
      <c r="B82" s="3">
        <v>399</v>
      </c>
      <c r="C82" s="3">
        <v>1</v>
      </c>
      <c r="D82" s="3" t="s">
        <v>82</v>
      </c>
      <c r="E82" s="6" t="s">
        <v>84</v>
      </c>
      <c r="F82" s="3"/>
      <c r="G82" s="15">
        <v>900000</v>
      </c>
      <c r="H82" s="14"/>
      <c r="I82" s="15">
        <f t="shared" si="3"/>
        <v>900000</v>
      </c>
    </row>
    <row r="83" spans="1:10" ht="32" x14ac:dyDescent="0.2">
      <c r="A83" s="3">
        <v>5100</v>
      </c>
      <c r="B83" s="3">
        <v>644</v>
      </c>
      <c r="C83" s="3">
        <v>1</v>
      </c>
      <c r="D83" s="3" t="s">
        <v>82</v>
      </c>
      <c r="E83" s="6" t="s">
        <v>83</v>
      </c>
      <c r="F83" s="3"/>
      <c r="G83" s="15">
        <v>2700000</v>
      </c>
      <c r="H83" s="14"/>
      <c r="I83" s="15">
        <f t="shared" si="3"/>
        <v>2700000</v>
      </c>
    </row>
    <row r="84" spans="1:10" ht="32" x14ac:dyDescent="0.2">
      <c r="A84" s="3">
        <v>5500</v>
      </c>
      <c r="B84" s="3">
        <v>644</v>
      </c>
      <c r="C84" s="3">
        <v>2</v>
      </c>
      <c r="D84" s="3" t="s">
        <v>82</v>
      </c>
      <c r="E84" s="6" t="s">
        <v>85</v>
      </c>
      <c r="F84" s="3"/>
      <c r="G84" s="15">
        <v>68000</v>
      </c>
      <c r="H84" s="14"/>
      <c r="I84" s="15">
        <f t="shared" si="3"/>
        <v>68000</v>
      </c>
    </row>
    <row r="85" spans="1:10" ht="32" x14ac:dyDescent="0.2">
      <c r="A85" s="3">
        <v>5100</v>
      </c>
      <c r="B85" s="3">
        <v>399</v>
      </c>
      <c r="C85" s="3">
        <v>3</v>
      </c>
      <c r="D85" s="3" t="s">
        <v>82</v>
      </c>
      <c r="E85" s="6" t="s">
        <v>87</v>
      </c>
      <c r="F85" s="3"/>
      <c r="G85" s="15">
        <v>661000</v>
      </c>
      <c r="H85" s="14">
        <v>500000</v>
      </c>
      <c r="I85" s="15">
        <f t="shared" si="3"/>
        <v>1161000</v>
      </c>
    </row>
    <row r="86" spans="1:10" ht="32" x14ac:dyDescent="0.2">
      <c r="A86" s="3">
        <v>5100</v>
      </c>
      <c r="B86" s="3">
        <v>644</v>
      </c>
      <c r="C86" s="3">
        <v>3</v>
      </c>
      <c r="D86" s="3" t="s">
        <v>82</v>
      </c>
      <c r="E86" s="6" t="s">
        <v>86</v>
      </c>
      <c r="F86" s="3"/>
      <c r="G86" s="15">
        <v>1000000</v>
      </c>
      <c r="H86" s="14">
        <v>800000</v>
      </c>
      <c r="I86" s="15">
        <f t="shared" si="3"/>
        <v>1800000</v>
      </c>
    </row>
    <row r="87" spans="1:10" ht="32" x14ac:dyDescent="0.2">
      <c r="A87" s="3">
        <v>5100</v>
      </c>
      <c r="B87" s="3">
        <v>692</v>
      </c>
      <c r="C87" s="3">
        <v>5</v>
      </c>
      <c r="D87" s="3" t="s">
        <v>82</v>
      </c>
      <c r="E87" s="6" t="s">
        <v>93</v>
      </c>
      <c r="F87" s="3"/>
      <c r="G87" s="15">
        <v>135000</v>
      </c>
      <c r="H87" s="14">
        <f>G87</f>
        <v>135000</v>
      </c>
      <c r="I87" s="15">
        <f t="shared" si="3"/>
        <v>270000</v>
      </c>
    </row>
    <row r="88" spans="1:10" ht="32" x14ac:dyDescent="0.2">
      <c r="A88" s="3">
        <v>5100</v>
      </c>
      <c r="B88" s="3">
        <v>644</v>
      </c>
      <c r="C88" s="3">
        <v>4</v>
      </c>
      <c r="D88" s="3" t="s">
        <v>88</v>
      </c>
      <c r="E88" s="6" t="s">
        <v>89</v>
      </c>
      <c r="F88" s="3"/>
      <c r="G88" s="15">
        <v>1444800</v>
      </c>
      <c r="H88" s="14">
        <v>3444800</v>
      </c>
      <c r="I88" s="15">
        <f t="shared" si="3"/>
        <v>4889600</v>
      </c>
    </row>
    <row r="89" spans="1:10" ht="16" x14ac:dyDescent="0.2">
      <c r="A89" s="3">
        <v>5100</v>
      </c>
      <c r="B89" s="3">
        <v>644</v>
      </c>
      <c r="C89" s="3">
        <v>4</v>
      </c>
      <c r="D89" s="3" t="s">
        <v>88</v>
      </c>
      <c r="E89" s="6" t="s">
        <v>90</v>
      </c>
      <c r="F89" s="3"/>
      <c r="G89" s="15">
        <v>52000</v>
      </c>
      <c r="H89" s="14"/>
      <c r="I89" s="15">
        <f t="shared" si="3"/>
        <v>52000</v>
      </c>
    </row>
    <row r="90" spans="1:10" ht="48" x14ac:dyDescent="0.2">
      <c r="A90" s="3">
        <v>5100</v>
      </c>
      <c r="B90" s="3">
        <v>360</v>
      </c>
      <c r="C90" s="3">
        <v>5</v>
      </c>
      <c r="D90" s="3" t="s">
        <v>88</v>
      </c>
      <c r="E90" s="6" t="s">
        <v>92</v>
      </c>
      <c r="F90" s="3"/>
      <c r="G90" s="15">
        <v>380000</v>
      </c>
      <c r="H90" s="15">
        <v>268700</v>
      </c>
      <c r="I90" s="15">
        <f t="shared" si="3"/>
        <v>648700</v>
      </c>
      <c r="J90" s="7"/>
    </row>
    <row r="91" spans="1:10" ht="48" x14ac:dyDescent="0.2">
      <c r="A91" s="3">
        <v>6500</v>
      </c>
      <c r="B91" s="3">
        <v>692</v>
      </c>
      <c r="C91" s="3">
        <v>5</v>
      </c>
      <c r="D91" s="3" t="s">
        <v>88</v>
      </c>
      <c r="E91" s="6" t="s">
        <v>91</v>
      </c>
      <c r="F91" s="3"/>
      <c r="G91" s="15">
        <v>223800</v>
      </c>
      <c r="H91" s="14">
        <v>250200</v>
      </c>
      <c r="I91" s="15">
        <f t="shared" si="3"/>
        <v>474000</v>
      </c>
    </row>
    <row r="92" spans="1:10" ht="32" x14ac:dyDescent="0.2">
      <c r="A92" s="3">
        <v>6120</v>
      </c>
      <c r="B92" s="3">
        <v>130</v>
      </c>
      <c r="C92" s="3">
        <v>1</v>
      </c>
      <c r="D92" s="3" t="s">
        <v>94</v>
      </c>
      <c r="E92" s="6" t="s">
        <v>199</v>
      </c>
      <c r="F92" s="3">
        <v>28</v>
      </c>
      <c r="G92" s="15">
        <v>679001.5</v>
      </c>
      <c r="H92" s="15">
        <v>679001.5</v>
      </c>
      <c r="I92" s="15">
        <f t="shared" si="3"/>
        <v>1358003</v>
      </c>
    </row>
    <row r="93" spans="1:10" ht="32" x14ac:dyDescent="0.2">
      <c r="A93" s="3">
        <v>6120</v>
      </c>
      <c r="B93" s="3">
        <v>210</v>
      </c>
      <c r="C93" s="3">
        <v>1</v>
      </c>
      <c r="D93" s="3" t="s">
        <v>94</v>
      </c>
      <c r="E93" s="6" t="s">
        <v>95</v>
      </c>
      <c r="F93" s="3"/>
      <c r="G93" s="15">
        <v>73468</v>
      </c>
      <c r="H93" s="15">
        <v>73468</v>
      </c>
      <c r="I93" s="15">
        <f t="shared" si="3"/>
        <v>146936</v>
      </c>
    </row>
    <row r="94" spans="1:10" ht="32" x14ac:dyDescent="0.2">
      <c r="A94" s="3">
        <v>6120</v>
      </c>
      <c r="B94" s="3">
        <v>220</v>
      </c>
      <c r="C94" s="3">
        <v>1</v>
      </c>
      <c r="D94" s="3" t="s">
        <v>94</v>
      </c>
      <c r="E94" s="6" t="s">
        <v>96</v>
      </c>
      <c r="F94" s="3"/>
      <c r="G94" s="15">
        <v>51933.5</v>
      </c>
      <c r="H94" s="15">
        <v>51933.5</v>
      </c>
      <c r="I94" s="15">
        <f t="shared" si="3"/>
        <v>103867</v>
      </c>
    </row>
    <row r="95" spans="1:10" ht="32" x14ac:dyDescent="0.2">
      <c r="A95" s="3">
        <v>6120</v>
      </c>
      <c r="B95" s="3">
        <v>230</v>
      </c>
      <c r="C95" s="3">
        <v>1</v>
      </c>
      <c r="D95" s="3" t="s">
        <v>94</v>
      </c>
      <c r="E95" s="6" t="s">
        <v>97</v>
      </c>
      <c r="F95" s="3"/>
      <c r="G95" s="15">
        <v>108500</v>
      </c>
      <c r="H95" s="15">
        <v>108500</v>
      </c>
      <c r="I95" s="15">
        <f t="shared" si="3"/>
        <v>217000</v>
      </c>
    </row>
    <row r="96" spans="1:10" ht="32" x14ac:dyDescent="0.2">
      <c r="A96" s="3">
        <v>6120</v>
      </c>
      <c r="B96" s="3">
        <v>240</v>
      </c>
      <c r="C96" s="3">
        <v>1</v>
      </c>
      <c r="D96" s="3" t="s">
        <v>94</v>
      </c>
      <c r="E96" s="6" t="s">
        <v>98</v>
      </c>
      <c r="F96" s="3"/>
      <c r="G96" s="15">
        <v>16800</v>
      </c>
      <c r="H96" s="15">
        <v>16800</v>
      </c>
      <c r="I96" s="15">
        <f t="shared" si="3"/>
        <v>33600</v>
      </c>
    </row>
    <row r="97" spans="1:10" ht="32" x14ac:dyDescent="0.2">
      <c r="A97" s="3">
        <v>5200</v>
      </c>
      <c r="B97" s="3">
        <v>311</v>
      </c>
      <c r="C97" s="3">
        <v>2</v>
      </c>
      <c r="D97" s="3" t="s">
        <v>94</v>
      </c>
      <c r="E97" s="6" t="s">
        <v>106</v>
      </c>
      <c r="F97" s="3"/>
      <c r="G97" s="15">
        <v>25000</v>
      </c>
      <c r="H97" s="15"/>
      <c r="I97" s="15">
        <f t="shared" si="3"/>
        <v>25000</v>
      </c>
    </row>
    <row r="98" spans="1:10" ht="32" x14ac:dyDescent="0.2">
      <c r="A98" s="3">
        <v>5200</v>
      </c>
      <c r="B98" s="3">
        <v>312</v>
      </c>
      <c r="C98" s="3">
        <v>2</v>
      </c>
      <c r="D98" s="3" t="s">
        <v>94</v>
      </c>
      <c r="E98" s="6" t="s">
        <v>106</v>
      </c>
      <c r="F98" s="3"/>
      <c r="G98" s="15">
        <v>125000</v>
      </c>
      <c r="H98" s="15">
        <v>150000</v>
      </c>
      <c r="I98" s="15">
        <f t="shared" si="3"/>
        <v>275000</v>
      </c>
    </row>
    <row r="99" spans="1:10" ht="32" x14ac:dyDescent="0.2">
      <c r="A99" s="3">
        <v>6130</v>
      </c>
      <c r="B99" s="3">
        <v>311</v>
      </c>
      <c r="C99" s="3">
        <v>2</v>
      </c>
      <c r="D99" s="3" t="s">
        <v>94</v>
      </c>
      <c r="E99" s="6" t="s">
        <v>227</v>
      </c>
      <c r="F99" s="3"/>
      <c r="G99" s="15">
        <v>25000</v>
      </c>
      <c r="H99" s="15"/>
      <c r="I99" s="15">
        <f t="shared" si="3"/>
        <v>25000</v>
      </c>
    </row>
    <row r="100" spans="1:10" ht="32" x14ac:dyDescent="0.2">
      <c r="A100" s="3">
        <v>6130</v>
      </c>
      <c r="B100" s="3">
        <v>311</v>
      </c>
      <c r="C100" s="3">
        <v>2</v>
      </c>
      <c r="D100" s="3" t="s">
        <v>225</v>
      </c>
      <c r="E100" s="6" t="s">
        <v>226</v>
      </c>
      <c r="F100" s="3"/>
      <c r="G100" s="15">
        <v>25000</v>
      </c>
      <c r="H100" s="15"/>
      <c r="I100" s="15">
        <f t="shared" si="3"/>
        <v>25000</v>
      </c>
    </row>
    <row r="101" spans="1:10" ht="80" x14ac:dyDescent="0.2">
      <c r="A101" s="3">
        <v>6130</v>
      </c>
      <c r="B101" s="3">
        <v>312</v>
      </c>
      <c r="C101" s="3">
        <v>2</v>
      </c>
      <c r="D101" s="3" t="s">
        <v>94</v>
      </c>
      <c r="E101" s="6" t="s">
        <v>105</v>
      </c>
      <c r="F101" s="3"/>
      <c r="G101" s="15">
        <f>375000+1109000</f>
        <v>1484000</v>
      </c>
      <c r="H101" s="15">
        <v>200000</v>
      </c>
      <c r="I101" s="15">
        <f t="shared" si="3"/>
        <v>1684000</v>
      </c>
    </row>
    <row r="102" spans="1:10" ht="16" x14ac:dyDescent="0.2">
      <c r="A102" s="3">
        <v>5200</v>
      </c>
      <c r="B102" s="3">
        <v>120</v>
      </c>
      <c r="C102" s="3">
        <v>3</v>
      </c>
      <c r="D102" s="3" t="s">
        <v>94</v>
      </c>
      <c r="E102" s="6" t="s">
        <v>107</v>
      </c>
      <c r="F102" s="3">
        <v>2</v>
      </c>
      <c r="G102" s="15">
        <v>79936</v>
      </c>
      <c r="H102" s="15">
        <f>G102</f>
        <v>79936</v>
      </c>
      <c r="I102" s="15">
        <f t="shared" si="3"/>
        <v>159872</v>
      </c>
    </row>
    <row r="103" spans="1:10" ht="16" x14ac:dyDescent="0.2">
      <c r="A103" s="3">
        <v>5200</v>
      </c>
      <c r="B103" s="3">
        <v>220</v>
      </c>
      <c r="C103" s="3">
        <v>3</v>
      </c>
      <c r="D103" s="3" t="s">
        <v>94</v>
      </c>
      <c r="E103" s="6" t="s">
        <v>109</v>
      </c>
      <c r="F103" s="3"/>
      <c r="G103" s="15">
        <v>7420</v>
      </c>
      <c r="H103" s="15">
        <f>G103</f>
        <v>7420</v>
      </c>
      <c r="I103" s="15">
        <f t="shared" si="3"/>
        <v>14840</v>
      </c>
    </row>
    <row r="104" spans="1:10" ht="16" x14ac:dyDescent="0.2">
      <c r="A104" s="3">
        <v>5200</v>
      </c>
      <c r="B104" s="3">
        <v>230</v>
      </c>
      <c r="C104" s="3">
        <v>3</v>
      </c>
      <c r="D104" s="3" t="s">
        <v>94</v>
      </c>
      <c r="E104" s="6" t="s">
        <v>110</v>
      </c>
      <c r="F104" s="3"/>
      <c r="G104" s="15">
        <v>15500</v>
      </c>
      <c r="H104" s="15">
        <f>G104</f>
        <v>15500</v>
      </c>
      <c r="I104" s="15">
        <f t="shared" si="3"/>
        <v>31000</v>
      </c>
    </row>
    <row r="105" spans="1:10" ht="32" x14ac:dyDescent="0.2">
      <c r="A105" s="3">
        <v>5200</v>
      </c>
      <c r="B105" s="3">
        <v>240</v>
      </c>
      <c r="C105" s="3">
        <v>3</v>
      </c>
      <c r="D105" s="3" t="s">
        <v>94</v>
      </c>
      <c r="E105" s="6" t="s">
        <v>111</v>
      </c>
      <c r="F105" s="3"/>
      <c r="G105" s="15">
        <v>2400</v>
      </c>
      <c r="H105" s="15">
        <f>G105</f>
        <v>2400</v>
      </c>
      <c r="I105" s="15">
        <f t="shared" si="3"/>
        <v>4800</v>
      </c>
    </row>
    <row r="106" spans="1:10" ht="32" x14ac:dyDescent="0.2">
      <c r="A106" s="3">
        <v>6120</v>
      </c>
      <c r="B106" s="3">
        <v>130</v>
      </c>
      <c r="C106" s="3">
        <v>1</v>
      </c>
      <c r="D106" s="3" t="s">
        <v>99</v>
      </c>
      <c r="E106" s="6" t="s">
        <v>100</v>
      </c>
      <c r="F106" s="3">
        <v>1</v>
      </c>
      <c r="G106" s="15">
        <f>51460*2</f>
        <v>102920</v>
      </c>
      <c r="H106" s="15"/>
      <c r="I106" s="15">
        <f t="shared" si="3"/>
        <v>102920</v>
      </c>
    </row>
    <row r="107" spans="1:10" ht="32" x14ac:dyDescent="0.2">
      <c r="A107" s="3">
        <v>6120</v>
      </c>
      <c r="B107" s="3">
        <v>210</v>
      </c>
      <c r="C107" s="3">
        <v>1</v>
      </c>
      <c r="D107" s="3" t="s">
        <v>99</v>
      </c>
      <c r="E107" s="6" t="s">
        <v>101</v>
      </c>
      <c r="F107" s="3"/>
      <c r="G107" s="15">
        <v>11136</v>
      </c>
      <c r="H107" s="15"/>
      <c r="I107" s="15">
        <f t="shared" si="3"/>
        <v>11136</v>
      </c>
    </row>
    <row r="108" spans="1:10" ht="32" x14ac:dyDescent="0.2">
      <c r="A108" s="3">
        <v>6120</v>
      </c>
      <c r="B108" s="3">
        <v>220</v>
      </c>
      <c r="C108" s="3">
        <v>1</v>
      </c>
      <c r="D108" s="3" t="s">
        <v>99</v>
      </c>
      <c r="E108" s="6" t="s">
        <v>102</v>
      </c>
      <c r="F108" s="3"/>
      <c r="G108" s="15">
        <v>7873</v>
      </c>
      <c r="H108" s="15"/>
      <c r="I108" s="15">
        <f t="shared" ref="I108:I139" si="4">SUM(G108:H108)</f>
        <v>7873</v>
      </c>
    </row>
    <row r="109" spans="1:10" ht="32" x14ac:dyDescent="0.2">
      <c r="A109" s="3">
        <v>6120</v>
      </c>
      <c r="B109" s="3">
        <v>230</v>
      </c>
      <c r="C109" s="3">
        <v>1</v>
      </c>
      <c r="D109" s="3" t="s">
        <v>99</v>
      </c>
      <c r="E109" s="6" t="s">
        <v>103</v>
      </c>
      <c r="F109" s="3"/>
      <c r="G109" s="15">
        <f>7750*2</f>
        <v>15500</v>
      </c>
      <c r="H109" s="14"/>
      <c r="I109" s="15">
        <f t="shared" si="4"/>
        <v>15500</v>
      </c>
    </row>
    <row r="110" spans="1:10" ht="32" x14ac:dyDescent="0.2">
      <c r="A110" s="3">
        <v>6120</v>
      </c>
      <c r="B110" s="3">
        <v>240</v>
      </c>
      <c r="C110" s="3">
        <v>1</v>
      </c>
      <c r="D110" s="3" t="s">
        <v>99</v>
      </c>
      <c r="E110" s="6" t="s">
        <v>104</v>
      </c>
      <c r="F110" s="3"/>
      <c r="G110" s="15">
        <f>1200*2</f>
        <v>2400</v>
      </c>
      <c r="H110" s="14"/>
      <c r="I110" s="15">
        <f t="shared" si="4"/>
        <v>2400</v>
      </c>
    </row>
    <row r="111" spans="1:10" ht="16" x14ac:dyDescent="0.2">
      <c r="A111" s="3">
        <v>5200</v>
      </c>
      <c r="B111" s="3">
        <v>210</v>
      </c>
      <c r="C111" s="3">
        <v>3</v>
      </c>
      <c r="D111" s="3" t="s">
        <v>99</v>
      </c>
      <c r="E111" s="6" t="s">
        <v>108</v>
      </c>
      <c r="F111" s="3"/>
      <c r="G111" s="15">
        <v>10495</v>
      </c>
      <c r="H111" s="15">
        <f>G111</f>
        <v>10495</v>
      </c>
      <c r="I111" s="15">
        <f t="shared" si="4"/>
        <v>20990</v>
      </c>
    </row>
    <row r="112" spans="1:10" ht="32" x14ac:dyDescent="0.2">
      <c r="A112" s="3">
        <v>6120</v>
      </c>
      <c r="B112" s="3">
        <v>210</v>
      </c>
      <c r="C112" s="3">
        <v>1</v>
      </c>
      <c r="D112" s="3" t="s">
        <v>114</v>
      </c>
      <c r="E112" s="6" t="s">
        <v>115</v>
      </c>
      <c r="F112" s="3"/>
      <c r="G112" s="15">
        <v>7033</v>
      </c>
      <c r="H112" s="14">
        <f>G112</f>
        <v>7033</v>
      </c>
      <c r="I112" s="15">
        <f t="shared" si="4"/>
        <v>14066</v>
      </c>
      <c r="J112" s="9"/>
    </row>
    <row r="113" spans="1:10" ht="32" x14ac:dyDescent="0.2">
      <c r="A113" s="3">
        <v>6120</v>
      </c>
      <c r="B113" s="3">
        <v>220</v>
      </c>
      <c r="C113" s="3">
        <v>1</v>
      </c>
      <c r="D113" s="3" t="s">
        <v>114</v>
      </c>
      <c r="E113" s="6" t="s">
        <v>116</v>
      </c>
      <c r="F113" s="3"/>
      <c r="G113" s="15">
        <v>4973</v>
      </c>
      <c r="H113" s="14">
        <f>G113</f>
        <v>4973</v>
      </c>
      <c r="I113" s="15">
        <f t="shared" si="4"/>
        <v>9946</v>
      </c>
    </row>
    <row r="114" spans="1:10" ht="32" x14ac:dyDescent="0.2">
      <c r="A114" s="3">
        <v>6120</v>
      </c>
      <c r="B114" s="3">
        <v>230</v>
      </c>
      <c r="C114" s="3">
        <v>1</v>
      </c>
      <c r="D114" s="3" t="s">
        <v>114</v>
      </c>
      <c r="E114" s="6" t="s">
        <v>117</v>
      </c>
      <c r="F114" s="3"/>
      <c r="G114" s="15">
        <v>7750</v>
      </c>
      <c r="H114" s="15">
        <f>G114</f>
        <v>7750</v>
      </c>
      <c r="I114" s="15">
        <f t="shared" si="4"/>
        <v>15500</v>
      </c>
    </row>
    <row r="115" spans="1:10" ht="32" x14ac:dyDescent="0.2">
      <c r="A115" s="3">
        <v>6120</v>
      </c>
      <c r="B115" s="3">
        <v>240</v>
      </c>
      <c r="C115" s="3">
        <v>1</v>
      </c>
      <c r="D115" s="3" t="s">
        <v>114</v>
      </c>
      <c r="E115" s="6" t="s">
        <v>118</v>
      </c>
      <c r="F115" s="3"/>
      <c r="G115" s="15">
        <v>1200</v>
      </c>
      <c r="H115" s="15">
        <f>G115</f>
        <v>1200</v>
      </c>
      <c r="I115" s="15">
        <f t="shared" si="4"/>
        <v>2400</v>
      </c>
    </row>
    <row r="116" spans="1:10" ht="32" x14ac:dyDescent="0.2">
      <c r="A116" s="3">
        <v>5100</v>
      </c>
      <c r="B116" s="3">
        <v>520</v>
      </c>
      <c r="C116" s="3">
        <v>2</v>
      </c>
      <c r="D116" s="3" t="s">
        <v>114</v>
      </c>
      <c r="E116" s="6" t="s">
        <v>125</v>
      </c>
      <c r="F116" s="3"/>
      <c r="G116" s="15">
        <v>1125375</v>
      </c>
      <c r="H116" s="14"/>
      <c r="I116" s="15">
        <f t="shared" si="4"/>
        <v>1125375</v>
      </c>
    </row>
    <row r="117" spans="1:10" ht="32" x14ac:dyDescent="0.2">
      <c r="A117" s="3">
        <v>6400</v>
      </c>
      <c r="B117" s="3">
        <v>130</v>
      </c>
      <c r="C117" s="3">
        <v>3</v>
      </c>
      <c r="D117" s="3" t="s">
        <v>114</v>
      </c>
      <c r="E117" s="6" t="s">
        <v>200</v>
      </c>
      <c r="F117" s="3">
        <v>1</v>
      </c>
      <c r="G117" s="15">
        <v>60000</v>
      </c>
      <c r="H117" s="15">
        <v>120000</v>
      </c>
      <c r="I117" s="15">
        <f t="shared" si="4"/>
        <v>180000</v>
      </c>
      <c r="J117" s="7"/>
    </row>
    <row r="118" spans="1:10" ht="32" x14ac:dyDescent="0.2">
      <c r="A118" s="3">
        <v>6400</v>
      </c>
      <c r="B118" s="3">
        <v>210</v>
      </c>
      <c r="C118" s="3">
        <v>3</v>
      </c>
      <c r="D118" s="3" t="s">
        <v>114</v>
      </c>
      <c r="E118" s="6" t="s">
        <v>126</v>
      </c>
      <c r="F118" s="3"/>
      <c r="G118" s="15">
        <v>6492</v>
      </c>
      <c r="H118" s="15">
        <v>12984</v>
      </c>
      <c r="I118" s="15">
        <f t="shared" si="4"/>
        <v>19476</v>
      </c>
    </row>
    <row r="119" spans="1:10" ht="48" x14ac:dyDescent="0.2">
      <c r="A119" s="3">
        <v>6400</v>
      </c>
      <c r="B119" s="3">
        <v>220</v>
      </c>
      <c r="C119" s="3">
        <v>3</v>
      </c>
      <c r="D119" s="3" t="s">
        <v>114</v>
      </c>
      <c r="E119" s="6" t="s">
        <v>127</v>
      </c>
      <c r="F119" s="3"/>
      <c r="G119" s="15">
        <v>4590</v>
      </c>
      <c r="H119" s="15">
        <v>9180</v>
      </c>
      <c r="I119" s="15">
        <f t="shared" si="4"/>
        <v>13770</v>
      </c>
    </row>
    <row r="120" spans="1:10" ht="48" x14ac:dyDescent="0.2">
      <c r="A120" s="3">
        <v>6400</v>
      </c>
      <c r="B120" s="3">
        <v>230</v>
      </c>
      <c r="C120" s="3">
        <v>3</v>
      </c>
      <c r="D120" s="3" t="s">
        <v>114</v>
      </c>
      <c r="E120" s="6" t="s">
        <v>128</v>
      </c>
      <c r="F120" s="3"/>
      <c r="G120" s="15">
        <v>7500</v>
      </c>
      <c r="H120" s="15">
        <v>15000</v>
      </c>
      <c r="I120" s="15">
        <f t="shared" si="4"/>
        <v>22500</v>
      </c>
    </row>
    <row r="121" spans="1:10" ht="48" x14ac:dyDescent="0.2">
      <c r="A121" s="3">
        <v>6400</v>
      </c>
      <c r="B121" s="3">
        <v>240</v>
      </c>
      <c r="C121" s="3">
        <v>3</v>
      </c>
      <c r="D121" s="3" t="s">
        <v>114</v>
      </c>
      <c r="E121" s="6" t="s">
        <v>129</v>
      </c>
      <c r="F121" s="3"/>
      <c r="G121" s="15">
        <v>1200</v>
      </c>
      <c r="H121" s="15">
        <v>2400</v>
      </c>
      <c r="I121" s="15">
        <f t="shared" si="4"/>
        <v>3600</v>
      </c>
    </row>
    <row r="122" spans="1:10" ht="32" x14ac:dyDescent="0.2">
      <c r="A122" s="3">
        <v>6400</v>
      </c>
      <c r="B122" s="3">
        <v>130</v>
      </c>
      <c r="C122" s="3">
        <v>4</v>
      </c>
      <c r="D122" s="3" t="s">
        <v>114</v>
      </c>
      <c r="E122" s="6" t="s">
        <v>201</v>
      </c>
      <c r="F122" s="3">
        <v>6</v>
      </c>
      <c r="G122" s="15">
        <v>330000</v>
      </c>
      <c r="H122" s="15">
        <v>330000</v>
      </c>
      <c r="I122" s="15">
        <f t="shared" si="4"/>
        <v>660000</v>
      </c>
    </row>
    <row r="123" spans="1:10" ht="32" x14ac:dyDescent="0.2">
      <c r="A123" s="3">
        <v>6400</v>
      </c>
      <c r="B123" s="3">
        <v>210</v>
      </c>
      <c r="C123" s="3">
        <v>4</v>
      </c>
      <c r="D123" s="3" t="s">
        <v>114</v>
      </c>
      <c r="E123" s="6" t="s">
        <v>130</v>
      </c>
      <c r="F123" s="3"/>
      <c r="G123" s="15">
        <v>35706</v>
      </c>
      <c r="H123" s="15">
        <v>35707</v>
      </c>
      <c r="I123" s="15">
        <f t="shared" si="4"/>
        <v>71413</v>
      </c>
    </row>
    <row r="124" spans="1:10" ht="32" x14ac:dyDescent="0.2">
      <c r="A124" s="3">
        <v>6400</v>
      </c>
      <c r="B124" s="3">
        <v>220</v>
      </c>
      <c r="C124" s="3">
        <v>4</v>
      </c>
      <c r="D124" s="3" t="s">
        <v>114</v>
      </c>
      <c r="E124" s="6" t="s">
        <v>131</v>
      </c>
      <c r="F124" s="3"/>
      <c r="G124" s="15">
        <v>25245</v>
      </c>
      <c r="H124" s="15">
        <v>25245</v>
      </c>
      <c r="I124" s="15">
        <f t="shared" si="4"/>
        <v>50490</v>
      </c>
    </row>
    <row r="125" spans="1:10" ht="32" x14ac:dyDescent="0.2">
      <c r="A125" s="3">
        <v>6400</v>
      </c>
      <c r="B125" s="3">
        <v>230</v>
      </c>
      <c r="C125" s="3">
        <v>4</v>
      </c>
      <c r="D125" s="3" t="s">
        <v>114</v>
      </c>
      <c r="E125" s="6" t="s">
        <v>132</v>
      </c>
      <c r="F125" s="3"/>
      <c r="G125" s="15">
        <v>45000</v>
      </c>
      <c r="H125" s="15">
        <v>45000</v>
      </c>
      <c r="I125" s="15">
        <f t="shared" si="4"/>
        <v>90000</v>
      </c>
    </row>
    <row r="126" spans="1:10" ht="32" x14ac:dyDescent="0.2">
      <c r="A126" s="3">
        <v>6400</v>
      </c>
      <c r="B126" s="3">
        <v>240</v>
      </c>
      <c r="C126" s="3">
        <v>4</v>
      </c>
      <c r="D126" s="3" t="s">
        <v>114</v>
      </c>
      <c r="E126" s="6" t="s">
        <v>133</v>
      </c>
      <c r="F126" s="3"/>
      <c r="G126" s="15">
        <v>7200</v>
      </c>
      <c r="H126" s="15">
        <v>7200</v>
      </c>
      <c r="I126" s="15">
        <f t="shared" si="4"/>
        <v>14400</v>
      </c>
    </row>
    <row r="127" spans="1:10" ht="32" x14ac:dyDescent="0.2">
      <c r="A127" s="3">
        <v>5100</v>
      </c>
      <c r="B127" s="3">
        <v>510</v>
      </c>
      <c r="C127" s="3">
        <v>5</v>
      </c>
      <c r="D127" s="3" t="s">
        <v>114</v>
      </c>
      <c r="E127" s="6" t="s">
        <v>134</v>
      </c>
      <c r="F127" s="3"/>
      <c r="G127" s="15">
        <v>220000</v>
      </c>
      <c r="H127" s="15"/>
      <c r="I127" s="15">
        <f t="shared" si="4"/>
        <v>220000</v>
      </c>
    </row>
    <row r="128" spans="1:10" ht="32" x14ac:dyDescent="0.2">
      <c r="A128" s="3">
        <v>6120</v>
      </c>
      <c r="B128" s="3">
        <v>130</v>
      </c>
      <c r="C128" s="3">
        <v>1</v>
      </c>
      <c r="D128" s="3" t="s">
        <v>112</v>
      </c>
      <c r="E128" s="6" t="s">
        <v>113</v>
      </c>
      <c r="F128" s="3"/>
      <c r="G128" s="15">
        <v>65000</v>
      </c>
      <c r="H128" s="14">
        <f>G128</f>
        <v>65000</v>
      </c>
      <c r="I128" s="15">
        <f t="shared" si="4"/>
        <v>130000</v>
      </c>
    </row>
    <row r="129" spans="1:11" ht="32" x14ac:dyDescent="0.2">
      <c r="A129" s="3">
        <v>6120</v>
      </c>
      <c r="B129" s="3">
        <v>130</v>
      </c>
      <c r="C129" s="3">
        <v>1</v>
      </c>
      <c r="D129" s="3" t="s">
        <v>112</v>
      </c>
      <c r="E129" s="6" t="s">
        <v>119</v>
      </c>
      <c r="F129" s="3"/>
      <c r="G129" s="15">
        <v>65000</v>
      </c>
      <c r="H129" s="14"/>
      <c r="I129" s="15">
        <f t="shared" si="4"/>
        <v>65000</v>
      </c>
    </row>
    <row r="130" spans="1:11" ht="32" x14ac:dyDescent="0.2">
      <c r="A130" s="3">
        <v>6120</v>
      </c>
      <c r="B130" s="3">
        <v>210</v>
      </c>
      <c r="C130" s="3">
        <v>1</v>
      </c>
      <c r="D130" s="3" t="s">
        <v>112</v>
      </c>
      <c r="E130" s="6" t="s">
        <v>120</v>
      </c>
      <c r="F130" s="3"/>
      <c r="G130" s="15">
        <v>7033</v>
      </c>
      <c r="H130" s="14"/>
      <c r="I130" s="15">
        <f t="shared" si="4"/>
        <v>7033</v>
      </c>
    </row>
    <row r="131" spans="1:11" ht="32" x14ac:dyDescent="0.2">
      <c r="A131" s="3">
        <v>6120</v>
      </c>
      <c r="B131" s="3">
        <v>220</v>
      </c>
      <c r="C131" s="3">
        <v>1</v>
      </c>
      <c r="D131" s="3" t="s">
        <v>112</v>
      </c>
      <c r="E131" s="6" t="s">
        <v>121</v>
      </c>
      <c r="F131" s="3"/>
      <c r="G131" s="15">
        <v>4973</v>
      </c>
      <c r="H131" s="14"/>
      <c r="I131" s="15">
        <f t="shared" si="4"/>
        <v>4973</v>
      </c>
    </row>
    <row r="132" spans="1:11" ht="32" x14ac:dyDescent="0.2">
      <c r="A132" s="3">
        <v>6120</v>
      </c>
      <c r="B132" s="3">
        <v>230</v>
      </c>
      <c r="C132" s="3">
        <v>1</v>
      </c>
      <c r="D132" s="3" t="s">
        <v>112</v>
      </c>
      <c r="E132" s="6" t="s">
        <v>122</v>
      </c>
      <c r="F132" s="3"/>
      <c r="G132" s="15">
        <v>7750</v>
      </c>
      <c r="H132" s="15"/>
      <c r="I132" s="15">
        <f t="shared" si="4"/>
        <v>7750</v>
      </c>
    </row>
    <row r="133" spans="1:11" ht="32" x14ac:dyDescent="0.2">
      <c r="A133" s="3">
        <v>6120</v>
      </c>
      <c r="B133" s="3">
        <v>240</v>
      </c>
      <c r="C133" s="3">
        <v>1</v>
      </c>
      <c r="D133" s="3" t="s">
        <v>112</v>
      </c>
      <c r="E133" s="6" t="s">
        <v>123</v>
      </c>
      <c r="F133" s="3"/>
      <c r="G133" s="15">
        <v>1200</v>
      </c>
      <c r="H133" s="15"/>
      <c r="I133" s="15">
        <f t="shared" si="4"/>
        <v>1200</v>
      </c>
    </row>
    <row r="134" spans="1:11" ht="32" x14ac:dyDescent="0.2">
      <c r="A134" s="3">
        <v>5100</v>
      </c>
      <c r="B134" s="3">
        <v>520</v>
      </c>
      <c r="C134" s="3">
        <v>2</v>
      </c>
      <c r="D134" s="3" t="s">
        <v>112</v>
      </c>
      <c r="E134" s="6" t="s">
        <v>124</v>
      </c>
      <c r="F134" s="3"/>
      <c r="G134" s="15">
        <v>1000000</v>
      </c>
      <c r="H134" s="14"/>
      <c r="I134" s="15">
        <f t="shared" si="4"/>
        <v>1000000</v>
      </c>
    </row>
    <row r="135" spans="1:11" ht="32" x14ac:dyDescent="0.2">
      <c r="A135" s="3">
        <v>7400</v>
      </c>
      <c r="B135" s="3">
        <v>682</v>
      </c>
      <c r="C135" s="3">
        <v>1</v>
      </c>
      <c r="D135" s="3" t="s">
        <v>135</v>
      </c>
      <c r="E135" s="6" t="s">
        <v>136</v>
      </c>
      <c r="F135" s="3"/>
      <c r="G135" s="15">
        <v>1700000</v>
      </c>
      <c r="H135" s="14"/>
      <c r="I135" s="15">
        <f t="shared" si="4"/>
        <v>1700000</v>
      </c>
    </row>
    <row r="136" spans="1:11" ht="32" x14ac:dyDescent="0.2">
      <c r="A136" s="3">
        <v>7400</v>
      </c>
      <c r="B136" s="3">
        <v>682</v>
      </c>
      <c r="C136" s="3">
        <v>2</v>
      </c>
      <c r="D136" s="3" t="s">
        <v>135</v>
      </c>
      <c r="E136" s="6" t="s">
        <v>137</v>
      </c>
      <c r="F136" s="3"/>
      <c r="G136" s="15">
        <v>312000</v>
      </c>
      <c r="H136" s="14"/>
      <c r="I136" s="15">
        <f t="shared" si="4"/>
        <v>312000</v>
      </c>
    </row>
    <row r="137" spans="1:11" ht="16" x14ac:dyDescent="0.2">
      <c r="A137" s="3">
        <v>7400</v>
      </c>
      <c r="B137" s="3">
        <v>682</v>
      </c>
      <c r="C137" s="3">
        <v>1</v>
      </c>
      <c r="D137" s="3" t="s">
        <v>138</v>
      </c>
      <c r="E137" s="6" t="s">
        <v>139</v>
      </c>
      <c r="F137" s="3"/>
      <c r="G137" s="15">
        <v>2705788</v>
      </c>
      <c r="H137" s="15"/>
      <c r="I137" s="15">
        <f t="shared" si="4"/>
        <v>2705788</v>
      </c>
    </row>
    <row r="138" spans="1:11" ht="16" x14ac:dyDescent="0.2">
      <c r="A138" s="3">
        <v>7400</v>
      </c>
      <c r="B138" s="3">
        <v>682</v>
      </c>
      <c r="C138" s="3">
        <v>2</v>
      </c>
      <c r="D138" s="3" t="s">
        <v>138</v>
      </c>
      <c r="E138" s="6" t="s">
        <v>140</v>
      </c>
      <c r="F138" s="3"/>
      <c r="G138" s="15">
        <v>10000000</v>
      </c>
      <c r="H138" s="14">
        <v>2000000</v>
      </c>
      <c r="I138" s="15">
        <f t="shared" si="4"/>
        <v>12000000</v>
      </c>
      <c r="J138" s="7"/>
    </row>
    <row r="139" spans="1:11" ht="32" x14ac:dyDescent="0.2">
      <c r="A139" s="3">
        <v>7900</v>
      </c>
      <c r="B139" s="3">
        <v>160</v>
      </c>
      <c r="C139" s="3">
        <v>1</v>
      </c>
      <c r="D139" s="3" t="s">
        <v>141</v>
      </c>
      <c r="E139" s="6" t="s">
        <v>202</v>
      </c>
      <c r="F139" s="3">
        <v>13</v>
      </c>
      <c r="G139" s="15">
        <v>696228</v>
      </c>
      <c r="H139" s="15"/>
      <c r="I139" s="15">
        <f t="shared" si="4"/>
        <v>696228</v>
      </c>
      <c r="J139" s="7"/>
      <c r="K139" s="8"/>
    </row>
    <row r="140" spans="1:11" ht="32" x14ac:dyDescent="0.2">
      <c r="A140" s="3">
        <v>7900</v>
      </c>
      <c r="B140" s="3">
        <v>210</v>
      </c>
      <c r="C140" s="3">
        <v>1</v>
      </c>
      <c r="D140" s="3" t="s">
        <v>141</v>
      </c>
      <c r="E140" s="6" t="s">
        <v>142</v>
      </c>
      <c r="F140" s="3"/>
      <c r="G140" s="15">
        <v>75332</v>
      </c>
      <c r="H140" s="14"/>
      <c r="I140" s="15">
        <f t="shared" ref="I140:I171" si="5">SUM(G140:H140)</f>
        <v>75332</v>
      </c>
    </row>
    <row r="141" spans="1:11" ht="32" x14ac:dyDescent="0.2">
      <c r="A141" s="3">
        <v>7900</v>
      </c>
      <c r="B141" s="3">
        <v>220</v>
      </c>
      <c r="C141" s="3">
        <v>1</v>
      </c>
      <c r="D141" s="3" t="s">
        <v>141</v>
      </c>
      <c r="E141" s="6" t="s">
        <v>143</v>
      </c>
      <c r="F141" s="3"/>
      <c r="G141" s="15">
        <v>53261</v>
      </c>
      <c r="H141" s="14"/>
      <c r="I141" s="15">
        <f t="shared" si="5"/>
        <v>53261</v>
      </c>
    </row>
    <row r="142" spans="1:11" ht="32" x14ac:dyDescent="0.2">
      <c r="A142" s="3">
        <v>7900</v>
      </c>
      <c r="B142" s="3">
        <v>230</v>
      </c>
      <c r="C142" s="3">
        <v>1</v>
      </c>
      <c r="D142" s="3" t="s">
        <v>141</v>
      </c>
      <c r="E142" s="6" t="s">
        <v>144</v>
      </c>
      <c r="F142" s="3"/>
      <c r="G142" s="15">
        <v>98150</v>
      </c>
      <c r="H142" s="14"/>
      <c r="I142" s="15">
        <f t="shared" si="5"/>
        <v>98150</v>
      </c>
    </row>
    <row r="143" spans="1:11" ht="32" x14ac:dyDescent="0.2">
      <c r="A143" s="3">
        <v>7900</v>
      </c>
      <c r="B143" s="3">
        <v>240</v>
      </c>
      <c r="C143" s="3">
        <v>1</v>
      </c>
      <c r="D143" s="3" t="s">
        <v>141</v>
      </c>
      <c r="E143" s="6" t="s">
        <v>145</v>
      </c>
      <c r="F143" s="3"/>
      <c r="G143" s="15">
        <v>14300</v>
      </c>
      <c r="H143" s="14"/>
      <c r="I143" s="15">
        <f t="shared" si="5"/>
        <v>14300</v>
      </c>
    </row>
    <row r="144" spans="1:11" ht="16" x14ac:dyDescent="0.2">
      <c r="A144" s="3">
        <v>5100</v>
      </c>
      <c r="B144" s="3">
        <v>750</v>
      </c>
      <c r="C144" s="3">
        <v>1</v>
      </c>
      <c r="D144" s="3" t="s">
        <v>215</v>
      </c>
      <c r="E144" s="6" t="s">
        <v>147</v>
      </c>
      <c r="F144" s="3"/>
      <c r="G144" s="15">
        <v>500225.2</v>
      </c>
      <c r="H144" s="15"/>
      <c r="I144" s="15">
        <f t="shared" ref="I144" si="6">SUM(G144:H144)</f>
        <v>500225.2</v>
      </c>
    </row>
    <row r="145" spans="1:10" ht="16" x14ac:dyDescent="0.2">
      <c r="A145" s="3">
        <v>5100</v>
      </c>
      <c r="B145" s="3">
        <v>210</v>
      </c>
      <c r="C145" s="3">
        <v>1</v>
      </c>
      <c r="D145" s="3" t="s">
        <v>148</v>
      </c>
      <c r="E145" s="6" t="s">
        <v>149</v>
      </c>
      <c r="F145" s="3"/>
      <c r="G145" s="15">
        <v>54100</v>
      </c>
      <c r="H145" s="15"/>
      <c r="I145" s="15">
        <f t="shared" si="5"/>
        <v>54100</v>
      </c>
    </row>
    <row r="146" spans="1:10" ht="32" x14ac:dyDescent="0.2">
      <c r="A146" s="3">
        <v>5100</v>
      </c>
      <c r="B146" s="3">
        <v>220</v>
      </c>
      <c r="C146" s="3">
        <v>1</v>
      </c>
      <c r="D146" s="3" t="s">
        <v>148</v>
      </c>
      <c r="E146" s="6" t="s">
        <v>150</v>
      </c>
      <c r="F146" s="3"/>
      <c r="G146" s="15">
        <v>38251</v>
      </c>
      <c r="H146" s="15"/>
      <c r="I146" s="15">
        <f t="shared" si="5"/>
        <v>38251</v>
      </c>
    </row>
    <row r="147" spans="1:10" ht="16" x14ac:dyDescent="0.2">
      <c r="A147" s="3">
        <v>5100</v>
      </c>
      <c r="B147" s="3">
        <v>120</v>
      </c>
      <c r="C147" s="3">
        <v>2</v>
      </c>
      <c r="D147" s="3" t="s">
        <v>148</v>
      </c>
      <c r="E147" s="6" t="s">
        <v>151</v>
      </c>
      <c r="F147" s="3"/>
      <c r="G147" s="15">
        <v>1000000</v>
      </c>
      <c r="H147" s="15"/>
      <c r="I147" s="15">
        <f t="shared" si="5"/>
        <v>1000000</v>
      </c>
    </row>
    <row r="148" spans="1:10" ht="16" x14ac:dyDescent="0.2">
      <c r="A148" s="3">
        <v>5100</v>
      </c>
      <c r="B148" s="3">
        <v>210</v>
      </c>
      <c r="C148" s="3">
        <v>2</v>
      </c>
      <c r="D148" s="3" t="s">
        <v>148</v>
      </c>
      <c r="E148" s="6" t="s">
        <v>152</v>
      </c>
      <c r="F148" s="3"/>
      <c r="G148" s="15">
        <v>108200</v>
      </c>
      <c r="H148" s="15"/>
      <c r="I148" s="15">
        <f t="shared" si="5"/>
        <v>108200</v>
      </c>
      <c r="J148" s="7"/>
    </row>
    <row r="149" spans="1:10" ht="16" x14ac:dyDescent="0.2">
      <c r="A149" s="3">
        <v>5100</v>
      </c>
      <c r="B149" s="3">
        <v>220</v>
      </c>
      <c r="C149" s="3">
        <v>2</v>
      </c>
      <c r="D149" s="3" t="s">
        <v>148</v>
      </c>
      <c r="E149" s="6" t="s">
        <v>153</v>
      </c>
      <c r="F149" s="3"/>
      <c r="G149" s="15">
        <v>76500</v>
      </c>
      <c r="H149" s="15"/>
      <c r="I149" s="15">
        <f t="shared" si="5"/>
        <v>76500</v>
      </c>
    </row>
    <row r="150" spans="1:10" ht="16" x14ac:dyDescent="0.2">
      <c r="A150" s="3">
        <v>7900</v>
      </c>
      <c r="B150" s="3">
        <v>510</v>
      </c>
      <c r="C150" s="3">
        <v>3</v>
      </c>
      <c r="D150" s="3" t="s">
        <v>146</v>
      </c>
      <c r="E150" s="6" t="s">
        <v>154</v>
      </c>
      <c r="F150" s="3"/>
      <c r="G150" s="15">
        <v>618969.57999999996</v>
      </c>
      <c r="H150" s="14">
        <v>383062.36</v>
      </c>
      <c r="I150" s="15">
        <f>SUM(G150:H150)</f>
        <v>1002031.94</v>
      </c>
    </row>
    <row r="151" spans="1:10" ht="48" x14ac:dyDescent="0.2">
      <c r="A151" s="3">
        <v>5100</v>
      </c>
      <c r="B151" s="3">
        <v>120</v>
      </c>
      <c r="C151" s="3">
        <v>4</v>
      </c>
      <c r="D151" s="3" t="s">
        <v>148</v>
      </c>
      <c r="E151" s="6" t="s">
        <v>155</v>
      </c>
      <c r="F151" s="3"/>
      <c r="G151" s="15">
        <v>2279000</v>
      </c>
      <c r="H151" s="14"/>
      <c r="I151" s="15">
        <f t="shared" si="5"/>
        <v>2279000</v>
      </c>
    </row>
    <row r="152" spans="1:10" ht="32" x14ac:dyDescent="0.2">
      <c r="A152" s="3">
        <v>5100</v>
      </c>
      <c r="B152" s="3">
        <v>210</v>
      </c>
      <c r="C152" s="3">
        <v>4</v>
      </c>
      <c r="D152" s="3" t="s">
        <v>148</v>
      </c>
      <c r="E152" s="6" t="s">
        <v>156</v>
      </c>
      <c r="F152" s="3"/>
      <c r="G152" s="15">
        <v>246587.8</v>
      </c>
      <c r="H152" s="14"/>
      <c r="I152" s="15">
        <f t="shared" si="5"/>
        <v>246587.8</v>
      </c>
    </row>
    <row r="153" spans="1:10" ht="32" x14ac:dyDescent="0.2">
      <c r="A153" s="3">
        <v>5100</v>
      </c>
      <c r="B153" s="3">
        <v>220</v>
      </c>
      <c r="C153" s="3">
        <v>4</v>
      </c>
      <c r="D153" s="3" t="s">
        <v>148</v>
      </c>
      <c r="E153" s="6" t="s">
        <v>157</v>
      </c>
      <c r="F153" s="3"/>
      <c r="G153" s="15">
        <v>174344</v>
      </c>
      <c r="H153" s="14"/>
      <c r="I153" s="15">
        <f t="shared" si="5"/>
        <v>174344</v>
      </c>
      <c r="J153" s="7"/>
    </row>
    <row r="154" spans="1:10" ht="16" x14ac:dyDescent="0.2">
      <c r="A154" s="3">
        <v>6300</v>
      </c>
      <c r="B154" s="3">
        <v>130</v>
      </c>
      <c r="C154" s="3">
        <v>5</v>
      </c>
      <c r="D154" s="3" t="s">
        <v>148</v>
      </c>
      <c r="E154" s="6" t="s">
        <v>162</v>
      </c>
      <c r="F154" s="3">
        <v>3</v>
      </c>
      <c r="G154" s="15">
        <v>154385</v>
      </c>
      <c r="H154" s="15"/>
      <c r="I154" s="15">
        <f t="shared" si="5"/>
        <v>154385</v>
      </c>
    </row>
    <row r="155" spans="1:10" ht="16" x14ac:dyDescent="0.2">
      <c r="A155" s="3">
        <v>6300</v>
      </c>
      <c r="B155" s="3">
        <v>210</v>
      </c>
      <c r="C155" s="3">
        <v>5</v>
      </c>
      <c r="D155" s="3" t="s">
        <v>148</v>
      </c>
      <c r="E155" s="6" t="s">
        <v>163</v>
      </c>
      <c r="F155" s="3"/>
      <c r="G155" s="15">
        <v>16704</v>
      </c>
      <c r="H155" s="15"/>
      <c r="I155" s="15">
        <f t="shared" si="5"/>
        <v>16704</v>
      </c>
    </row>
    <row r="156" spans="1:10" ht="16" x14ac:dyDescent="0.2">
      <c r="A156" s="3">
        <v>6300</v>
      </c>
      <c r="B156" s="3">
        <v>220</v>
      </c>
      <c r="C156" s="3">
        <v>5</v>
      </c>
      <c r="D156" s="3" t="s">
        <v>148</v>
      </c>
      <c r="E156" s="6" t="s">
        <v>164</v>
      </c>
      <c r="F156" s="3"/>
      <c r="G156" s="15">
        <v>11810</v>
      </c>
      <c r="H156" s="15"/>
      <c r="I156" s="15">
        <f t="shared" si="5"/>
        <v>11810</v>
      </c>
    </row>
    <row r="157" spans="1:10" ht="16" x14ac:dyDescent="0.2">
      <c r="A157" s="3">
        <v>6300</v>
      </c>
      <c r="B157" s="3">
        <v>230</v>
      </c>
      <c r="C157" s="3">
        <v>5</v>
      </c>
      <c r="D157" s="3" t="s">
        <v>148</v>
      </c>
      <c r="E157" s="6" t="s">
        <v>165</v>
      </c>
      <c r="F157" s="3"/>
      <c r="G157" s="15">
        <v>23250</v>
      </c>
      <c r="H157" s="15"/>
      <c r="I157" s="15">
        <f t="shared" si="5"/>
        <v>23250</v>
      </c>
    </row>
    <row r="158" spans="1:10" ht="16" x14ac:dyDescent="0.2">
      <c r="A158" s="3">
        <v>6300</v>
      </c>
      <c r="B158" s="3">
        <v>240</v>
      </c>
      <c r="C158" s="3">
        <v>5</v>
      </c>
      <c r="D158" s="3" t="s">
        <v>148</v>
      </c>
      <c r="E158" s="6" t="s">
        <v>166</v>
      </c>
      <c r="F158" s="3"/>
      <c r="G158" s="15">
        <v>3600</v>
      </c>
      <c r="H158" s="15"/>
      <c r="I158" s="15">
        <f t="shared" si="5"/>
        <v>3600</v>
      </c>
    </row>
    <row r="159" spans="1:10" ht="32" x14ac:dyDescent="0.2">
      <c r="A159" s="3">
        <v>6400</v>
      </c>
      <c r="B159" s="3">
        <v>130</v>
      </c>
      <c r="C159" s="3">
        <v>5</v>
      </c>
      <c r="D159" s="3" t="s">
        <v>148</v>
      </c>
      <c r="E159" s="6" t="s">
        <v>203</v>
      </c>
      <c r="F159" s="3">
        <v>1</v>
      </c>
      <c r="G159" s="15">
        <v>67715</v>
      </c>
      <c r="H159" s="15"/>
      <c r="I159" s="15">
        <f t="shared" si="5"/>
        <v>67715</v>
      </c>
    </row>
    <row r="160" spans="1:10" ht="16" x14ac:dyDescent="0.2">
      <c r="A160" s="3">
        <v>6400</v>
      </c>
      <c r="B160" s="3">
        <v>210</v>
      </c>
      <c r="C160" s="3">
        <v>5</v>
      </c>
      <c r="D160" s="3" t="s">
        <v>148</v>
      </c>
      <c r="E160" s="6" t="s">
        <v>158</v>
      </c>
      <c r="F160" s="3"/>
      <c r="G160" s="15">
        <v>7327</v>
      </c>
      <c r="H160" s="15"/>
      <c r="I160" s="15">
        <f t="shared" si="5"/>
        <v>7327</v>
      </c>
    </row>
    <row r="161" spans="1:10" ht="32" x14ac:dyDescent="0.2">
      <c r="A161" s="3">
        <v>6400</v>
      </c>
      <c r="B161" s="3">
        <v>220</v>
      </c>
      <c r="C161" s="3">
        <v>5</v>
      </c>
      <c r="D161" s="3" t="s">
        <v>148</v>
      </c>
      <c r="E161" s="6" t="s">
        <v>159</v>
      </c>
      <c r="F161" s="3"/>
      <c r="G161" s="15">
        <v>7194</v>
      </c>
      <c r="H161" s="15"/>
      <c r="I161" s="15">
        <f t="shared" si="5"/>
        <v>7194</v>
      </c>
    </row>
    <row r="162" spans="1:10" ht="16" x14ac:dyDescent="0.2">
      <c r="A162" s="3">
        <v>6400</v>
      </c>
      <c r="B162" s="3">
        <v>230</v>
      </c>
      <c r="C162" s="3">
        <v>5</v>
      </c>
      <c r="D162" s="3" t="s">
        <v>148</v>
      </c>
      <c r="E162" s="6" t="s">
        <v>160</v>
      </c>
      <c r="F162" s="3"/>
      <c r="G162" s="15">
        <v>7750</v>
      </c>
      <c r="H162" s="15"/>
      <c r="I162" s="15">
        <f t="shared" si="5"/>
        <v>7750</v>
      </c>
    </row>
    <row r="163" spans="1:10" ht="32" x14ac:dyDescent="0.2">
      <c r="A163" s="3">
        <v>6400</v>
      </c>
      <c r="B163" s="3">
        <v>240</v>
      </c>
      <c r="C163" s="3">
        <v>5</v>
      </c>
      <c r="D163" s="3" t="s">
        <v>148</v>
      </c>
      <c r="E163" s="6" t="s">
        <v>161</v>
      </c>
      <c r="F163" s="3"/>
      <c r="G163" s="15">
        <v>1200</v>
      </c>
      <c r="H163" s="15"/>
      <c r="I163" s="15">
        <f t="shared" si="5"/>
        <v>1200</v>
      </c>
    </row>
    <row r="164" spans="1:10" ht="32" x14ac:dyDescent="0.2">
      <c r="A164" s="3">
        <v>6400</v>
      </c>
      <c r="B164" s="3">
        <v>120</v>
      </c>
      <c r="C164" s="3">
        <v>6</v>
      </c>
      <c r="D164" s="3" t="s">
        <v>148</v>
      </c>
      <c r="E164" s="6" t="s">
        <v>167</v>
      </c>
      <c r="F164" s="3"/>
      <c r="G164" s="15">
        <v>802000</v>
      </c>
      <c r="H164" s="14">
        <v>600000</v>
      </c>
      <c r="I164" s="15">
        <f t="shared" si="5"/>
        <v>1402000</v>
      </c>
    </row>
    <row r="165" spans="1:10" ht="16" x14ac:dyDescent="0.2">
      <c r="A165" s="3">
        <v>6400</v>
      </c>
      <c r="B165" s="3">
        <v>220</v>
      </c>
      <c r="C165" s="3">
        <v>6</v>
      </c>
      <c r="D165" s="3" t="s">
        <v>148</v>
      </c>
      <c r="E165" s="6" t="s">
        <v>168</v>
      </c>
      <c r="F165" s="3"/>
      <c r="G165" s="15">
        <v>151696.4</v>
      </c>
      <c r="H165" s="14"/>
      <c r="I165" s="15">
        <f t="shared" si="5"/>
        <v>151696.4</v>
      </c>
    </row>
    <row r="166" spans="1:10" ht="16" x14ac:dyDescent="0.2">
      <c r="A166" s="3">
        <v>6400</v>
      </c>
      <c r="B166" s="3">
        <v>230</v>
      </c>
      <c r="C166" s="3">
        <v>6</v>
      </c>
      <c r="D166" s="3" t="s">
        <v>148</v>
      </c>
      <c r="E166" s="6" t="s">
        <v>169</v>
      </c>
      <c r="F166" s="3"/>
      <c r="G166" s="15">
        <v>107253</v>
      </c>
      <c r="H166" s="14"/>
      <c r="I166" s="15">
        <f t="shared" si="5"/>
        <v>107253</v>
      </c>
    </row>
    <row r="167" spans="1:10" ht="16" x14ac:dyDescent="0.2">
      <c r="A167" s="3">
        <v>7900</v>
      </c>
      <c r="B167" s="3">
        <v>792</v>
      </c>
      <c r="C167" s="3">
        <v>1</v>
      </c>
      <c r="D167" s="3" t="s">
        <v>170</v>
      </c>
      <c r="E167" s="6" t="s">
        <v>171</v>
      </c>
      <c r="F167" s="3"/>
      <c r="G167" s="14">
        <v>1331715.45</v>
      </c>
      <c r="H167" s="14">
        <v>655919.55000000005</v>
      </c>
      <c r="I167" s="15">
        <f t="shared" si="5"/>
        <v>1987635</v>
      </c>
    </row>
    <row r="168" spans="1:10" ht="32" x14ac:dyDescent="0.2">
      <c r="A168" s="3">
        <v>6100</v>
      </c>
      <c r="B168" s="3">
        <v>110</v>
      </c>
      <c r="C168" s="3">
        <v>2</v>
      </c>
      <c r="D168" s="3" t="s">
        <v>170</v>
      </c>
      <c r="E168" s="6" t="s">
        <v>195</v>
      </c>
      <c r="F168" s="3">
        <v>0.3</v>
      </c>
      <c r="G168" s="15">
        <v>90450</v>
      </c>
      <c r="H168" s="14">
        <v>44550</v>
      </c>
      <c r="I168" s="15">
        <f t="shared" si="5"/>
        <v>135000</v>
      </c>
    </row>
    <row r="169" spans="1:10" ht="16" x14ac:dyDescent="0.2">
      <c r="A169" s="3">
        <v>6100</v>
      </c>
      <c r="B169" s="3">
        <v>210</v>
      </c>
      <c r="C169" s="3">
        <v>2</v>
      </c>
      <c r="D169" s="3" t="s">
        <v>170</v>
      </c>
      <c r="E169" s="6" t="s">
        <v>173</v>
      </c>
      <c r="F169" s="3"/>
      <c r="G169" s="14">
        <v>9786.69</v>
      </c>
      <c r="H169" s="14">
        <v>4820.3100000000004</v>
      </c>
      <c r="I169" s="15">
        <f t="shared" si="5"/>
        <v>14607</v>
      </c>
    </row>
    <row r="170" spans="1:10" ht="16" x14ac:dyDescent="0.2">
      <c r="A170" s="3">
        <v>6100</v>
      </c>
      <c r="B170" s="3">
        <v>220</v>
      </c>
      <c r="C170" s="3">
        <v>2</v>
      </c>
      <c r="D170" s="3" t="s">
        <v>170</v>
      </c>
      <c r="E170" s="6" t="s">
        <v>174</v>
      </c>
      <c r="F170" s="3"/>
      <c r="G170" s="14">
        <v>6919.43</v>
      </c>
      <c r="H170" s="14">
        <v>3408.08</v>
      </c>
      <c r="I170" s="15">
        <f t="shared" si="5"/>
        <v>10327.51</v>
      </c>
    </row>
    <row r="171" spans="1:10" ht="16" x14ac:dyDescent="0.2">
      <c r="A171" s="3">
        <v>6100</v>
      </c>
      <c r="B171" s="3">
        <v>230</v>
      </c>
      <c r="C171" s="3">
        <v>2</v>
      </c>
      <c r="D171" s="3" t="s">
        <v>170</v>
      </c>
      <c r="E171" s="6" t="s">
        <v>175</v>
      </c>
      <c r="F171" s="3"/>
      <c r="G171" s="14">
        <v>4673.25</v>
      </c>
      <c r="H171" s="14">
        <v>2301.75</v>
      </c>
      <c r="I171" s="15">
        <f t="shared" si="5"/>
        <v>6975</v>
      </c>
    </row>
    <row r="172" spans="1:10" ht="16" x14ac:dyDescent="0.2">
      <c r="A172" s="3">
        <v>6100</v>
      </c>
      <c r="B172" s="3">
        <v>240</v>
      </c>
      <c r="C172" s="3">
        <v>2</v>
      </c>
      <c r="D172" s="3" t="s">
        <v>170</v>
      </c>
      <c r="E172" s="6" t="s">
        <v>176</v>
      </c>
      <c r="F172" s="3"/>
      <c r="G172" s="14">
        <v>723.6</v>
      </c>
      <c r="H172" s="14">
        <v>356.4</v>
      </c>
      <c r="I172" s="15">
        <f t="shared" ref="I172:I203" si="7">SUM(G172:H172)</f>
        <v>1080</v>
      </c>
    </row>
    <row r="173" spans="1:10" ht="48" x14ac:dyDescent="0.2">
      <c r="A173" s="3">
        <v>6300</v>
      </c>
      <c r="B173" s="3">
        <v>110</v>
      </c>
      <c r="C173" s="3">
        <v>2</v>
      </c>
      <c r="D173" s="3" t="s">
        <v>170</v>
      </c>
      <c r="E173" s="6" t="s">
        <v>183</v>
      </c>
      <c r="F173" s="3">
        <v>1.1000000000000001</v>
      </c>
      <c r="G173" s="15">
        <v>284415</v>
      </c>
      <c r="H173" s="14">
        <v>140085</v>
      </c>
      <c r="I173" s="15">
        <f t="shared" si="7"/>
        <v>424500</v>
      </c>
    </row>
    <row r="174" spans="1:10" ht="48" x14ac:dyDescent="0.2">
      <c r="A174" s="3">
        <v>6300</v>
      </c>
      <c r="B174" s="3">
        <v>130</v>
      </c>
      <c r="C174" s="3">
        <v>2</v>
      </c>
      <c r="D174" s="3" t="s">
        <v>170</v>
      </c>
      <c r="E174" s="6" t="s">
        <v>182</v>
      </c>
      <c r="F174" s="3">
        <v>1.2</v>
      </c>
      <c r="G174" s="15">
        <v>188940</v>
      </c>
      <c r="H174" s="14">
        <v>93060</v>
      </c>
      <c r="I174" s="15">
        <f t="shared" si="7"/>
        <v>282000</v>
      </c>
    </row>
    <row r="175" spans="1:10" ht="16" x14ac:dyDescent="0.2">
      <c r="A175" s="3">
        <v>6300</v>
      </c>
      <c r="B175" s="3">
        <v>210</v>
      </c>
      <c r="C175" s="3">
        <v>2</v>
      </c>
      <c r="D175" s="3" t="s">
        <v>170</v>
      </c>
      <c r="E175" s="6" t="s">
        <v>173</v>
      </c>
      <c r="F175" s="3"/>
      <c r="G175" s="14">
        <v>30773.71</v>
      </c>
      <c r="H175" s="14">
        <v>15157.2</v>
      </c>
      <c r="I175" s="15">
        <f t="shared" si="7"/>
        <v>45930.91</v>
      </c>
      <c r="J175" s="7"/>
    </row>
    <row r="176" spans="1:10" ht="16" x14ac:dyDescent="0.2">
      <c r="A176" s="3">
        <v>6300</v>
      </c>
      <c r="B176" s="3">
        <v>210</v>
      </c>
      <c r="C176" s="3">
        <v>2</v>
      </c>
      <c r="D176" s="3" t="s">
        <v>170</v>
      </c>
      <c r="E176" s="6" t="s">
        <v>173</v>
      </c>
      <c r="F176" s="3"/>
      <c r="G176" s="14">
        <v>20443.310000000001</v>
      </c>
      <c r="H176" s="14">
        <v>10069.1</v>
      </c>
      <c r="I176" s="15">
        <f t="shared" si="7"/>
        <v>30512.410000000003</v>
      </c>
      <c r="J176" t="s">
        <v>196</v>
      </c>
    </row>
    <row r="177" spans="1:9" ht="16" x14ac:dyDescent="0.2">
      <c r="A177" s="3">
        <v>6300</v>
      </c>
      <c r="B177" s="3">
        <v>220</v>
      </c>
      <c r="C177" s="3">
        <v>2</v>
      </c>
      <c r="D177" s="3" t="s">
        <v>170</v>
      </c>
      <c r="E177" s="6" t="s">
        <v>174</v>
      </c>
      <c r="F177" s="3"/>
      <c r="G177" s="14">
        <v>14453.91</v>
      </c>
      <c r="H177" s="14">
        <v>7119.09</v>
      </c>
      <c r="I177" s="15">
        <f t="shared" si="7"/>
        <v>21573</v>
      </c>
    </row>
    <row r="178" spans="1:9" ht="16" x14ac:dyDescent="0.2">
      <c r="A178" s="3">
        <v>6300</v>
      </c>
      <c r="B178" s="3">
        <v>230</v>
      </c>
      <c r="C178" s="3">
        <v>2</v>
      </c>
      <c r="D178" s="3" t="s">
        <v>170</v>
      </c>
      <c r="E178" s="6" t="s">
        <v>175</v>
      </c>
      <c r="F178" s="3"/>
      <c r="G178" s="14">
        <v>18693</v>
      </c>
      <c r="H178" s="14">
        <v>9207</v>
      </c>
      <c r="I178" s="15">
        <f t="shared" si="7"/>
        <v>27900</v>
      </c>
    </row>
    <row r="179" spans="1:9" ht="16" x14ac:dyDescent="0.2">
      <c r="A179" s="3">
        <v>6300</v>
      </c>
      <c r="B179" s="3">
        <v>230</v>
      </c>
      <c r="C179" s="3">
        <v>2</v>
      </c>
      <c r="D179" s="3" t="s">
        <v>170</v>
      </c>
      <c r="E179" s="6" t="s">
        <v>175</v>
      </c>
      <c r="F179" s="3"/>
      <c r="G179" s="14">
        <v>17135.25</v>
      </c>
      <c r="H179" s="14">
        <v>8439.75</v>
      </c>
      <c r="I179" s="15">
        <f t="shared" si="7"/>
        <v>25575</v>
      </c>
    </row>
    <row r="180" spans="1:9" ht="16" x14ac:dyDescent="0.2">
      <c r="A180" s="3">
        <v>6300</v>
      </c>
      <c r="B180" s="3">
        <v>240</v>
      </c>
      <c r="C180" s="3">
        <v>2</v>
      </c>
      <c r="D180" s="3" t="s">
        <v>170</v>
      </c>
      <c r="E180" s="6" t="s">
        <v>176</v>
      </c>
      <c r="F180" s="3"/>
      <c r="G180" s="14">
        <v>2894.4</v>
      </c>
      <c r="H180" s="14">
        <v>1425.6</v>
      </c>
      <c r="I180" s="15">
        <f t="shared" si="7"/>
        <v>4320</v>
      </c>
    </row>
    <row r="181" spans="1:9" ht="16" x14ac:dyDescent="0.2">
      <c r="A181" s="3">
        <v>6300</v>
      </c>
      <c r="B181" s="3">
        <v>240</v>
      </c>
      <c r="C181" s="3">
        <v>2</v>
      </c>
      <c r="D181" s="3" t="s">
        <v>170</v>
      </c>
      <c r="E181" s="6" t="s">
        <v>176</v>
      </c>
      <c r="F181" s="3"/>
      <c r="G181" s="14">
        <v>2653.2</v>
      </c>
      <c r="H181" s="14">
        <v>1306.8</v>
      </c>
      <c r="I181" s="15">
        <f t="shared" si="7"/>
        <v>3960</v>
      </c>
    </row>
    <row r="182" spans="1:9" ht="16" x14ac:dyDescent="0.2">
      <c r="A182" s="3">
        <v>6300</v>
      </c>
      <c r="B182" s="3">
        <v>220</v>
      </c>
      <c r="C182" s="3">
        <v>2</v>
      </c>
      <c r="D182" s="3" t="s">
        <v>170</v>
      </c>
      <c r="E182" s="6" t="s">
        <v>174</v>
      </c>
      <c r="F182" s="3"/>
      <c r="G182" s="14">
        <v>21757.75</v>
      </c>
      <c r="H182" s="14">
        <v>10716.51</v>
      </c>
      <c r="I182" s="15">
        <f t="shared" si="7"/>
        <v>32474.260000000002</v>
      </c>
    </row>
    <row r="183" spans="1:9" ht="32" x14ac:dyDescent="0.2">
      <c r="A183" s="3">
        <v>7200</v>
      </c>
      <c r="B183" s="3">
        <v>110</v>
      </c>
      <c r="C183" s="3">
        <v>2</v>
      </c>
      <c r="D183" s="3" t="s">
        <v>170</v>
      </c>
      <c r="E183" s="6" t="s">
        <v>172</v>
      </c>
      <c r="F183" s="3">
        <v>1.3</v>
      </c>
      <c r="G183" s="15">
        <v>263980</v>
      </c>
      <c r="H183" s="14">
        <v>130020</v>
      </c>
      <c r="I183" s="15">
        <f t="shared" si="7"/>
        <v>394000</v>
      </c>
    </row>
    <row r="184" spans="1:9" ht="16" x14ac:dyDescent="0.2">
      <c r="A184" s="3">
        <v>7200</v>
      </c>
      <c r="B184" s="3">
        <v>160</v>
      </c>
      <c r="C184" s="3">
        <v>2</v>
      </c>
      <c r="D184" s="3" t="s">
        <v>170</v>
      </c>
      <c r="E184" s="6" t="s">
        <v>177</v>
      </c>
      <c r="F184" s="3">
        <v>1</v>
      </c>
      <c r="G184" s="15">
        <v>20100</v>
      </c>
      <c r="H184" s="14">
        <v>9900</v>
      </c>
      <c r="I184" s="15">
        <f t="shared" si="7"/>
        <v>30000</v>
      </c>
    </row>
    <row r="185" spans="1:9" ht="16" x14ac:dyDescent="0.2">
      <c r="A185" s="3">
        <v>7200</v>
      </c>
      <c r="B185" s="3">
        <v>210</v>
      </c>
      <c r="C185" s="3">
        <v>2</v>
      </c>
      <c r="D185" s="3" t="s">
        <v>170</v>
      </c>
      <c r="E185" s="6" t="s">
        <v>173</v>
      </c>
      <c r="F185" s="3"/>
      <c r="G185" s="14">
        <v>28562.639999999999</v>
      </c>
      <c r="H185" s="14">
        <v>14068.17</v>
      </c>
      <c r="I185" s="15">
        <f t="shared" si="7"/>
        <v>42630.81</v>
      </c>
    </row>
    <row r="186" spans="1:9" ht="16" x14ac:dyDescent="0.2">
      <c r="A186" s="3">
        <v>7200</v>
      </c>
      <c r="B186" s="3">
        <v>210</v>
      </c>
      <c r="C186" s="3">
        <v>2</v>
      </c>
      <c r="D186" s="3" t="s">
        <v>170</v>
      </c>
      <c r="E186" s="6" t="s">
        <v>178</v>
      </c>
      <c r="F186" s="3"/>
      <c r="G186" s="14">
        <v>2174.8200000000002</v>
      </c>
      <c r="H186" s="14">
        <v>1017.18</v>
      </c>
      <c r="I186" s="15">
        <f t="shared" si="7"/>
        <v>3192</v>
      </c>
    </row>
    <row r="187" spans="1:9" ht="16" x14ac:dyDescent="0.2">
      <c r="A187" s="3">
        <v>7200</v>
      </c>
      <c r="B187" s="3">
        <v>220</v>
      </c>
      <c r="C187" s="3">
        <v>2</v>
      </c>
      <c r="D187" s="3" t="s">
        <v>170</v>
      </c>
      <c r="E187" s="6" t="s">
        <v>174</v>
      </c>
      <c r="F187" s="3"/>
      <c r="G187" s="14">
        <v>20194.47</v>
      </c>
      <c r="H187" s="14">
        <v>9946.5300000000007</v>
      </c>
      <c r="I187" s="15">
        <f t="shared" si="7"/>
        <v>30141</v>
      </c>
    </row>
    <row r="188" spans="1:9" ht="16" x14ac:dyDescent="0.2">
      <c r="A188" s="3">
        <v>7200</v>
      </c>
      <c r="B188" s="3">
        <v>220</v>
      </c>
      <c r="C188" s="3">
        <v>2</v>
      </c>
      <c r="D188" s="3" t="s">
        <v>170</v>
      </c>
      <c r="E188" s="6" t="s">
        <v>179</v>
      </c>
      <c r="F188" s="3"/>
      <c r="G188" s="14">
        <v>1537.65</v>
      </c>
      <c r="H188" s="14">
        <v>757.35</v>
      </c>
      <c r="I188" s="15">
        <f t="shared" si="7"/>
        <v>2295</v>
      </c>
    </row>
    <row r="189" spans="1:9" ht="16" x14ac:dyDescent="0.2">
      <c r="A189" s="3">
        <v>7200</v>
      </c>
      <c r="B189" s="3">
        <v>230</v>
      </c>
      <c r="C189" s="3">
        <v>2</v>
      </c>
      <c r="D189" s="3" t="s">
        <v>170</v>
      </c>
      <c r="E189" s="6" t="s">
        <v>175</v>
      </c>
      <c r="F189" s="3"/>
      <c r="G189" s="14">
        <v>15091.75</v>
      </c>
      <c r="H189" s="14">
        <v>7433.25</v>
      </c>
      <c r="I189" s="15">
        <f t="shared" si="7"/>
        <v>22525</v>
      </c>
    </row>
    <row r="190" spans="1:9" ht="16" x14ac:dyDescent="0.2">
      <c r="A190" s="3">
        <v>7200</v>
      </c>
      <c r="B190" s="3">
        <v>230</v>
      </c>
      <c r="C190" s="3">
        <v>2</v>
      </c>
      <c r="D190" s="3" t="s">
        <v>170</v>
      </c>
      <c r="E190" s="6" t="s">
        <v>180</v>
      </c>
      <c r="F190" s="3"/>
      <c r="G190" s="14">
        <v>5192.5</v>
      </c>
      <c r="H190" s="14">
        <v>2557.5</v>
      </c>
      <c r="I190" s="15">
        <f t="shared" si="7"/>
        <v>7750</v>
      </c>
    </row>
    <row r="191" spans="1:9" ht="16" x14ac:dyDescent="0.2">
      <c r="A191" s="3">
        <v>7200</v>
      </c>
      <c r="B191" s="3">
        <v>240</v>
      </c>
      <c r="C191" s="3">
        <v>2</v>
      </c>
      <c r="D191" s="3" t="s">
        <v>170</v>
      </c>
      <c r="E191" s="6" t="s">
        <v>176</v>
      </c>
      <c r="F191" s="3"/>
      <c r="G191" s="14">
        <v>2331.6</v>
      </c>
      <c r="H191" s="14">
        <v>1148.4000000000001</v>
      </c>
      <c r="I191" s="15">
        <f t="shared" si="7"/>
        <v>3480</v>
      </c>
    </row>
    <row r="192" spans="1:9" ht="16" x14ac:dyDescent="0.2">
      <c r="A192" s="3">
        <v>7200</v>
      </c>
      <c r="B192" s="3">
        <v>240</v>
      </c>
      <c r="C192" s="3">
        <v>2</v>
      </c>
      <c r="D192" s="3" t="s">
        <v>170</v>
      </c>
      <c r="E192" s="6" t="s">
        <v>181</v>
      </c>
      <c r="F192" s="3"/>
      <c r="G192" s="14">
        <v>804</v>
      </c>
      <c r="H192" s="14">
        <v>396</v>
      </c>
      <c r="I192" s="15">
        <f t="shared" si="7"/>
        <v>1200</v>
      </c>
    </row>
    <row r="193" spans="1:11" ht="16" x14ac:dyDescent="0.2">
      <c r="A193" s="3">
        <v>7300</v>
      </c>
      <c r="B193" s="3">
        <v>110</v>
      </c>
      <c r="C193" s="3">
        <v>2</v>
      </c>
      <c r="D193" s="3" t="s">
        <v>170</v>
      </c>
      <c r="E193" s="6" t="s">
        <v>189</v>
      </c>
      <c r="F193" s="3">
        <v>1</v>
      </c>
      <c r="G193" s="14">
        <v>194970</v>
      </c>
      <c r="H193" s="14">
        <v>96030</v>
      </c>
      <c r="I193" s="15">
        <f t="shared" si="7"/>
        <v>291000</v>
      </c>
    </row>
    <row r="194" spans="1:11" ht="16" x14ac:dyDescent="0.2">
      <c r="A194" s="3">
        <v>7300</v>
      </c>
      <c r="B194" s="3">
        <v>210</v>
      </c>
      <c r="C194" s="3">
        <v>2</v>
      </c>
      <c r="D194" s="3" t="s">
        <v>170</v>
      </c>
      <c r="E194" s="6" t="s">
        <v>178</v>
      </c>
      <c r="F194" s="3"/>
      <c r="G194" s="14">
        <v>21095.75</v>
      </c>
      <c r="H194" s="14">
        <v>10390.450000000001</v>
      </c>
      <c r="I194" s="15">
        <f t="shared" si="7"/>
        <v>31486.2</v>
      </c>
    </row>
    <row r="195" spans="1:11" ht="16" x14ac:dyDescent="0.2">
      <c r="A195" s="3">
        <v>7300</v>
      </c>
      <c r="B195" s="3">
        <v>220</v>
      </c>
      <c r="C195" s="3">
        <v>2</v>
      </c>
      <c r="D195" s="3" t="s">
        <v>170</v>
      </c>
      <c r="E195" s="6" t="s">
        <v>179</v>
      </c>
      <c r="F195" s="3"/>
      <c r="G195" s="14">
        <v>14915.21</v>
      </c>
      <c r="H195" s="14">
        <v>7346.3</v>
      </c>
      <c r="I195" s="15">
        <f t="shared" si="7"/>
        <v>22261.51</v>
      </c>
    </row>
    <row r="196" spans="1:11" ht="16" x14ac:dyDescent="0.2">
      <c r="A196" s="3">
        <v>7300</v>
      </c>
      <c r="B196" s="3">
        <v>230</v>
      </c>
      <c r="C196" s="3">
        <v>2</v>
      </c>
      <c r="D196" s="3" t="s">
        <v>170</v>
      </c>
      <c r="E196" s="6" t="s">
        <v>185</v>
      </c>
      <c r="F196" s="3"/>
      <c r="G196" s="14">
        <v>15577.5</v>
      </c>
      <c r="H196" s="14">
        <v>7672.5</v>
      </c>
      <c r="I196" s="15">
        <f t="shared" si="7"/>
        <v>23250</v>
      </c>
    </row>
    <row r="197" spans="1:11" ht="16" x14ac:dyDescent="0.2">
      <c r="A197" s="3">
        <v>7300</v>
      </c>
      <c r="B197" s="3">
        <v>240</v>
      </c>
      <c r="C197" s="3">
        <v>2</v>
      </c>
      <c r="D197" s="3" t="s">
        <v>170</v>
      </c>
      <c r="E197" s="6" t="s">
        <v>186</v>
      </c>
      <c r="F197" s="3"/>
      <c r="G197" s="14">
        <v>2412</v>
      </c>
      <c r="H197" s="14">
        <v>1188</v>
      </c>
      <c r="I197" s="15">
        <f t="shared" si="7"/>
        <v>3600</v>
      </c>
    </row>
    <row r="198" spans="1:11" ht="32" x14ac:dyDescent="0.2">
      <c r="A198" s="3">
        <v>7500</v>
      </c>
      <c r="B198" s="3">
        <v>110</v>
      </c>
      <c r="C198" s="3">
        <v>2</v>
      </c>
      <c r="D198" s="3" t="s">
        <v>170</v>
      </c>
      <c r="E198" s="6" t="s">
        <v>187</v>
      </c>
      <c r="F198" s="3">
        <v>0.55000000000000004</v>
      </c>
      <c r="G198" s="14">
        <v>146629.5</v>
      </c>
      <c r="H198" s="14">
        <v>72220.5</v>
      </c>
      <c r="I198" s="15">
        <f t="shared" si="7"/>
        <v>218850</v>
      </c>
    </row>
    <row r="199" spans="1:11" ht="32" x14ac:dyDescent="0.2">
      <c r="A199" s="3">
        <v>7500</v>
      </c>
      <c r="B199" s="3">
        <v>160</v>
      </c>
      <c r="C199" s="3">
        <v>2</v>
      </c>
      <c r="D199" s="3" t="s">
        <v>170</v>
      </c>
      <c r="E199" s="6" t="s">
        <v>184</v>
      </c>
      <c r="F199" s="3">
        <v>2</v>
      </c>
      <c r="G199" s="15">
        <v>133330</v>
      </c>
      <c r="H199" s="14">
        <v>65670</v>
      </c>
      <c r="I199" s="15">
        <f t="shared" si="7"/>
        <v>199000</v>
      </c>
    </row>
    <row r="200" spans="1:11" ht="16" x14ac:dyDescent="0.2">
      <c r="A200" s="3">
        <v>7500</v>
      </c>
      <c r="B200" s="3">
        <v>210</v>
      </c>
      <c r="C200" s="3">
        <v>2</v>
      </c>
      <c r="D200" s="3" t="s">
        <v>170</v>
      </c>
      <c r="E200" s="6" t="s">
        <v>173</v>
      </c>
      <c r="F200" s="3"/>
      <c r="G200" s="14">
        <v>15865.32</v>
      </c>
      <c r="H200" s="14">
        <v>7814.26</v>
      </c>
      <c r="I200" s="15">
        <f t="shared" si="7"/>
        <v>23679.58</v>
      </c>
    </row>
    <row r="201" spans="1:11" ht="16" x14ac:dyDescent="0.2">
      <c r="A201" s="3">
        <v>7500</v>
      </c>
      <c r="B201" s="3">
        <v>210</v>
      </c>
      <c r="C201" s="3">
        <v>2</v>
      </c>
      <c r="D201" s="3" t="s">
        <v>170</v>
      </c>
      <c r="E201" s="6" t="s">
        <v>178</v>
      </c>
      <c r="F201" s="3"/>
      <c r="G201" s="14">
        <v>14426.31</v>
      </c>
      <c r="H201" s="14">
        <v>7105.5</v>
      </c>
      <c r="I201" s="15">
        <f t="shared" si="7"/>
        <v>21531.809999999998</v>
      </c>
    </row>
    <row r="202" spans="1:11" ht="16" x14ac:dyDescent="0.2">
      <c r="A202" s="3">
        <v>7500</v>
      </c>
      <c r="B202" s="3">
        <v>220</v>
      </c>
      <c r="C202" s="3">
        <v>2</v>
      </c>
      <c r="D202" s="3" t="s">
        <v>170</v>
      </c>
      <c r="E202" s="6" t="s">
        <v>174</v>
      </c>
      <c r="F202" s="3"/>
      <c r="G202" s="14">
        <v>11217.16</v>
      </c>
      <c r="H202" s="14">
        <v>5524.87</v>
      </c>
      <c r="I202" s="15">
        <f t="shared" si="7"/>
        <v>16742.03</v>
      </c>
    </row>
    <row r="203" spans="1:11" ht="16" x14ac:dyDescent="0.2">
      <c r="A203" s="3">
        <v>7500</v>
      </c>
      <c r="B203" s="3">
        <v>220</v>
      </c>
      <c r="C203" s="3">
        <v>2</v>
      </c>
      <c r="D203" s="3" t="s">
        <v>170</v>
      </c>
      <c r="E203" s="6" t="s">
        <v>179</v>
      </c>
      <c r="F203" s="3"/>
      <c r="G203" s="14">
        <v>10199.75</v>
      </c>
      <c r="H203" s="14">
        <v>5023.76</v>
      </c>
      <c r="I203" s="15">
        <f t="shared" si="7"/>
        <v>15223.51</v>
      </c>
    </row>
    <row r="204" spans="1:11" ht="16" x14ac:dyDescent="0.2">
      <c r="A204" s="3">
        <v>7500</v>
      </c>
      <c r="B204" s="3">
        <v>230</v>
      </c>
      <c r="C204" s="3">
        <v>2</v>
      </c>
      <c r="D204" s="3" t="s">
        <v>170</v>
      </c>
      <c r="E204" s="6" t="s">
        <v>185</v>
      </c>
      <c r="F204" s="3"/>
      <c r="G204" s="14">
        <v>20770</v>
      </c>
      <c r="H204" s="14">
        <v>10230</v>
      </c>
      <c r="I204" s="15">
        <f t="shared" ref="I204:I207" si="8">SUM(G204:H204)</f>
        <v>31000</v>
      </c>
    </row>
    <row r="205" spans="1:11" ht="16" x14ac:dyDescent="0.2">
      <c r="A205" s="3">
        <v>7500</v>
      </c>
      <c r="B205" s="3">
        <v>230</v>
      </c>
      <c r="C205" s="3">
        <v>2</v>
      </c>
      <c r="D205" s="3" t="s">
        <v>170</v>
      </c>
      <c r="E205" s="6" t="s">
        <v>175</v>
      </c>
      <c r="F205" s="3"/>
      <c r="G205" s="14">
        <v>8567.6299999999992</v>
      </c>
      <c r="H205" s="14">
        <v>4219.88</v>
      </c>
      <c r="I205" s="15">
        <f t="shared" si="8"/>
        <v>12787.509999999998</v>
      </c>
    </row>
    <row r="206" spans="1:11" ht="16" x14ac:dyDescent="0.2">
      <c r="A206" s="3">
        <v>7500</v>
      </c>
      <c r="B206" s="3">
        <v>240</v>
      </c>
      <c r="C206" s="3">
        <v>2</v>
      </c>
      <c r="D206" s="3" t="s">
        <v>170</v>
      </c>
      <c r="E206" s="6" t="s">
        <v>186</v>
      </c>
      <c r="F206" s="3"/>
      <c r="G206" s="14">
        <v>3216</v>
      </c>
      <c r="H206" s="14">
        <v>1584</v>
      </c>
      <c r="I206" s="15">
        <f t="shared" si="8"/>
        <v>4800</v>
      </c>
    </row>
    <row r="207" spans="1:11" ht="16" x14ac:dyDescent="0.2">
      <c r="A207" s="3">
        <v>7500</v>
      </c>
      <c r="B207" s="3">
        <v>240</v>
      </c>
      <c r="C207" s="3">
        <v>2</v>
      </c>
      <c r="D207" s="3" t="s">
        <v>170</v>
      </c>
      <c r="E207" s="6" t="s">
        <v>188</v>
      </c>
      <c r="F207" s="3"/>
      <c r="G207" s="14">
        <v>1326.6</v>
      </c>
      <c r="H207" s="14">
        <v>653.4</v>
      </c>
      <c r="I207" s="15">
        <f t="shared" si="8"/>
        <v>1980</v>
      </c>
    </row>
    <row r="208" spans="1:11" x14ac:dyDescent="0.2">
      <c r="A208" s="23" t="s">
        <v>190</v>
      </c>
      <c r="B208" s="23"/>
      <c r="C208" s="23"/>
      <c r="D208" s="23"/>
      <c r="E208" s="23"/>
      <c r="F208" s="23"/>
      <c r="G208" s="14">
        <f>SUM(G10:G207)</f>
        <v>60244229</v>
      </c>
      <c r="H208" s="14">
        <f>SUM(H10:H207)</f>
        <v>30187899.000000007</v>
      </c>
      <c r="I208" s="14">
        <f>SUM(I10:I207)</f>
        <v>90432128.00000003</v>
      </c>
      <c r="J208" s="11"/>
      <c r="K208" s="9"/>
    </row>
    <row r="209" spans="1:8" x14ac:dyDescent="0.2">
      <c r="G209" s="12"/>
      <c r="H209" s="12"/>
    </row>
    <row r="210" spans="1:8" x14ac:dyDescent="0.2">
      <c r="A210" s="24" t="s">
        <v>191</v>
      </c>
      <c r="B210" s="24"/>
      <c r="C210" s="24"/>
    </row>
    <row r="211" spans="1:8" x14ac:dyDescent="0.2">
      <c r="A211" s="5"/>
      <c r="B211" s="5"/>
      <c r="C211" s="4" t="s">
        <v>192</v>
      </c>
      <c r="D211" s="18" t="s">
        <v>193</v>
      </c>
      <c r="E211" s="18"/>
      <c r="F211" s="5"/>
      <c r="G211" s="5"/>
    </row>
    <row r="213" spans="1:8" x14ac:dyDescent="0.2">
      <c r="A213" s="17" t="s">
        <v>194</v>
      </c>
      <c r="B213" s="17"/>
      <c r="C213" s="17"/>
      <c r="D213" s="17"/>
      <c r="E213" s="17"/>
      <c r="F213" s="17"/>
      <c r="G213" s="17"/>
    </row>
  </sheetData>
  <autoFilter ref="A9:J208" xr:uid="{00000000-0009-0000-0000-000000000000}"/>
  <sortState xmlns:xlrd2="http://schemas.microsoft.com/office/spreadsheetml/2017/richdata2" ref="A173:I206">
    <sortCondition ref="D173:D206"/>
    <sortCondition ref="C173:C206"/>
    <sortCondition ref="A173:A206"/>
  </sortState>
  <mergeCells count="9">
    <mergeCell ref="A213:G213"/>
    <mergeCell ref="D211:E211"/>
    <mergeCell ref="A1:D2"/>
    <mergeCell ref="H1:I3"/>
    <mergeCell ref="A3:D4"/>
    <mergeCell ref="A208:F208"/>
    <mergeCell ref="A210:C210"/>
    <mergeCell ref="A7:I7"/>
    <mergeCell ref="A6:I6"/>
  </mergeCells>
  <phoneticPr fontId="9" type="noConversion"/>
  <pageMargins left="0.7" right="0.7" top="0.75" bottom="0.75" header="0.3" footer="0.3"/>
  <pageSetup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F9DA4CD2DD44AA0F7EEDB93B3B1F4" ma:contentTypeVersion="14" ma:contentTypeDescription="Create a new document." ma:contentTypeScope="" ma:versionID="bea064a3c9f487018d98355ee64787a8">
  <xsd:schema xmlns:xsd="http://www.w3.org/2001/XMLSchema" xmlns:xs="http://www.w3.org/2001/XMLSchema" xmlns:p="http://schemas.microsoft.com/office/2006/metadata/properties" xmlns:ns1="http://schemas.microsoft.com/sharepoint/v3" xmlns:ns2="e1c95fec-2afe-4b9d-8570-04167594c5ac" xmlns:ns3="b5fb0f66-f88e-4100-9c54-5db6e50f81ff" targetNamespace="http://schemas.microsoft.com/office/2006/metadata/properties" ma:root="true" ma:fieldsID="7097b556f7b74c4e653a5fecc8f801de" ns1:_="" ns2:_="" ns3:_="">
    <xsd:import namespace="http://schemas.microsoft.com/sharepoint/v3"/>
    <xsd:import namespace="e1c95fec-2afe-4b9d-8570-04167594c5ac"/>
    <xsd:import namespace="b5fb0f66-f88e-4100-9c54-5db6e50f81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95fec-2afe-4b9d-8570-04167594c5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0f66-f88e-4100-9c54-5db6e50f81f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purl.org/dc/terms/"/>
    <ds:schemaRef ds:uri="http://schemas.openxmlformats.org/package/2006/metadata/core-properties"/>
    <ds:schemaRef ds:uri="e1c95fec-2afe-4b9d-8570-04167594c5a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b5fb0f66-f88e-4100-9c54-5db6e50f81f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DFAF52-CB32-49F9-9A6F-CB14965E3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c95fec-2afe-4b9d-8570-04167594c5ac"/>
    <ds:schemaRef ds:uri="b5fb0f66-f88e-4100-9c54-5db6e50f8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Talley, Lynn</dc:creator>
  <cp:keywords/>
  <dc:description/>
  <cp:lastModifiedBy>Microsoft Office User</cp:lastModifiedBy>
  <cp:revision/>
  <dcterms:created xsi:type="dcterms:W3CDTF">2021-06-09T18:28:06Z</dcterms:created>
  <dcterms:modified xsi:type="dcterms:W3CDTF">2022-04-11T18:03:11Z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0x0101006B0F9DA4CD2DD44AA0F7EEDB93B3B1F4</vt:lpwstr>
  </property>
</Properties>
</file>