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mc:AlternateContent xmlns:mc="http://schemas.openxmlformats.org/markup-compatibility/2006">
    <mc:Choice Requires="x15">
      <x15ac:absPath xmlns:x15ac="http://schemas.microsoft.com/office/spreadsheetml/2010/11/ac" url="/Users/megan.penik/Desktop/arp/"/>
    </mc:Choice>
  </mc:AlternateContent>
  <xr:revisionPtr revIDLastSave="0" documentId="13_ncr:1_{3514BD75-A7F5-F947-988B-3DF408F05A9F}" xr6:coauthVersionLast="47" xr6:coauthVersionMax="47" xr10:uidLastSave="{00000000-0000-0000-0000-000000000000}"/>
  <bookViews>
    <workbookView xWindow="0" yWindow="500" windowWidth="28800" windowHeight="12440" xr2:uid="{00000000-000D-0000-FFFF-FFFF00000000}"/>
  </bookViews>
  <sheets>
    <sheet name="58-Sarasota County Schools" sheetId="1" r:id="rId1"/>
    <sheet name="Sheet1" sheetId="7" r:id="rId2"/>
    <sheet name="Sheet2" sheetId="6" state="hidden" r:id="rId3"/>
    <sheet name="Sheet3" sheetId="5" state="hidden" r:id="rId4"/>
    <sheet name="5100" sheetId="3" state="hidden" r:id="rId5"/>
    <sheet name="6100" sheetId="2" state="hidden" r:id="rId6"/>
    <sheet name="Summer" sheetId="4" state="hidden" r:id="rId7"/>
  </sheets>
  <definedNames>
    <definedName name="Account_Title">'58-Sarasota County Schools'!$F$10</definedName>
    <definedName name="Activity_Number">'58-Sarasota County Schools'!$E$10</definedName>
    <definedName name="Amount_for_1_3_allocation">'58-Sarasota County Schools'!$J$10</definedName>
    <definedName name="Amount_for_2_3_allocation">'58-Sarasota County Schools'!$I$10</definedName>
    <definedName name="FTE__Position">'58-Sarasota County Schools'!$G$10</definedName>
    <definedName name="Function">'58-Sarasota County Schools'!$B$10</definedName>
    <definedName name="Object">'58-Sarasota County Schools'!$C$10</definedName>
    <definedName name="_xlnm.Print_Area" localSheetId="0">'58-Sarasota County Schools'!$B$10:$H$721</definedName>
    <definedName name="Total_allocation">'58-Sarasota County Schools'!$K$10</definedName>
    <definedName name="Use_of__Funds_Number">'58-Sarasota County Schools'!$D$10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8" i="1" l="1"/>
  <c r="R23" i="1" l="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R221" i="1"/>
  <c r="R222" i="1"/>
  <c r="R223" i="1"/>
  <c r="R224" i="1"/>
  <c r="R225" i="1"/>
  <c r="R226" i="1"/>
  <c r="R227" i="1"/>
  <c r="R228" i="1"/>
  <c r="R229" i="1"/>
  <c r="R230" i="1"/>
  <c r="R231" i="1"/>
  <c r="R232" i="1"/>
  <c r="R233" i="1"/>
  <c r="R234" i="1"/>
  <c r="R235" i="1"/>
  <c r="R236" i="1"/>
  <c r="R237" i="1"/>
  <c r="R238" i="1"/>
  <c r="R239" i="1"/>
  <c r="R240" i="1"/>
  <c r="R241" i="1"/>
  <c r="R242" i="1"/>
  <c r="R243" i="1"/>
  <c r="R244" i="1"/>
  <c r="R245" i="1"/>
  <c r="R246" i="1"/>
  <c r="R247" i="1"/>
  <c r="R248" i="1"/>
  <c r="R249" i="1"/>
  <c r="R250" i="1"/>
  <c r="R251" i="1"/>
  <c r="R252" i="1"/>
  <c r="R253" i="1"/>
  <c r="R254" i="1"/>
  <c r="R255" i="1"/>
  <c r="R256" i="1"/>
  <c r="R257" i="1"/>
  <c r="R258" i="1"/>
  <c r="R259" i="1"/>
  <c r="R260" i="1"/>
  <c r="R261" i="1"/>
  <c r="R262" i="1"/>
  <c r="R263" i="1"/>
  <c r="R264" i="1"/>
  <c r="R265" i="1"/>
  <c r="R266" i="1"/>
  <c r="R267" i="1"/>
  <c r="R268" i="1"/>
  <c r="R269" i="1"/>
  <c r="R270" i="1"/>
  <c r="R271" i="1"/>
  <c r="R272" i="1"/>
  <c r="R273" i="1"/>
  <c r="R274" i="1"/>
  <c r="R275" i="1"/>
  <c r="R276" i="1"/>
  <c r="R277" i="1"/>
  <c r="R278" i="1"/>
  <c r="R279" i="1"/>
  <c r="R280" i="1"/>
  <c r="R281" i="1"/>
  <c r="R282" i="1"/>
  <c r="R283" i="1"/>
  <c r="R284" i="1"/>
  <c r="R285" i="1"/>
  <c r="R286" i="1"/>
  <c r="R287" i="1"/>
  <c r="R288" i="1"/>
  <c r="R289" i="1"/>
  <c r="R290" i="1"/>
  <c r="R291" i="1"/>
  <c r="R292" i="1"/>
  <c r="R293" i="1"/>
  <c r="R294" i="1"/>
  <c r="R295" i="1"/>
  <c r="R296" i="1"/>
  <c r="R297" i="1"/>
  <c r="R298" i="1"/>
  <c r="R299" i="1"/>
  <c r="R300" i="1"/>
  <c r="R301" i="1"/>
  <c r="R302" i="1"/>
  <c r="R303" i="1"/>
  <c r="R304" i="1"/>
  <c r="R305" i="1"/>
  <c r="R306" i="1"/>
  <c r="R307" i="1"/>
  <c r="R308" i="1"/>
  <c r="R309" i="1"/>
  <c r="R310" i="1"/>
  <c r="R311" i="1"/>
  <c r="R312" i="1"/>
  <c r="R313" i="1"/>
  <c r="R314" i="1"/>
  <c r="R315" i="1"/>
  <c r="R316" i="1"/>
  <c r="R317" i="1"/>
  <c r="R318" i="1"/>
  <c r="R319" i="1"/>
  <c r="R320" i="1"/>
  <c r="R321" i="1"/>
  <c r="R322" i="1"/>
  <c r="R323" i="1"/>
  <c r="R324" i="1"/>
  <c r="R325" i="1"/>
  <c r="R326" i="1"/>
  <c r="R327" i="1"/>
  <c r="R328" i="1"/>
  <c r="R329" i="1"/>
  <c r="R330" i="1"/>
  <c r="R331" i="1"/>
  <c r="R332" i="1"/>
  <c r="R333" i="1"/>
  <c r="R334" i="1"/>
  <c r="R335" i="1"/>
  <c r="R336" i="1"/>
  <c r="R337" i="1"/>
  <c r="R338" i="1"/>
  <c r="R339" i="1"/>
  <c r="R340" i="1"/>
  <c r="R341" i="1"/>
  <c r="R342" i="1"/>
  <c r="R343" i="1"/>
  <c r="R344" i="1"/>
  <c r="R345" i="1"/>
  <c r="R346" i="1"/>
  <c r="R347" i="1"/>
  <c r="R348" i="1"/>
  <c r="R349" i="1"/>
  <c r="R350" i="1"/>
  <c r="R351" i="1"/>
  <c r="R352" i="1"/>
  <c r="R353" i="1"/>
  <c r="R354" i="1"/>
  <c r="R355" i="1"/>
  <c r="R356" i="1"/>
  <c r="R357" i="1"/>
  <c r="R358" i="1"/>
  <c r="R359" i="1"/>
  <c r="R360" i="1"/>
  <c r="R361" i="1"/>
  <c r="R362" i="1"/>
  <c r="R363" i="1"/>
  <c r="R364" i="1"/>
  <c r="R365" i="1"/>
  <c r="R366" i="1"/>
  <c r="R367" i="1"/>
  <c r="R368" i="1"/>
  <c r="R369" i="1"/>
  <c r="R370" i="1"/>
  <c r="R371" i="1"/>
  <c r="R372" i="1"/>
  <c r="R373" i="1"/>
  <c r="R374" i="1"/>
  <c r="R375" i="1"/>
  <c r="R376" i="1"/>
  <c r="R377" i="1"/>
  <c r="R378" i="1"/>
  <c r="R379" i="1"/>
  <c r="R380" i="1"/>
  <c r="R381" i="1"/>
  <c r="R382" i="1"/>
  <c r="R383" i="1"/>
  <c r="R384" i="1"/>
  <c r="R385" i="1"/>
  <c r="R386" i="1"/>
  <c r="R387" i="1"/>
  <c r="R388" i="1"/>
  <c r="R389" i="1"/>
  <c r="R390" i="1"/>
  <c r="R391" i="1"/>
  <c r="R392" i="1"/>
  <c r="R393" i="1"/>
  <c r="R394" i="1"/>
  <c r="R395" i="1"/>
  <c r="R396" i="1"/>
  <c r="R397" i="1"/>
  <c r="R398" i="1"/>
  <c r="R399" i="1"/>
  <c r="R400" i="1"/>
  <c r="R401" i="1"/>
  <c r="R402" i="1"/>
  <c r="R403" i="1"/>
  <c r="R404" i="1"/>
  <c r="R405" i="1"/>
  <c r="R406" i="1"/>
  <c r="R407" i="1"/>
  <c r="R408" i="1"/>
  <c r="R409" i="1"/>
  <c r="R410" i="1"/>
  <c r="R411" i="1"/>
  <c r="R412" i="1"/>
  <c r="R413" i="1"/>
  <c r="R414" i="1"/>
  <c r="R415" i="1"/>
  <c r="R416" i="1"/>
  <c r="R417" i="1"/>
  <c r="R418" i="1"/>
  <c r="R419" i="1"/>
  <c r="R420" i="1"/>
  <c r="R421" i="1"/>
  <c r="R422" i="1"/>
  <c r="R423" i="1"/>
  <c r="R424" i="1"/>
  <c r="R425" i="1"/>
  <c r="R426" i="1"/>
  <c r="R427" i="1"/>
  <c r="R428" i="1"/>
  <c r="R429" i="1"/>
  <c r="R430" i="1"/>
  <c r="R431" i="1"/>
  <c r="R432" i="1"/>
  <c r="R433" i="1"/>
  <c r="R434" i="1"/>
  <c r="R435" i="1"/>
  <c r="R436" i="1"/>
  <c r="R437" i="1"/>
  <c r="R438" i="1"/>
  <c r="R439" i="1"/>
  <c r="R440" i="1"/>
  <c r="R441" i="1"/>
  <c r="R442" i="1"/>
  <c r="R443" i="1"/>
  <c r="R444" i="1"/>
  <c r="R445" i="1"/>
  <c r="R446" i="1"/>
  <c r="R447" i="1"/>
  <c r="R448" i="1"/>
  <c r="R449" i="1"/>
  <c r="R450" i="1"/>
  <c r="R451" i="1"/>
  <c r="R452" i="1"/>
  <c r="R453" i="1"/>
  <c r="R454" i="1"/>
  <c r="R455" i="1"/>
  <c r="R456" i="1"/>
  <c r="R457" i="1"/>
  <c r="R458" i="1"/>
  <c r="R459" i="1"/>
  <c r="R460" i="1"/>
  <c r="R461" i="1"/>
  <c r="R462" i="1"/>
  <c r="R463" i="1"/>
  <c r="R464" i="1"/>
  <c r="R465" i="1"/>
  <c r="R466" i="1"/>
  <c r="R467" i="1"/>
  <c r="R468" i="1"/>
  <c r="R469" i="1"/>
  <c r="R470" i="1"/>
  <c r="R471" i="1"/>
  <c r="R472" i="1"/>
  <c r="R473" i="1"/>
  <c r="R474" i="1"/>
  <c r="R475" i="1"/>
  <c r="R476" i="1"/>
  <c r="R477" i="1"/>
  <c r="R478" i="1"/>
  <c r="R479" i="1"/>
  <c r="R480" i="1"/>
  <c r="R481" i="1"/>
  <c r="R482" i="1"/>
  <c r="R483" i="1"/>
  <c r="R484" i="1"/>
  <c r="R485" i="1"/>
  <c r="R486" i="1"/>
  <c r="R487" i="1"/>
  <c r="R488" i="1"/>
  <c r="R489" i="1"/>
  <c r="R490" i="1"/>
  <c r="R491" i="1"/>
  <c r="R492" i="1"/>
  <c r="R493" i="1"/>
  <c r="R494" i="1"/>
  <c r="R495" i="1"/>
  <c r="R496" i="1"/>
  <c r="R497" i="1"/>
  <c r="R498" i="1"/>
  <c r="R499" i="1"/>
  <c r="R500" i="1"/>
  <c r="R501" i="1"/>
  <c r="R502" i="1"/>
  <c r="R503" i="1"/>
  <c r="R504" i="1"/>
  <c r="R505" i="1"/>
  <c r="R506" i="1"/>
  <c r="R507" i="1"/>
  <c r="R508" i="1"/>
  <c r="R509" i="1"/>
  <c r="R510" i="1"/>
  <c r="R511" i="1"/>
  <c r="R512" i="1"/>
  <c r="R513" i="1"/>
  <c r="R514" i="1"/>
  <c r="R515" i="1"/>
  <c r="R516" i="1"/>
  <c r="R517" i="1"/>
  <c r="R518" i="1"/>
  <c r="R519" i="1"/>
  <c r="R520" i="1"/>
  <c r="R521" i="1"/>
  <c r="R522" i="1"/>
  <c r="R523" i="1"/>
  <c r="R524" i="1"/>
  <c r="R525" i="1"/>
  <c r="R526" i="1"/>
  <c r="R527" i="1"/>
  <c r="R528" i="1"/>
  <c r="R529" i="1"/>
  <c r="R530" i="1"/>
  <c r="R531" i="1"/>
  <c r="R532" i="1"/>
  <c r="R533" i="1"/>
  <c r="R534" i="1"/>
  <c r="R535" i="1"/>
  <c r="R536" i="1"/>
  <c r="R537" i="1"/>
  <c r="R538" i="1"/>
  <c r="R539" i="1"/>
  <c r="R540" i="1"/>
  <c r="R541" i="1"/>
  <c r="R542" i="1"/>
  <c r="R543" i="1"/>
  <c r="R544" i="1"/>
  <c r="R545" i="1"/>
  <c r="R546" i="1"/>
  <c r="R547" i="1"/>
  <c r="R548" i="1"/>
  <c r="R549" i="1"/>
  <c r="R550" i="1"/>
  <c r="R551" i="1"/>
  <c r="R552" i="1"/>
  <c r="R553" i="1"/>
  <c r="R554" i="1"/>
  <c r="R555" i="1"/>
  <c r="R556" i="1"/>
  <c r="R557" i="1"/>
  <c r="R558" i="1"/>
  <c r="R559" i="1"/>
  <c r="R560" i="1"/>
  <c r="R561" i="1"/>
  <c r="R562" i="1"/>
  <c r="R563" i="1"/>
  <c r="R564" i="1"/>
  <c r="R565" i="1"/>
  <c r="R566" i="1"/>
  <c r="R567" i="1"/>
  <c r="R568" i="1"/>
  <c r="R569" i="1"/>
  <c r="R570" i="1"/>
  <c r="R571" i="1"/>
  <c r="R572" i="1"/>
  <c r="R573" i="1"/>
  <c r="R574" i="1"/>
  <c r="R575" i="1"/>
  <c r="R576" i="1"/>
  <c r="R577" i="1"/>
  <c r="R578" i="1"/>
  <c r="R579" i="1"/>
  <c r="R580" i="1"/>
  <c r="R581" i="1"/>
  <c r="R582" i="1"/>
  <c r="R583" i="1"/>
  <c r="R584" i="1"/>
  <c r="R585" i="1"/>
  <c r="R586" i="1"/>
  <c r="R587" i="1"/>
  <c r="R588" i="1"/>
  <c r="R589" i="1"/>
  <c r="R590" i="1"/>
  <c r="R591" i="1"/>
  <c r="R592" i="1"/>
  <c r="R593" i="1"/>
  <c r="R594" i="1"/>
  <c r="R595" i="1"/>
  <c r="R596" i="1"/>
  <c r="R597" i="1"/>
  <c r="R598" i="1"/>
  <c r="R599" i="1"/>
  <c r="R600" i="1"/>
  <c r="R601" i="1"/>
  <c r="R602" i="1"/>
  <c r="R603" i="1"/>
  <c r="R604" i="1"/>
  <c r="R605" i="1"/>
  <c r="R606" i="1"/>
  <c r="R607" i="1"/>
  <c r="R608" i="1"/>
  <c r="R609" i="1"/>
  <c r="R610" i="1"/>
  <c r="R611" i="1"/>
  <c r="R612" i="1"/>
  <c r="R613" i="1"/>
  <c r="R614" i="1"/>
  <c r="R615" i="1"/>
  <c r="R616" i="1"/>
  <c r="R617" i="1"/>
  <c r="R618" i="1"/>
  <c r="R619" i="1"/>
  <c r="R620" i="1"/>
  <c r="R621" i="1"/>
  <c r="R622" i="1"/>
  <c r="R623" i="1"/>
  <c r="R624" i="1"/>
  <c r="R625" i="1"/>
  <c r="R626" i="1"/>
  <c r="R627" i="1"/>
  <c r="R628" i="1"/>
  <c r="R629" i="1"/>
  <c r="R630" i="1"/>
  <c r="R631" i="1"/>
  <c r="R632" i="1"/>
  <c r="R633" i="1"/>
  <c r="R634" i="1"/>
  <c r="R635" i="1"/>
  <c r="R636" i="1"/>
  <c r="R637" i="1"/>
  <c r="R638" i="1"/>
  <c r="R639" i="1"/>
  <c r="R640" i="1"/>
  <c r="R641" i="1"/>
  <c r="R642" i="1"/>
  <c r="R643" i="1"/>
  <c r="R644" i="1"/>
  <c r="R645" i="1"/>
  <c r="R646" i="1"/>
  <c r="R647" i="1"/>
  <c r="R648" i="1"/>
  <c r="R649" i="1"/>
  <c r="R650" i="1"/>
  <c r="R651" i="1"/>
  <c r="R652" i="1"/>
  <c r="R653" i="1"/>
  <c r="R654" i="1"/>
  <c r="R655" i="1"/>
  <c r="R656" i="1"/>
  <c r="R657" i="1"/>
  <c r="R658" i="1"/>
  <c r="R659" i="1"/>
  <c r="R660" i="1"/>
  <c r="R661" i="1"/>
  <c r="R662" i="1"/>
  <c r="R663" i="1"/>
  <c r="R664" i="1"/>
  <c r="R665" i="1"/>
  <c r="R666" i="1"/>
  <c r="R667" i="1"/>
  <c r="R668" i="1"/>
  <c r="R669" i="1"/>
  <c r="R670" i="1"/>
  <c r="R671" i="1"/>
  <c r="R672" i="1"/>
  <c r="R673" i="1"/>
  <c r="R674" i="1"/>
  <c r="R675" i="1"/>
  <c r="R676" i="1"/>
  <c r="R677" i="1"/>
  <c r="R678" i="1"/>
  <c r="R679" i="1"/>
  <c r="R680" i="1"/>
  <c r="R681" i="1"/>
  <c r="R682" i="1"/>
  <c r="R683" i="1"/>
  <c r="R684" i="1"/>
  <c r="R685" i="1"/>
  <c r="R686" i="1"/>
  <c r="R687" i="1"/>
  <c r="R688" i="1"/>
  <c r="R689" i="1"/>
  <c r="R690" i="1"/>
  <c r="R691" i="1"/>
  <c r="R692" i="1"/>
  <c r="R693" i="1"/>
  <c r="R694" i="1"/>
  <c r="R695" i="1"/>
  <c r="R696" i="1"/>
  <c r="R697" i="1"/>
  <c r="R698" i="1"/>
  <c r="R699" i="1"/>
  <c r="R700" i="1"/>
  <c r="R701" i="1"/>
  <c r="R702" i="1"/>
  <c r="R703" i="1"/>
  <c r="R704" i="1"/>
  <c r="R705" i="1"/>
  <c r="R706" i="1"/>
  <c r="R707" i="1"/>
  <c r="R708" i="1"/>
  <c r="R709" i="1"/>
  <c r="R710" i="1"/>
  <c r="R711" i="1"/>
  <c r="R712" i="1"/>
  <c r="R713" i="1"/>
  <c r="R714" i="1"/>
  <c r="R715" i="1"/>
  <c r="R716" i="1"/>
  <c r="R717" i="1"/>
  <c r="R718" i="1"/>
  <c r="R13" i="1"/>
  <c r="R14" i="1"/>
  <c r="R15" i="1"/>
  <c r="R16" i="1"/>
  <c r="R17" i="1"/>
  <c r="R18" i="1"/>
  <c r="R19" i="1"/>
  <c r="R20" i="1"/>
  <c r="R21" i="1"/>
  <c r="R22" i="1"/>
  <c r="R12" i="1"/>
  <c r="J709" i="1" l="1"/>
  <c r="J710" i="1"/>
  <c r="J711" i="1"/>
  <c r="J712" i="1"/>
  <c r="J713" i="1"/>
  <c r="J714" i="1"/>
  <c r="J715" i="1"/>
  <c r="J716" i="1"/>
  <c r="I709" i="1"/>
  <c r="K709" i="1" s="1"/>
  <c r="I710" i="1"/>
  <c r="K710" i="1" s="1"/>
  <c r="I711" i="1"/>
  <c r="K711" i="1" s="1"/>
  <c r="I712" i="1"/>
  <c r="K712" i="1" s="1"/>
  <c r="I713" i="1"/>
  <c r="K713" i="1" s="1"/>
  <c r="I714" i="1"/>
  <c r="K714" i="1" s="1"/>
  <c r="I715" i="1"/>
  <c r="K715" i="1" s="1"/>
  <c r="I716" i="1"/>
  <c r="K716" i="1" s="1"/>
  <c r="J708" i="1"/>
  <c r="I708" i="1"/>
  <c r="K708" i="1" s="1"/>
  <c r="J705" i="1"/>
  <c r="J706" i="1"/>
  <c r="I705" i="1"/>
  <c r="K705" i="1" s="1"/>
  <c r="I706" i="1"/>
  <c r="J704" i="1"/>
  <c r="K704" i="1" s="1"/>
  <c r="I704" i="1"/>
  <c r="J702" i="1"/>
  <c r="I702" i="1"/>
  <c r="K702" i="1" s="1"/>
  <c r="J697" i="1"/>
  <c r="J698" i="1"/>
  <c r="J699" i="1"/>
  <c r="J700" i="1"/>
  <c r="I697" i="1"/>
  <c r="K697" i="1" s="1"/>
  <c r="I698" i="1"/>
  <c r="I699" i="1"/>
  <c r="I700" i="1"/>
  <c r="K700" i="1" s="1"/>
  <c r="J696" i="1"/>
  <c r="I696" i="1"/>
  <c r="K696" i="1" s="1"/>
  <c r="J692" i="1"/>
  <c r="K692" i="1" s="1"/>
  <c r="J693" i="1"/>
  <c r="J694" i="1"/>
  <c r="I692" i="1"/>
  <c r="I693" i="1"/>
  <c r="I694" i="1"/>
  <c r="J691" i="1"/>
  <c r="I691" i="1"/>
  <c r="J682" i="1"/>
  <c r="J683" i="1"/>
  <c r="J684" i="1"/>
  <c r="J685" i="1"/>
  <c r="J686" i="1"/>
  <c r="K686" i="1" s="1"/>
  <c r="J687" i="1"/>
  <c r="J688" i="1"/>
  <c r="J689" i="1"/>
  <c r="I689" i="1"/>
  <c r="I682" i="1"/>
  <c r="I683" i="1"/>
  <c r="I684" i="1"/>
  <c r="K684" i="1" s="1"/>
  <c r="I685" i="1"/>
  <c r="K685" i="1" s="1"/>
  <c r="I686" i="1"/>
  <c r="I687" i="1"/>
  <c r="K687" i="1" s="1"/>
  <c r="I688" i="1"/>
  <c r="J681" i="1"/>
  <c r="K681" i="1" s="1"/>
  <c r="I681" i="1"/>
  <c r="J679" i="1"/>
  <c r="J668" i="1"/>
  <c r="K668" i="1" s="1"/>
  <c r="J669" i="1"/>
  <c r="J670" i="1"/>
  <c r="J671" i="1"/>
  <c r="J672" i="1"/>
  <c r="J673" i="1"/>
  <c r="K673" i="1" s="1"/>
  <c r="J674" i="1"/>
  <c r="J675" i="1"/>
  <c r="J676" i="1"/>
  <c r="K676" i="1" s="1"/>
  <c r="J677" i="1"/>
  <c r="J678" i="1"/>
  <c r="J667" i="1"/>
  <c r="I668" i="1"/>
  <c r="I669" i="1"/>
  <c r="K669" i="1" s="1"/>
  <c r="I670" i="1"/>
  <c r="I671" i="1"/>
  <c r="K671" i="1" s="1"/>
  <c r="I672" i="1"/>
  <c r="I673" i="1"/>
  <c r="I674" i="1"/>
  <c r="K674" i="1" s="1"/>
  <c r="I675" i="1"/>
  <c r="I676" i="1"/>
  <c r="I677" i="1"/>
  <c r="K677" i="1" s="1"/>
  <c r="I678" i="1"/>
  <c r="I679" i="1"/>
  <c r="K679" i="1" s="1"/>
  <c r="I667" i="1"/>
  <c r="J662" i="1"/>
  <c r="J663" i="1"/>
  <c r="J664" i="1"/>
  <c r="J665" i="1"/>
  <c r="I662" i="1"/>
  <c r="I663" i="1"/>
  <c r="K663" i="1" s="1"/>
  <c r="I664" i="1"/>
  <c r="K664" i="1" s="1"/>
  <c r="I665" i="1"/>
  <c r="J661" i="1"/>
  <c r="I661" i="1"/>
  <c r="K644" i="1"/>
  <c r="J637" i="1"/>
  <c r="J638" i="1"/>
  <c r="J639" i="1"/>
  <c r="K639" i="1" s="1"/>
  <c r="J640" i="1"/>
  <c r="J641" i="1"/>
  <c r="J642" i="1"/>
  <c r="J643" i="1"/>
  <c r="J644" i="1"/>
  <c r="J645" i="1"/>
  <c r="J646" i="1"/>
  <c r="J647" i="1"/>
  <c r="K647" i="1" s="1"/>
  <c r="J648" i="1"/>
  <c r="J649" i="1"/>
  <c r="J650" i="1"/>
  <c r="J651" i="1"/>
  <c r="J652" i="1"/>
  <c r="J653" i="1"/>
  <c r="I637" i="1"/>
  <c r="I638" i="1"/>
  <c r="K638" i="1" s="1"/>
  <c r="I639" i="1"/>
  <c r="I640" i="1"/>
  <c r="K640" i="1" s="1"/>
  <c r="I641" i="1"/>
  <c r="K641" i="1" s="1"/>
  <c r="I642" i="1"/>
  <c r="I643" i="1"/>
  <c r="I644" i="1"/>
  <c r="I645" i="1"/>
  <c r="I646" i="1"/>
  <c r="K646" i="1" s="1"/>
  <c r="I647" i="1"/>
  <c r="I648" i="1"/>
  <c r="K648" i="1" s="1"/>
  <c r="I649" i="1"/>
  <c r="K649" i="1" s="1"/>
  <c r="I650" i="1"/>
  <c r="I651" i="1"/>
  <c r="I652" i="1"/>
  <c r="K652" i="1" s="1"/>
  <c r="I653" i="1"/>
  <c r="K596" i="1"/>
  <c r="J593" i="1"/>
  <c r="J594" i="1"/>
  <c r="J595" i="1"/>
  <c r="J596" i="1"/>
  <c r="J597" i="1"/>
  <c r="J598" i="1"/>
  <c r="J599" i="1"/>
  <c r="J600" i="1"/>
  <c r="J601" i="1"/>
  <c r="J602" i="1"/>
  <c r="J603" i="1"/>
  <c r="J604" i="1"/>
  <c r="J605" i="1"/>
  <c r="J621" i="1"/>
  <c r="K621" i="1" s="1"/>
  <c r="J622" i="1"/>
  <c r="J623" i="1"/>
  <c r="J624" i="1"/>
  <c r="J625" i="1"/>
  <c r="J626" i="1"/>
  <c r="J627" i="1"/>
  <c r="J628" i="1"/>
  <c r="J629" i="1"/>
  <c r="K629" i="1" s="1"/>
  <c r="I593" i="1"/>
  <c r="I594" i="1"/>
  <c r="I595" i="1"/>
  <c r="I596" i="1"/>
  <c r="I597" i="1"/>
  <c r="I598" i="1"/>
  <c r="K598" i="1" s="1"/>
  <c r="I599" i="1"/>
  <c r="I600" i="1"/>
  <c r="K600" i="1" s="1"/>
  <c r="I601" i="1"/>
  <c r="I602" i="1"/>
  <c r="I603" i="1"/>
  <c r="I604" i="1"/>
  <c r="K604" i="1" s="1"/>
  <c r="I605" i="1"/>
  <c r="I614" i="1"/>
  <c r="I621" i="1"/>
  <c r="I622" i="1"/>
  <c r="K622" i="1" s="1"/>
  <c r="I623" i="1"/>
  <c r="I624" i="1"/>
  <c r="K624" i="1" s="1"/>
  <c r="I625" i="1"/>
  <c r="K625" i="1" s="1"/>
  <c r="I626" i="1"/>
  <c r="I627" i="1"/>
  <c r="I628" i="1"/>
  <c r="K628" i="1" s="1"/>
  <c r="I629" i="1"/>
  <c r="K587" i="1"/>
  <c r="J587" i="1"/>
  <c r="I587" i="1"/>
  <c r="J586" i="1"/>
  <c r="K586" i="1" s="1"/>
  <c r="I586" i="1"/>
  <c r="J563" i="1"/>
  <c r="I568" i="1"/>
  <c r="K531" i="1"/>
  <c r="J531" i="1"/>
  <c r="J532" i="1"/>
  <c r="J533" i="1"/>
  <c r="J534" i="1"/>
  <c r="K534" i="1" s="1"/>
  <c r="J535" i="1"/>
  <c r="I531" i="1"/>
  <c r="I532" i="1"/>
  <c r="K532" i="1" s="1"/>
  <c r="I533" i="1"/>
  <c r="I534" i="1"/>
  <c r="I535" i="1"/>
  <c r="K535" i="1" s="1"/>
  <c r="J530" i="1"/>
  <c r="I530" i="1"/>
  <c r="K525" i="1"/>
  <c r="J515" i="1"/>
  <c r="J516" i="1"/>
  <c r="J517" i="1"/>
  <c r="K517" i="1" s="1"/>
  <c r="J518" i="1"/>
  <c r="J519" i="1"/>
  <c r="J520" i="1"/>
  <c r="J521" i="1"/>
  <c r="J522" i="1"/>
  <c r="J523" i="1"/>
  <c r="J524" i="1"/>
  <c r="J525" i="1"/>
  <c r="J526" i="1"/>
  <c r="I515" i="1"/>
  <c r="K515" i="1" s="1"/>
  <c r="I516" i="1"/>
  <c r="I517" i="1"/>
  <c r="I518" i="1"/>
  <c r="K518" i="1" s="1"/>
  <c r="I519" i="1"/>
  <c r="I520" i="1"/>
  <c r="K520" i="1" s="1"/>
  <c r="I521" i="1"/>
  <c r="K521" i="1" s="1"/>
  <c r="I522" i="1"/>
  <c r="I523" i="1"/>
  <c r="K523" i="1" s="1"/>
  <c r="I524" i="1"/>
  <c r="I525" i="1"/>
  <c r="I526" i="1"/>
  <c r="K526" i="1" s="1"/>
  <c r="J489" i="1"/>
  <c r="J490" i="1"/>
  <c r="J491" i="1"/>
  <c r="J492" i="1"/>
  <c r="J493" i="1"/>
  <c r="J494" i="1"/>
  <c r="K494" i="1" s="1"/>
  <c r="J495" i="1"/>
  <c r="J496" i="1"/>
  <c r="J497" i="1"/>
  <c r="I489" i="1"/>
  <c r="I490" i="1"/>
  <c r="I491" i="1"/>
  <c r="K491" i="1" s="1"/>
  <c r="I492" i="1"/>
  <c r="I493" i="1"/>
  <c r="K493" i="1" s="1"/>
  <c r="I494" i="1"/>
  <c r="I495" i="1"/>
  <c r="K495" i="1" s="1"/>
  <c r="I496" i="1"/>
  <c r="K496" i="1" s="1"/>
  <c r="I497" i="1"/>
  <c r="J488" i="1"/>
  <c r="I488" i="1"/>
  <c r="K446" i="1"/>
  <c r="K459" i="1"/>
  <c r="K467" i="1"/>
  <c r="J443" i="1"/>
  <c r="J444" i="1"/>
  <c r="J445" i="1"/>
  <c r="J446" i="1"/>
  <c r="J447" i="1"/>
  <c r="J448" i="1"/>
  <c r="J449" i="1"/>
  <c r="J450" i="1"/>
  <c r="J451" i="1"/>
  <c r="K451" i="1" s="1"/>
  <c r="J452" i="1"/>
  <c r="J453" i="1"/>
  <c r="J454" i="1"/>
  <c r="J455" i="1"/>
  <c r="J456" i="1"/>
  <c r="J457" i="1"/>
  <c r="J458" i="1"/>
  <c r="J459" i="1"/>
  <c r="J460" i="1"/>
  <c r="J461" i="1"/>
  <c r="J462" i="1"/>
  <c r="J463" i="1"/>
  <c r="J464" i="1"/>
  <c r="J465" i="1"/>
  <c r="J466" i="1"/>
  <c r="J467" i="1"/>
  <c r="J468" i="1"/>
  <c r="J469" i="1"/>
  <c r="J470" i="1"/>
  <c r="J471" i="1"/>
  <c r="J472" i="1"/>
  <c r="J473" i="1"/>
  <c r="I443" i="1"/>
  <c r="K443" i="1" s="1"/>
  <c r="I444" i="1"/>
  <c r="I445" i="1"/>
  <c r="K445" i="1" s="1"/>
  <c r="I446" i="1"/>
  <c r="I447" i="1"/>
  <c r="I448" i="1"/>
  <c r="I449" i="1"/>
  <c r="I450" i="1"/>
  <c r="K450" i="1" s="1"/>
  <c r="I451" i="1"/>
  <c r="I452" i="1"/>
  <c r="I453" i="1"/>
  <c r="K453" i="1" s="1"/>
  <c r="I454" i="1"/>
  <c r="K454" i="1" s="1"/>
  <c r="I455" i="1"/>
  <c r="I456" i="1"/>
  <c r="I457" i="1"/>
  <c r="I458" i="1"/>
  <c r="K458" i="1" s="1"/>
  <c r="I459" i="1"/>
  <c r="I460" i="1"/>
  <c r="I461" i="1"/>
  <c r="K461" i="1" s="1"/>
  <c r="I462" i="1"/>
  <c r="K462" i="1" s="1"/>
  <c r="I463" i="1"/>
  <c r="I464" i="1"/>
  <c r="I465" i="1"/>
  <c r="I466" i="1"/>
  <c r="K466" i="1" s="1"/>
  <c r="I467" i="1"/>
  <c r="I468" i="1"/>
  <c r="I469" i="1"/>
  <c r="K469" i="1" s="1"/>
  <c r="I470" i="1"/>
  <c r="K470" i="1" s="1"/>
  <c r="I471" i="1"/>
  <c r="I472" i="1"/>
  <c r="I473" i="1"/>
  <c r="J442" i="1"/>
  <c r="I442" i="1"/>
  <c r="J440" i="1"/>
  <c r="K440" i="1" s="1"/>
  <c r="I440" i="1"/>
  <c r="J424" i="1"/>
  <c r="K424" i="1" s="1"/>
  <c r="J425" i="1"/>
  <c r="J426" i="1"/>
  <c r="J428" i="1"/>
  <c r="J429" i="1"/>
  <c r="J430" i="1"/>
  <c r="J431" i="1"/>
  <c r="I424" i="1"/>
  <c r="I425" i="1"/>
  <c r="I426" i="1"/>
  <c r="I428" i="1"/>
  <c r="I429" i="1"/>
  <c r="K429" i="1" s="1"/>
  <c r="I430" i="1"/>
  <c r="K430" i="1" s="1"/>
  <c r="I431" i="1"/>
  <c r="J423" i="1"/>
  <c r="I423" i="1"/>
  <c r="K423" i="1" s="1"/>
  <c r="J420" i="1"/>
  <c r="J421" i="1"/>
  <c r="I420" i="1"/>
  <c r="K420" i="1" s="1"/>
  <c r="I421" i="1"/>
  <c r="J419" i="1"/>
  <c r="I419" i="1"/>
  <c r="K407" i="1"/>
  <c r="J408" i="1"/>
  <c r="I408" i="1"/>
  <c r="J365" i="1"/>
  <c r="I365" i="1"/>
  <c r="K365" i="1" s="1"/>
  <c r="J363" i="1"/>
  <c r="I363" i="1"/>
  <c r="K363" i="1" s="1"/>
  <c r="J341" i="1"/>
  <c r="J342" i="1"/>
  <c r="J343" i="1"/>
  <c r="J340" i="1"/>
  <c r="I341" i="1"/>
  <c r="K341" i="1" s="1"/>
  <c r="I342" i="1"/>
  <c r="I343" i="1"/>
  <c r="K343" i="1" s="1"/>
  <c r="I340" i="1"/>
  <c r="J303" i="1"/>
  <c r="J302" i="1"/>
  <c r="I303" i="1"/>
  <c r="K303" i="1" s="1"/>
  <c r="I302" i="1"/>
  <c r="H12" i="1"/>
  <c r="I12" i="1" s="1"/>
  <c r="H573" i="1"/>
  <c r="J573" i="1" s="1"/>
  <c r="H574" i="1"/>
  <c r="I574" i="1" s="1"/>
  <c r="H575" i="1"/>
  <c r="I575" i="1" s="1"/>
  <c r="H576" i="1"/>
  <c r="J576" i="1" s="1"/>
  <c r="H572" i="1"/>
  <c r="J572" i="1" s="1"/>
  <c r="H568" i="1"/>
  <c r="J568" i="1" s="1"/>
  <c r="H569" i="1"/>
  <c r="J569" i="1" s="1"/>
  <c r="H570" i="1"/>
  <c r="H571" i="1"/>
  <c r="I571" i="1" s="1"/>
  <c r="H567" i="1"/>
  <c r="I567" i="1" s="1"/>
  <c r="H563" i="1"/>
  <c r="I563" i="1" s="1"/>
  <c r="K563" i="1" s="1"/>
  <c r="H564" i="1"/>
  <c r="I564" i="1" s="1"/>
  <c r="H565" i="1"/>
  <c r="J565" i="1" s="1"/>
  <c r="H566" i="1"/>
  <c r="I566" i="1" s="1"/>
  <c r="H562" i="1"/>
  <c r="I562" i="1" s="1"/>
  <c r="M266" i="1"/>
  <c r="M606" i="1"/>
  <c r="H617" i="1"/>
  <c r="J617" i="1" s="1"/>
  <c r="H618" i="1"/>
  <c r="I618" i="1" s="1"/>
  <c r="H619" i="1"/>
  <c r="I619" i="1" s="1"/>
  <c r="H620" i="1"/>
  <c r="J620" i="1" s="1"/>
  <c r="H616" i="1"/>
  <c r="H612" i="1"/>
  <c r="H613" i="1"/>
  <c r="J613" i="1" s="1"/>
  <c r="H614" i="1"/>
  <c r="J614" i="1" s="1"/>
  <c r="H615" i="1"/>
  <c r="I615" i="1" s="1"/>
  <c r="H611" i="1"/>
  <c r="I611" i="1" s="1"/>
  <c r="H607" i="1"/>
  <c r="I607" i="1" s="1"/>
  <c r="H608" i="1"/>
  <c r="J608" i="1" s="1"/>
  <c r="H609" i="1"/>
  <c r="J609" i="1" s="1"/>
  <c r="H610" i="1"/>
  <c r="I610" i="1" s="1"/>
  <c r="H606" i="1"/>
  <c r="I606" i="1" s="1"/>
  <c r="J353" i="1"/>
  <c r="J354" i="1"/>
  <c r="J355" i="1"/>
  <c r="J356" i="1"/>
  <c r="J357" i="1"/>
  <c r="J358" i="1"/>
  <c r="I353" i="1"/>
  <c r="I354" i="1"/>
  <c r="I355" i="1"/>
  <c r="I356" i="1"/>
  <c r="I357" i="1"/>
  <c r="I358" i="1"/>
  <c r="I195" i="1"/>
  <c r="I196" i="1"/>
  <c r="I197" i="1"/>
  <c r="I198" i="1"/>
  <c r="I199" i="1"/>
  <c r="I200"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J135" i="1"/>
  <c r="I135" i="1"/>
  <c r="I125" i="1"/>
  <c r="I126" i="1"/>
  <c r="I127" i="1"/>
  <c r="I128" i="1"/>
  <c r="I129" i="1"/>
  <c r="I130" i="1"/>
  <c r="I131" i="1"/>
  <c r="J125" i="1"/>
  <c r="J126" i="1"/>
  <c r="J127" i="1"/>
  <c r="J128" i="1"/>
  <c r="J129" i="1"/>
  <c r="J130" i="1"/>
  <c r="K568" i="1" l="1"/>
  <c r="K605" i="1"/>
  <c r="K597" i="1"/>
  <c r="J615" i="1"/>
  <c r="K342" i="1"/>
  <c r="K421" i="1"/>
  <c r="K497" i="1"/>
  <c r="K489" i="1"/>
  <c r="K490" i="1"/>
  <c r="K522" i="1"/>
  <c r="K530" i="1"/>
  <c r="J575" i="1"/>
  <c r="K653" i="1"/>
  <c r="K645" i="1"/>
  <c r="K637" i="1"/>
  <c r="K665" i="1"/>
  <c r="K689" i="1"/>
  <c r="K682" i="1"/>
  <c r="J610" i="1"/>
  <c r="K688" i="1"/>
  <c r="K691" i="1"/>
  <c r="K610" i="1"/>
  <c r="K428" i="1"/>
  <c r="J567" i="1"/>
  <c r="K567" i="1" s="1"/>
  <c r="K602" i="1"/>
  <c r="K594" i="1"/>
  <c r="J607" i="1"/>
  <c r="K425" i="1"/>
  <c r="K442" i="1"/>
  <c r="K519" i="1"/>
  <c r="K533" i="1"/>
  <c r="J564" i="1"/>
  <c r="K564" i="1" s="1"/>
  <c r="K601" i="1"/>
  <c r="K593" i="1"/>
  <c r="J606" i="1"/>
  <c r="K606" i="1" s="1"/>
  <c r="K650" i="1"/>
  <c r="K642" i="1"/>
  <c r="K651" i="1"/>
  <c r="K643" i="1"/>
  <c r="K662" i="1"/>
  <c r="K678" i="1"/>
  <c r="K670" i="1"/>
  <c r="K694" i="1"/>
  <c r="K614" i="1"/>
  <c r="K607" i="1"/>
  <c r="K619" i="1"/>
  <c r="K473" i="1"/>
  <c r="K465" i="1"/>
  <c r="K457" i="1"/>
  <c r="K449" i="1"/>
  <c r="K492" i="1"/>
  <c r="I576" i="1"/>
  <c r="I613" i="1"/>
  <c r="K613" i="1" s="1"/>
  <c r="J619" i="1"/>
  <c r="K672" i="1"/>
  <c r="K699" i="1"/>
  <c r="K618" i="1"/>
  <c r="K575" i="1"/>
  <c r="K340" i="1"/>
  <c r="K419" i="1"/>
  <c r="K471" i="1"/>
  <c r="K463" i="1"/>
  <c r="K455" i="1"/>
  <c r="K447" i="1"/>
  <c r="K488" i="1"/>
  <c r="K524" i="1"/>
  <c r="K516" i="1"/>
  <c r="I569" i="1"/>
  <c r="K569" i="1" s="1"/>
  <c r="K626" i="1"/>
  <c r="J618" i="1"/>
  <c r="K661" i="1"/>
  <c r="K675" i="1"/>
  <c r="K667" i="1"/>
  <c r="K683" i="1"/>
  <c r="K698" i="1"/>
  <c r="K576" i="1"/>
  <c r="I573" i="1"/>
  <c r="K573" i="1" s="1"/>
  <c r="I570" i="1"/>
  <c r="J570" i="1"/>
  <c r="K431" i="1"/>
  <c r="K426" i="1"/>
  <c r="K468" i="1"/>
  <c r="K456" i="1"/>
  <c r="K448" i="1"/>
  <c r="I572" i="1"/>
  <c r="K572" i="1" s="1"/>
  <c r="J571" i="1"/>
  <c r="K571" i="1" s="1"/>
  <c r="K693" i="1"/>
  <c r="J612" i="1"/>
  <c r="I612" i="1"/>
  <c r="I565" i="1"/>
  <c r="K565" i="1" s="1"/>
  <c r="K615" i="1"/>
  <c r="J616" i="1"/>
  <c r="I616" i="1"/>
  <c r="K408" i="1"/>
  <c r="K472" i="1"/>
  <c r="K464" i="1"/>
  <c r="K460" i="1"/>
  <c r="K452" i="1"/>
  <c r="K444" i="1"/>
  <c r="K302" i="1"/>
  <c r="K627" i="1"/>
  <c r="K623" i="1"/>
  <c r="I617" i="1"/>
  <c r="K617" i="1" s="1"/>
  <c r="I609" i="1"/>
  <c r="K609" i="1" s="1"/>
  <c r="K603" i="1"/>
  <c r="K599" i="1"/>
  <c r="K595" i="1"/>
  <c r="J611" i="1"/>
  <c r="K611" i="1" s="1"/>
  <c r="K706" i="1"/>
  <c r="J574" i="1"/>
  <c r="K574" i="1" s="1"/>
  <c r="J566" i="1"/>
  <c r="K566" i="1" s="1"/>
  <c r="J562" i="1"/>
  <c r="K562" i="1" s="1"/>
  <c r="I620" i="1"/>
  <c r="K620" i="1" s="1"/>
  <c r="I608" i="1"/>
  <c r="K608" i="1" s="1"/>
  <c r="K191" i="1"/>
  <c r="K187" i="1"/>
  <c r="K183" i="1"/>
  <c r="K179" i="1"/>
  <c r="K175" i="1"/>
  <c r="K171" i="1"/>
  <c r="K167" i="1"/>
  <c r="K163" i="1"/>
  <c r="K159" i="1"/>
  <c r="K155" i="1"/>
  <c r="K151" i="1"/>
  <c r="K147" i="1"/>
  <c r="K143" i="1"/>
  <c r="K139" i="1"/>
  <c r="K196" i="1"/>
  <c r="K357" i="1"/>
  <c r="K353" i="1"/>
  <c r="M607" i="1"/>
  <c r="K194" i="1"/>
  <c r="K190" i="1"/>
  <c r="K186" i="1"/>
  <c r="K182" i="1"/>
  <c r="K178" i="1"/>
  <c r="K174" i="1"/>
  <c r="K170" i="1"/>
  <c r="K166" i="1"/>
  <c r="K162" i="1"/>
  <c r="K158" i="1"/>
  <c r="K154" i="1"/>
  <c r="K150" i="1"/>
  <c r="K146" i="1"/>
  <c r="K142" i="1"/>
  <c r="K138" i="1"/>
  <c r="K135" i="1"/>
  <c r="K197" i="1"/>
  <c r="K193" i="1"/>
  <c r="K189" i="1"/>
  <c r="K185" i="1"/>
  <c r="K181" i="1"/>
  <c r="K177" i="1"/>
  <c r="K173" i="1"/>
  <c r="K169" i="1"/>
  <c r="K165" i="1"/>
  <c r="K161" i="1"/>
  <c r="K157" i="1"/>
  <c r="K153" i="1"/>
  <c r="K149" i="1"/>
  <c r="K145" i="1"/>
  <c r="K141" i="1"/>
  <c r="K137" i="1"/>
  <c r="K200" i="1"/>
  <c r="K356" i="1"/>
  <c r="K355" i="1"/>
  <c r="K199" i="1"/>
  <c r="K195" i="1"/>
  <c r="K358" i="1"/>
  <c r="K354" i="1"/>
  <c r="K192" i="1"/>
  <c r="K188" i="1"/>
  <c r="K184" i="1"/>
  <c r="K180" i="1"/>
  <c r="K176" i="1"/>
  <c r="K172" i="1"/>
  <c r="K168" i="1"/>
  <c r="K164" i="1"/>
  <c r="K160" i="1"/>
  <c r="K156" i="1"/>
  <c r="K152" i="1"/>
  <c r="K148" i="1"/>
  <c r="K144" i="1"/>
  <c r="K140" i="1"/>
  <c r="K136" i="1"/>
  <c r="K198" i="1"/>
  <c r="L707" i="1"/>
  <c r="L690" i="1"/>
  <c r="L666" i="1"/>
  <c r="L680" i="1"/>
  <c r="L660" i="1"/>
  <c r="L585" i="1"/>
  <c r="L529" i="1"/>
  <c r="L441" i="1"/>
  <c r="L427" i="1"/>
  <c r="L422" i="1"/>
  <c r="L418" i="1"/>
  <c r="L364" i="1"/>
  <c r="L339" i="1"/>
  <c r="L301" i="1"/>
  <c r="L134" i="1"/>
  <c r="I631" i="1"/>
  <c r="J631" i="1"/>
  <c r="J330" i="1"/>
  <c r="J331" i="1"/>
  <c r="I330" i="1"/>
  <c r="I331" i="1"/>
  <c r="I329" i="1"/>
  <c r="K612" i="1" l="1"/>
  <c r="K616" i="1"/>
  <c r="K570" i="1"/>
  <c r="K631" i="1"/>
  <c r="M367" i="1" l="1"/>
  <c r="H384" i="1"/>
  <c r="I384" i="1" s="1"/>
  <c r="H385" i="1"/>
  <c r="I385" i="1" s="1"/>
  <c r="H386" i="1"/>
  <c r="H387" i="1"/>
  <c r="I387" i="1" s="1"/>
  <c r="H388" i="1"/>
  <c r="I388" i="1" s="1"/>
  <c r="H389" i="1"/>
  <c r="I389" i="1" s="1"/>
  <c r="H390" i="1"/>
  <c r="J390" i="1" s="1"/>
  <c r="H383" i="1"/>
  <c r="I383" i="1" s="1"/>
  <c r="H376" i="1"/>
  <c r="I376" i="1" s="1"/>
  <c r="H377" i="1"/>
  <c r="I377" i="1" s="1"/>
  <c r="H378" i="1"/>
  <c r="J378" i="1" s="1"/>
  <c r="H379" i="1"/>
  <c r="I379" i="1" s="1"/>
  <c r="H380" i="1"/>
  <c r="I380" i="1" s="1"/>
  <c r="H381" i="1"/>
  <c r="I381" i="1" s="1"/>
  <c r="H382" i="1"/>
  <c r="J382" i="1" s="1"/>
  <c r="H375" i="1"/>
  <c r="H368" i="1"/>
  <c r="H369" i="1"/>
  <c r="H370" i="1"/>
  <c r="H371" i="1"/>
  <c r="H372" i="1"/>
  <c r="H373" i="1"/>
  <c r="H374" i="1"/>
  <c r="H367" i="1"/>
  <c r="M305" i="1"/>
  <c r="J329" i="1"/>
  <c r="K329" i="1" s="1"/>
  <c r="H322" i="1"/>
  <c r="H323" i="1"/>
  <c r="H324" i="1"/>
  <c r="H325" i="1"/>
  <c r="H326" i="1"/>
  <c r="H327" i="1"/>
  <c r="H328" i="1"/>
  <c r="H321" i="1"/>
  <c r="H314" i="1"/>
  <c r="H315" i="1"/>
  <c r="H316" i="1"/>
  <c r="H317" i="1"/>
  <c r="H318" i="1"/>
  <c r="H319" i="1"/>
  <c r="H320" i="1"/>
  <c r="H313" i="1"/>
  <c r="H306" i="1"/>
  <c r="H307" i="1"/>
  <c r="H308" i="1"/>
  <c r="H309" i="1"/>
  <c r="H310" i="1"/>
  <c r="H311" i="1"/>
  <c r="H312" i="1"/>
  <c r="H305" i="1"/>
  <c r="H291" i="1"/>
  <c r="H292" i="1"/>
  <c r="H293" i="1"/>
  <c r="H294" i="1"/>
  <c r="H295" i="1"/>
  <c r="H296" i="1"/>
  <c r="H297" i="1"/>
  <c r="H290" i="1"/>
  <c r="M282" i="1"/>
  <c r="H283" i="1"/>
  <c r="H284" i="1"/>
  <c r="H285" i="1"/>
  <c r="H286" i="1"/>
  <c r="H287" i="1"/>
  <c r="H288" i="1"/>
  <c r="H289" i="1"/>
  <c r="H282" i="1"/>
  <c r="I282" i="1" s="1"/>
  <c r="H275" i="1"/>
  <c r="H276" i="1"/>
  <c r="H277" i="1"/>
  <c r="H278" i="1"/>
  <c r="H279" i="1"/>
  <c r="H280" i="1"/>
  <c r="H281" i="1"/>
  <c r="H274" i="1"/>
  <c r="H267" i="1"/>
  <c r="H268" i="1"/>
  <c r="H269" i="1"/>
  <c r="H270" i="1"/>
  <c r="H271" i="1"/>
  <c r="H272" i="1"/>
  <c r="H273" i="1"/>
  <c r="H266" i="1"/>
  <c r="M210" i="1"/>
  <c r="H235" i="1"/>
  <c r="I235" i="1" s="1"/>
  <c r="H236" i="1"/>
  <c r="J236" i="1" s="1"/>
  <c r="H237" i="1"/>
  <c r="I237" i="1" s="1"/>
  <c r="H238" i="1"/>
  <c r="I238" i="1" s="1"/>
  <c r="H239" i="1"/>
  <c r="I239" i="1" s="1"/>
  <c r="H240" i="1"/>
  <c r="J240" i="1" s="1"/>
  <c r="H241" i="1"/>
  <c r="I241" i="1" s="1"/>
  <c r="H234" i="1"/>
  <c r="I234" i="1" s="1"/>
  <c r="H227" i="1"/>
  <c r="I227" i="1" s="1"/>
  <c r="H228" i="1"/>
  <c r="J228" i="1" s="1"/>
  <c r="H229" i="1"/>
  <c r="I229" i="1" s="1"/>
  <c r="H230" i="1"/>
  <c r="I230" i="1" s="1"/>
  <c r="H231" i="1"/>
  <c r="I231" i="1" s="1"/>
  <c r="H232" i="1"/>
  <c r="J232" i="1" s="1"/>
  <c r="H233" i="1"/>
  <c r="I233" i="1" s="1"/>
  <c r="H226" i="1"/>
  <c r="I226" i="1" s="1"/>
  <c r="H219" i="1"/>
  <c r="I219" i="1" s="1"/>
  <c r="H220" i="1"/>
  <c r="J220" i="1" s="1"/>
  <c r="H221" i="1"/>
  <c r="I221" i="1" s="1"/>
  <c r="H222" i="1"/>
  <c r="I222" i="1" s="1"/>
  <c r="H223" i="1"/>
  <c r="I223" i="1" s="1"/>
  <c r="H224" i="1"/>
  <c r="J224" i="1" s="1"/>
  <c r="H225" i="1"/>
  <c r="I225" i="1" s="1"/>
  <c r="H218" i="1"/>
  <c r="I218" i="1" s="1"/>
  <c r="H217" i="1"/>
  <c r="H211" i="1"/>
  <c r="H212" i="1"/>
  <c r="H213" i="1"/>
  <c r="H214" i="1"/>
  <c r="H215" i="1"/>
  <c r="H216" i="1"/>
  <c r="H210" i="1"/>
  <c r="M97" i="1"/>
  <c r="H110" i="1"/>
  <c r="H111" i="1"/>
  <c r="H112" i="1"/>
  <c r="H113" i="1"/>
  <c r="H114" i="1"/>
  <c r="H109" i="1"/>
  <c r="H103" i="1"/>
  <c r="I103" i="1" s="1"/>
  <c r="H104" i="1"/>
  <c r="H105" i="1"/>
  <c r="H106" i="1"/>
  <c r="H107" i="1"/>
  <c r="H108" i="1"/>
  <c r="H98" i="1"/>
  <c r="H99" i="1"/>
  <c r="H100" i="1"/>
  <c r="H101" i="1"/>
  <c r="H102" i="1"/>
  <c r="H97" i="1"/>
  <c r="M267" i="1" l="1"/>
  <c r="I107" i="1"/>
  <c r="J107" i="1"/>
  <c r="J106" i="1"/>
  <c r="I106" i="1"/>
  <c r="J105" i="1"/>
  <c r="I105" i="1"/>
  <c r="K105" i="1" s="1"/>
  <c r="J108" i="1"/>
  <c r="I108" i="1"/>
  <c r="J104" i="1"/>
  <c r="I104" i="1"/>
  <c r="K104" i="1" s="1"/>
  <c r="J386" i="1"/>
  <c r="I386" i="1"/>
  <c r="J385" i="1"/>
  <c r="K385" i="1" s="1"/>
  <c r="I382" i="1"/>
  <c r="K382" i="1" s="1"/>
  <c r="J381" i="1"/>
  <c r="K381" i="1" s="1"/>
  <c r="I378" i="1"/>
  <c r="K378" i="1" s="1"/>
  <c r="J377" i="1"/>
  <c r="K377" i="1" s="1"/>
  <c r="M306" i="1"/>
  <c r="M368" i="1"/>
  <c r="I390" i="1"/>
  <c r="K390" i="1" s="1"/>
  <c r="J389" i="1"/>
  <c r="K389" i="1" s="1"/>
  <c r="M211" i="1"/>
  <c r="J388" i="1"/>
  <c r="K388" i="1" s="1"/>
  <c r="J384" i="1"/>
  <c r="K384" i="1" s="1"/>
  <c r="J380" i="1"/>
  <c r="K380" i="1" s="1"/>
  <c r="J376" i="1"/>
  <c r="K376" i="1" s="1"/>
  <c r="J387" i="1"/>
  <c r="K387" i="1" s="1"/>
  <c r="J383" i="1"/>
  <c r="K383" i="1" s="1"/>
  <c r="J379" i="1"/>
  <c r="K379" i="1" s="1"/>
  <c r="M98" i="1"/>
  <c r="J375" i="1"/>
  <c r="I375" i="1"/>
  <c r="J320" i="1"/>
  <c r="I320" i="1"/>
  <c r="J319" i="1"/>
  <c r="I319" i="1"/>
  <c r="J318" i="1"/>
  <c r="I318" i="1"/>
  <c r="J317" i="1"/>
  <c r="I317" i="1"/>
  <c r="J316" i="1"/>
  <c r="I316" i="1"/>
  <c r="J315" i="1"/>
  <c r="I315" i="1"/>
  <c r="J314" i="1"/>
  <c r="I314" i="1"/>
  <c r="J321" i="1"/>
  <c r="I321" i="1"/>
  <c r="J328" i="1"/>
  <c r="I328" i="1"/>
  <c r="J327" i="1"/>
  <c r="I327" i="1"/>
  <c r="J326" i="1"/>
  <c r="I326" i="1"/>
  <c r="J325" i="1"/>
  <c r="I325" i="1"/>
  <c r="J324" i="1"/>
  <c r="I324" i="1"/>
  <c r="J323" i="1"/>
  <c r="I323" i="1"/>
  <c r="J322" i="1"/>
  <c r="I322" i="1"/>
  <c r="J313" i="1"/>
  <c r="I313" i="1"/>
  <c r="J266" i="1"/>
  <c r="I266" i="1"/>
  <c r="J273" i="1"/>
  <c r="I273" i="1"/>
  <c r="J272" i="1"/>
  <c r="I272" i="1"/>
  <c r="J271" i="1"/>
  <c r="I271" i="1"/>
  <c r="J270" i="1"/>
  <c r="I270" i="1"/>
  <c r="J269" i="1"/>
  <c r="I269" i="1"/>
  <c r="J268" i="1"/>
  <c r="I268" i="1"/>
  <c r="J267" i="1"/>
  <c r="I267" i="1"/>
  <c r="J289" i="1"/>
  <c r="I289" i="1"/>
  <c r="J288" i="1"/>
  <c r="I288" i="1"/>
  <c r="J287" i="1"/>
  <c r="I287" i="1"/>
  <c r="J286" i="1"/>
  <c r="I286" i="1"/>
  <c r="J285" i="1"/>
  <c r="I285" i="1"/>
  <c r="J284" i="1"/>
  <c r="I284" i="1"/>
  <c r="J283" i="1"/>
  <c r="I283" i="1"/>
  <c r="M283" i="1"/>
  <c r="J282" i="1"/>
  <c r="K282" i="1" s="1"/>
  <c r="I240" i="1"/>
  <c r="K240" i="1" s="1"/>
  <c r="I236" i="1"/>
  <c r="K236" i="1" s="1"/>
  <c r="I232" i="1"/>
  <c r="K232" i="1" s="1"/>
  <c r="I228" i="1"/>
  <c r="K228" i="1" s="1"/>
  <c r="I224" i="1"/>
  <c r="K224" i="1" s="1"/>
  <c r="I220" i="1"/>
  <c r="K220" i="1" s="1"/>
  <c r="J239" i="1"/>
  <c r="K239" i="1" s="1"/>
  <c r="J235" i="1"/>
  <c r="K235" i="1" s="1"/>
  <c r="J231" i="1"/>
  <c r="K231" i="1" s="1"/>
  <c r="J227" i="1"/>
  <c r="K227" i="1" s="1"/>
  <c r="J223" i="1"/>
  <c r="K223" i="1" s="1"/>
  <c r="J219" i="1"/>
  <c r="K219" i="1" s="1"/>
  <c r="J238" i="1"/>
  <c r="K238" i="1" s="1"/>
  <c r="J234" i="1"/>
  <c r="K234" i="1" s="1"/>
  <c r="J230" i="1"/>
  <c r="K230" i="1" s="1"/>
  <c r="J226" i="1"/>
  <c r="K226" i="1" s="1"/>
  <c r="J222" i="1"/>
  <c r="K222" i="1" s="1"/>
  <c r="J241" i="1"/>
  <c r="K241" i="1" s="1"/>
  <c r="J237" i="1"/>
  <c r="K237" i="1" s="1"/>
  <c r="J233" i="1"/>
  <c r="K233" i="1" s="1"/>
  <c r="J229" i="1"/>
  <c r="K229" i="1" s="1"/>
  <c r="J225" i="1"/>
  <c r="K225" i="1" s="1"/>
  <c r="J221" i="1"/>
  <c r="K221" i="1" s="1"/>
  <c r="J218" i="1"/>
  <c r="K218" i="1" s="1"/>
  <c r="J103" i="1"/>
  <c r="K103" i="1" s="1"/>
  <c r="H63" i="1"/>
  <c r="H64" i="1"/>
  <c r="H65" i="1"/>
  <c r="H66" i="1"/>
  <c r="H67" i="1"/>
  <c r="H68" i="1"/>
  <c r="H69" i="1"/>
  <c r="H70" i="1"/>
  <c r="H71" i="1"/>
  <c r="H72" i="1"/>
  <c r="H73" i="1"/>
  <c r="H74" i="1"/>
  <c r="H75" i="1"/>
  <c r="H76" i="1"/>
  <c r="H77" i="1"/>
  <c r="H78" i="1"/>
  <c r="H88" i="1"/>
  <c r="H89" i="1"/>
  <c r="H90" i="1"/>
  <c r="H91" i="1"/>
  <c r="H92" i="1"/>
  <c r="H62" i="1"/>
  <c r="H13" i="1"/>
  <c r="H14" i="1"/>
  <c r="H15" i="1"/>
  <c r="H16" i="1"/>
  <c r="H22" i="1"/>
  <c r="H23" i="1"/>
  <c r="H24" i="1"/>
  <c r="H25" i="1"/>
  <c r="H26" i="1"/>
  <c r="H27" i="1"/>
  <c r="H28" i="1"/>
  <c r="H29" i="1"/>
  <c r="H30" i="1"/>
  <c r="H31" i="1"/>
  <c r="H32" i="1"/>
  <c r="H33" i="1"/>
  <c r="H34" i="1"/>
  <c r="H35" i="1"/>
  <c r="H36" i="1"/>
  <c r="H37" i="1"/>
  <c r="H38" i="1"/>
  <c r="H39" i="1"/>
  <c r="H40" i="1"/>
  <c r="H41" i="1"/>
  <c r="H42" i="1"/>
  <c r="H44" i="1"/>
  <c r="H48" i="1"/>
  <c r="H49" i="1"/>
  <c r="H50" i="1"/>
  <c r="H51" i="1"/>
  <c r="H52" i="1"/>
  <c r="H53" i="1"/>
  <c r="H54" i="1"/>
  <c r="H55" i="1"/>
  <c r="H56" i="1"/>
  <c r="H57" i="1"/>
  <c r="H58" i="1"/>
  <c r="M95" i="1" l="1"/>
  <c r="N95" i="1" s="1"/>
  <c r="H720" i="1"/>
  <c r="K107" i="1"/>
  <c r="K108" i="1"/>
  <c r="K106" i="1"/>
  <c r="K284" i="1"/>
  <c r="K286" i="1"/>
  <c r="K288" i="1"/>
  <c r="K267" i="1"/>
  <c r="K269" i="1"/>
  <c r="K271" i="1"/>
  <c r="K273" i="1"/>
  <c r="K283" i="1"/>
  <c r="K285" i="1"/>
  <c r="K287" i="1"/>
  <c r="K289" i="1"/>
  <c r="K268" i="1"/>
  <c r="K270" i="1"/>
  <c r="K272" i="1"/>
  <c r="K266" i="1"/>
  <c r="K386" i="1"/>
  <c r="K322" i="1"/>
  <c r="K324" i="1"/>
  <c r="K326" i="1"/>
  <c r="K328" i="1"/>
  <c r="K314" i="1"/>
  <c r="K316" i="1"/>
  <c r="K318" i="1"/>
  <c r="K320" i="1"/>
  <c r="K313" i="1"/>
  <c r="K323" i="1"/>
  <c r="K325" i="1"/>
  <c r="K327" i="1"/>
  <c r="K321" i="1"/>
  <c r="K315" i="1"/>
  <c r="K317" i="1"/>
  <c r="K319" i="1"/>
  <c r="K375" i="1"/>
  <c r="J368" i="1"/>
  <c r="J369" i="1"/>
  <c r="J370" i="1"/>
  <c r="J371" i="1"/>
  <c r="J372" i="1"/>
  <c r="J373" i="1"/>
  <c r="J374" i="1"/>
  <c r="J391" i="1"/>
  <c r="J392" i="1"/>
  <c r="J393" i="1"/>
  <c r="J394" i="1"/>
  <c r="J395" i="1"/>
  <c r="J396" i="1"/>
  <c r="J397" i="1"/>
  <c r="J398" i="1"/>
  <c r="J399" i="1"/>
  <c r="J400" i="1"/>
  <c r="J401" i="1"/>
  <c r="J402" i="1"/>
  <c r="J403" i="1"/>
  <c r="J404" i="1"/>
  <c r="J405" i="1"/>
  <c r="J406" i="1"/>
  <c r="I368" i="1"/>
  <c r="I369" i="1"/>
  <c r="I370" i="1"/>
  <c r="I371" i="1"/>
  <c r="I372" i="1"/>
  <c r="I373" i="1"/>
  <c r="I374" i="1"/>
  <c r="I391" i="1"/>
  <c r="I392" i="1"/>
  <c r="I393" i="1"/>
  <c r="I394" i="1"/>
  <c r="I395" i="1"/>
  <c r="I396" i="1"/>
  <c r="I397" i="1"/>
  <c r="I398" i="1"/>
  <c r="I399" i="1"/>
  <c r="I400" i="1"/>
  <c r="I401" i="1"/>
  <c r="I402" i="1"/>
  <c r="I403" i="1"/>
  <c r="I404" i="1"/>
  <c r="I405" i="1"/>
  <c r="I406" i="1"/>
  <c r="J367" i="1"/>
  <c r="I367" i="1"/>
  <c r="K399" i="1" l="1"/>
  <c r="K403" i="1"/>
  <c r="K391" i="1"/>
  <c r="K395" i="1"/>
  <c r="K402" i="1"/>
  <c r="K370" i="1"/>
  <c r="K406" i="1"/>
  <c r="K394" i="1"/>
  <c r="K374" i="1"/>
  <c r="K398" i="1"/>
  <c r="K367" i="1"/>
  <c r="K405" i="1"/>
  <c r="K397" i="1"/>
  <c r="K393" i="1"/>
  <c r="K373" i="1"/>
  <c r="K369" i="1"/>
  <c r="K371" i="1"/>
  <c r="K401" i="1"/>
  <c r="K404" i="1"/>
  <c r="K396" i="1"/>
  <c r="K368" i="1"/>
  <c r="K400" i="1"/>
  <c r="K392" i="1"/>
  <c r="K372" i="1"/>
  <c r="J98" i="1" l="1"/>
  <c r="J99" i="1"/>
  <c r="J100" i="1"/>
  <c r="J101" i="1"/>
  <c r="J102" i="1"/>
  <c r="J109" i="1"/>
  <c r="J110" i="1"/>
  <c r="J111" i="1"/>
  <c r="J112" i="1"/>
  <c r="J113" i="1"/>
  <c r="J114" i="1"/>
  <c r="I98" i="1"/>
  <c r="I99" i="1"/>
  <c r="I100" i="1"/>
  <c r="I101" i="1"/>
  <c r="I102" i="1"/>
  <c r="I109" i="1"/>
  <c r="I110" i="1"/>
  <c r="I111" i="1"/>
  <c r="I112" i="1"/>
  <c r="I113" i="1"/>
  <c r="I114" i="1"/>
  <c r="J97" i="1"/>
  <c r="I97" i="1"/>
  <c r="K97" i="1" l="1"/>
  <c r="K98" i="1"/>
  <c r="K113" i="1"/>
  <c r="K109" i="1"/>
  <c r="K99" i="1"/>
  <c r="K112" i="1"/>
  <c r="K102" i="1"/>
  <c r="K111" i="1"/>
  <c r="K110" i="1"/>
  <c r="K100" i="1"/>
  <c r="K101" i="1"/>
  <c r="K114" i="1"/>
  <c r="J500" i="1"/>
  <c r="J501" i="1"/>
  <c r="J502" i="1"/>
  <c r="J503" i="1"/>
  <c r="J504" i="1"/>
  <c r="J505" i="1"/>
  <c r="J506" i="1"/>
  <c r="J507" i="1"/>
  <c r="J508" i="1"/>
  <c r="J509" i="1"/>
  <c r="J510" i="1"/>
  <c r="J511" i="1"/>
  <c r="J512" i="1"/>
  <c r="J513" i="1"/>
  <c r="J514" i="1"/>
  <c r="I500" i="1"/>
  <c r="I501" i="1"/>
  <c r="I502" i="1"/>
  <c r="I503" i="1"/>
  <c r="I504" i="1"/>
  <c r="I505" i="1"/>
  <c r="I506" i="1"/>
  <c r="I507" i="1"/>
  <c r="I508" i="1"/>
  <c r="I509" i="1"/>
  <c r="I510" i="1"/>
  <c r="I511" i="1"/>
  <c r="I512" i="1"/>
  <c r="I513" i="1"/>
  <c r="I514" i="1"/>
  <c r="J499" i="1"/>
  <c r="I499" i="1"/>
  <c r="J482" i="1"/>
  <c r="I482" i="1"/>
  <c r="J434" i="1"/>
  <c r="J435" i="1"/>
  <c r="J436" i="1"/>
  <c r="J437" i="1"/>
  <c r="J438" i="1"/>
  <c r="J439" i="1"/>
  <c r="I434" i="1"/>
  <c r="I435" i="1"/>
  <c r="I436" i="1"/>
  <c r="I437" i="1"/>
  <c r="I438" i="1"/>
  <c r="I439" i="1"/>
  <c r="J433" i="1"/>
  <c r="I433" i="1"/>
  <c r="J411" i="1"/>
  <c r="J412" i="1"/>
  <c r="J413" i="1"/>
  <c r="J414" i="1"/>
  <c r="J415" i="1"/>
  <c r="J416" i="1"/>
  <c r="J417" i="1"/>
  <c r="I411" i="1"/>
  <c r="I412" i="1"/>
  <c r="I413" i="1"/>
  <c r="I414" i="1"/>
  <c r="I415" i="1"/>
  <c r="I416" i="1"/>
  <c r="I417" i="1"/>
  <c r="J410" i="1"/>
  <c r="I410" i="1"/>
  <c r="K414" i="1" l="1"/>
  <c r="K511" i="1"/>
  <c r="K507" i="1"/>
  <c r="K503" i="1"/>
  <c r="K415" i="1"/>
  <c r="K411" i="1"/>
  <c r="K512" i="1"/>
  <c r="K436" i="1"/>
  <c r="K482" i="1"/>
  <c r="K439" i="1"/>
  <c r="K435" i="1"/>
  <c r="K508" i="1"/>
  <c r="K504" i="1"/>
  <c r="K500" i="1"/>
  <c r="K417" i="1"/>
  <c r="K510" i="1"/>
  <c r="K502" i="1"/>
  <c r="K416" i="1"/>
  <c r="K412" i="1"/>
  <c r="K438" i="1"/>
  <c r="K434" i="1"/>
  <c r="K513" i="1"/>
  <c r="K509" i="1"/>
  <c r="K505" i="1"/>
  <c r="K501" i="1"/>
  <c r="K413" i="1"/>
  <c r="K514" i="1"/>
  <c r="K506" i="1"/>
  <c r="K410" i="1"/>
  <c r="K433" i="1"/>
  <c r="K437" i="1"/>
  <c r="K499" i="1"/>
  <c r="J360" i="1"/>
  <c r="J361" i="1"/>
  <c r="J362" i="1"/>
  <c r="I360" i="1"/>
  <c r="I361" i="1"/>
  <c r="I362" i="1"/>
  <c r="J359" i="1"/>
  <c r="I359" i="1"/>
  <c r="K359" i="1" s="1"/>
  <c r="J632" i="1"/>
  <c r="J633" i="1"/>
  <c r="J634" i="1"/>
  <c r="J635" i="1"/>
  <c r="J636" i="1"/>
  <c r="I632" i="1"/>
  <c r="I633" i="1"/>
  <c r="I634" i="1"/>
  <c r="K634" i="1" s="1"/>
  <c r="I635" i="1"/>
  <c r="I636" i="1"/>
  <c r="K635" i="1" l="1"/>
  <c r="K362" i="1"/>
  <c r="K636" i="1"/>
  <c r="K632" i="1"/>
  <c r="K360" i="1"/>
  <c r="K361" i="1"/>
  <c r="K633" i="1"/>
  <c r="J528" i="1"/>
  <c r="I528" i="1"/>
  <c r="F36" i="2"/>
  <c r="F35" i="2"/>
  <c r="K330" i="1"/>
  <c r="K331" i="1"/>
  <c r="J310" i="1"/>
  <c r="I309" i="1"/>
  <c r="I306" i="1"/>
  <c r="I305" i="1"/>
  <c r="J306" i="1"/>
  <c r="J298" i="1"/>
  <c r="J299" i="1"/>
  <c r="J300" i="1"/>
  <c r="I298" i="1"/>
  <c r="I299" i="1"/>
  <c r="I300" i="1"/>
  <c r="J258" i="1"/>
  <c r="J259" i="1"/>
  <c r="J260" i="1"/>
  <c r="J261" i="1"/>
  <c r="J262" i="1"/>
  <c r="J263" i="1"/>
  <c r="J264" i="1"/>
  <c r="J265" i="1"/>
  <c r="I258" i="1"/>
  <c r="K258" i="1" s="1"/>
  <c r="I259" i="1"/>
  <c r="I260" i="1"/>
  <c r="K260" i="1" s="1"/>
  <c r="I261" i="1"/>
  <c r="K261" i="1" s="1"/>
  <c r="I262" i="1"/>
  <c r="K262" i="1" s="1"/>
  <c r="I263" i="1"/>
  <c r="K263" i="1" s="1"/>
  <c r="I264" i="1"/>
  <c r="K264" i="1" s="1"/>
  <c r="I265" i="1"/>
  <c r="K265" i="1" s="1"/>
  <c r="J290" i="1"/>
  <c r="J291" i="1"/>
  <c r="J292" i="1"/>
  <c r="J293" i="1"/>
  <c r="J294" i="1"/>
  <c r="J295" i="1"/>
  <c r="J296" i="1"/>
  <c r="J297" i="1"/>
  <c r="I290" i="1"/>
  <c r="I291" i="1"/>
  <c r="I292" i="1"/>
  <c r="K292" i="1" s="1"/>
  <c r="I293" i="1"/>
  <c r="K293" i="1" s="1"/>
  <c r="I294" i="1"/>
  <c r="K294" i="1" s="1"/>
  <c r="I295" i="1"/>
  <c r="K295" i="1" s="1"/>
  <c r="I296" i="1"/>
  <c r="K296" i="1" s="1"/>
  <c r="I297" i="1"/>
  <c r="J275" i="1"/>
  <c r="J276" i="1"/>
  <c r="J277" i="1"/>
  <c r="J278" i="1"/>
  <c r="J279" i="1"/>
  <c r="J280" i="1"/>
  <c r="J281" i="1"/>
  <c r="I275" i="1"/>
  <c r="I276" i="1"/>
  <c r="I277" i="1"/>
  <c r="I278" i="1"/>
  <c r="I279" i="1"/>
  <c r="I280" i="1"/>
  <c r="I281" i="1"/>
  <c r="J274" i="1"/>
  <c r="I274" i="1"/>
  <c r="J251" i="1"/>
  <c r="J252" i="1"/>
  <c r="J253" i="1"/>
  <c r="J254" i="1"/>
  <c r="J255" i="1"/>
  <c r="J256" i="1"/>
  <c r="J257" i="1"/>
  <c r="I251" i="1"/>
  <c r="I252" i="1"/>
  <c r="I253" i="1"/>
  <c r="I254" i="1"/>
  <c r="I255" i="1"/>
  <c r="I256" i="1"/>
  <c r="I257" i="1"/>
  <c r="J250" i="1"/>
  <c r="I250" i="1"/>
  <c r="J243" i="1"/>
  <c r="J244" i="1"/>
  <c r="J245" i="1"/>
  <c r="J246" i="1"/>
  <c r="J247" i="1"/>
  <c r="J248" i="1"/>
  <c r="J249" i="1"/>
  <c r="I243" i="1"/>
  <c r="I244" i="1"/>
  <c r="I245" i="1"/>
  <c r="I246" i="1"/>
  <c r="I247" i="1"/>
  <c r="I248" i="1"/>
  <c r="I249" i="1"/>
  <c r="J242" i="1"/>
  <c r="I242" i="1"/>
  <c r="J211" i="1"/>
  <c r="J212" i="1"/>
  <c r="J213" i="1"/>
  <c r="J214" i="1"/>
  <c r="J215" i="1"/>
  <c r="J216" i="1"/>
  <c r="J217" i="1"/>
  <c r="I211" i="1"/>
  <c r="I212" i="1"/>
  <c r="I213" i="1"/>
  <c r="I214" i="1"/>
  <c r="I215" i="1"/>
  <c r="I216" i="1"/>
  <c r="I217" i="1"/>
  <c r="J210" i="1"/>
  <c r="I210" i="1"/>
  <c r="J346" i="1"/>
  <c r="J347" i="1"/>
  <c r="J348" i="1"/>
  <c r="J349" i="1"/>
  <c r="J350" i="1"/>
  <c r="J351" i="1"/>
  <c r="J352" i="1"/>
  <c r="I346" i="1"/>
  <c r="I347" i="1"/>
  <c r="I348" i="1"/>
  <c r="I349" i="1"/>
  <c r="I350" i="1"/>
  <c r="I351" i="1"/>
  <c r="I352" i="1"/>
  <c r="J345" i="1"/>
  <c r="I345" i="1"/>
  <c r="J332" i="1"/>
  <c r="J333" i="1"/>
  <c r="J334" i="1"/>
  <c r="J335" i="1"/>
  <c r="J336" i="1"/>
  <c r="J337" i="1"/>
  <c r="J338" i="1"/>
  <c r="I332" i="1"/>
  <c r="I333" i="1"/>
  <c r="I334" i="1"/>
  <c r="I335" i="1"/>
  <c r="I336" i="1"/>
  <c r="I337" i="1"/>
  <c r="I338" i="1"/>
  <c r="J307" i="1"/>
  <c r="J308" i="1"/>
  <c r="J311" i="1"/>
  <c r="J312" i="1"/>
  <c r="I307" i="1"/>
  <c r="I308" i="1"/>
  <c r="I311" i="1"/>
  <c r="I312" i="1"/>
  <c r="J305" i="1"/>
  <c r="J656" i="1"/>
  <c r="J657" i="1"/>
  <c r="J658" i="1"/>
  <c r="J659" i="1"/>
  <c r="I656" i="1"/>
  <c r="I657" i="1"/>
  <c r="I658" i="1"/>
  <c r="I659" i="1"/>
  <c r="K659" i="1" s="1"/>
  <c r="J655" i="1"/>
  <c r="I655" i="1"/>
  <c r="K297" i="1" l="1"/>
  <c r="K307" i="1"/>
  <c r="K658" i="1"/>
  <c r="K259" i="1"/>
  <c r="K274" i="1"/>
  <c r="K291" i="1"/>
  <c r="K290" i="1"/>
  <c r="K281" i="1"/>
  <c r="K277" i="1"/>
  <c r="K298" i="1"/>
  <c r="K276" i="1"/>
  <c r="K279" i="1"/>
  <c r="K275" i="1"/>
  <c r="K300" i="1"/>
  <c r="K280" i="1"/>
  <c r="K278" i="1"/>
  <c r="K299" i="1"/>
  <c r="K657" i="1"/>
  <c r="K656" i="1"/>
  <c r="K528" i="1"/>
  <c r="K349" i="1"/>
  <c r="K255" i="1"/>
  <c r="K346" i="1"/>
  <c r="K655" i="1"/>
  <c r="K214" i="1"/>
  <c r="K242" i="1"/>
  <c r="K246" i="1"/>
  <c r="K254" i="1"/>
  <c r="K351" i="1"/>
  <c r="K347" i="1"/>
  <c r="K257" i="1"/>
  <c r="K253" i="1"/>
  <c r="K350" i="1"/>
  <c r="K215" i="1"/>
  <c r="K211" i="1"/>
  <c r="K247" i="1"/>
  <c r="K256" i="1"/>
  <c r="K252" i="1"/>
  <c r="K251" i="1"/>
  <c r="K338" i="1"/>
  <c r="K334" i="1"/>
  <c r="K336" i="1"/>
  <c r="K332" i="1"/>
  <c r="K335" i="1"/>
  <c r="K345" i="1"/>
  <c r="K210" i="1"/>
  <c r="K243" i="1"/>
  <c r="K250" i="1"/>
  <c r="K217" i="1"/>
  <c r="K213" i="1"/>
  <c r="K249" i="1"/>
  <c r="K245" i="1"/>
  <c r="K337" i="1"/>
  <c r="K333" i="1"/>
  <c r="K352" i="1"/>
  <c r="K348" i="1"/>
  <c r="K216" i="1"/>
  <c r="K212" i="1"/>
  <c r="K248" i="1"/>
  <c r="K244" i="1"/>
  <c r="J309" i="1"/>
  <c r="K309" i="1" s="1"/>
  <c r="K305" i="1"/>
  <c r="I310" i="1"/>
  <c r="K310" i="1" s="1"/>
  <c r="K306" i="1"/>
  <c r="K311" i="1"/>
  <c r="K312" i="1"/>
  <c r="K308" i="1"/>
  <c r="J580" i="1" l="1"/>
  <c r="I579" i="1"/>
  <c r="I578" i="1"/>
  <c r="J538" i="1"/>
  <c r="J539" i="1"/>
  <c r="J540" i="1"/>
  <c r="J541" i="1"/>
  <c r="J542" i="1"/>
  <c r="J543" i="1"/>
  <c r="J544" i="1"/>
  <c r="J545" i="1"/>
  <c r="J546" i="1"/>
  <c r="J547" i="1"/>
  <c r="J548" i="1"/>
  <c r="J549" i="1"/>
  <c r="J550" i="1"/>
  <c r="J551" i="1"/>
  <c r="J552" i="1"/>
  <c r="J553" i="1"/>
  <c r="J554" i="1"/>
  <c r="J555" i="1"/>
  <c r="J556" i="1"/>
  <c r="J557" i="1"/>
  <c r="J558" i="1"/>
  <c r="J559" i="1"/>
  <c r="J560" i="1"/>
  <c r="J561" i="1"/>
  <c r="J577" i="1"/>
  <c r="J579" i="1"/>
  <c r="J581" i="1"/>
  <c r="J582" i="1"/>
  <c r="J583" i="1"/>
  <c r="J584" i="1"/>
  <c r="I538" i="1"/>
  <c r="I539" i="1"/>
  <c r="I540" i="1"/>
  <c r="I541" i="1"/>
  <c r="I542" i="1"/>
  <c r="I543" i="1"/>
  <c r="I544" i="1"/>
  <c r="I545" i="1"/>
  <c r="I546" i="1"/>
  <c r="I547" i="1"/>
  <c r="I548" i="1"/>
  <c r="I549" i="1"/>
  <c r="I550" i="1"/>
  <c r="I551" i="1"/>
  <c r="I552" i="1"/>
  <c r="I553" i="1"/>
  <c r="I554" i="1"/>
  <c r="I555" i="1"/>
  <c r="I556" i="1"/>
  <c r="I557" i="1"/>
  <c r="I558" i="1"/>
  <c r="I559" i="1"/>
  <c r="I560" i="1"/>
  <c r="I561" i="1"/>
  <c r="I577" i="1"/>
  <c r="I580" i="1"/>
  <c r="K580" i="1" s="1"/>
  <c r="I581" i="1"/>
  <c r="I582" i="1"/>
  <c r="I583" i="1"/>
  <c r="I584" i="1"/>
  <c r="J537" i="1"/>
  <c r="I537" i="1"/>
  <c r="D72" i="4"/>
  <c r="D73" i="4"/>
  <c r="D74" i="4"/>
  <c r="D75" i="4"/>
  <c r="E75" i="4" s="1"/>
  <c r="F75" i="4" s="1"/>
  <c r="D76" i="4"/>
  <c r="D79" i="4"/>
  <c r="D80" i="4"/>
  <c r="D81" i="4"/>
  <c r="D82" i="4"/>
  <c r="D83" i="4"/>
  <c r="D85" i="4"/>
  <c r="D86" i="4"/>
  <c r="D87" i="4"/>
  <c r="D88" i="4"/>
  <c r="D89" i="4"/>
  <c r="D19" i="4"/>
  <c r="D20" i="4"/>
  <c r="D21" i="4"/>
  <c r="D22" i="4"/>
  <c r="D23" i="4"/>
  <c r="D91" i="4"/>
  <c r="D92" i="4"/>
  <c r="D93" i="4"/>
  <c r="D24" i="4"/>
  <c r="D25" i="4"/>
  <c r="D26" i="4"/>
  <c r="D27" i="4"/>
  <c r="E27" i="4" s="1"/>
  <c r="F27" i="4" s="1"/>
  <c r="D28" i="4"/>
  <c r="D29" i="4"/>
  <c r="D30" i="4"/>
  <c r="D31" i="4"/>
  <c r="D32" i="4"/>
  <c r="D33" i="4"/>
  <c r="D34" i="4"/>
  <c r="D35" i="4"/>
  <c r="D36" i="4"/>
  <c r="D37" i="4"/>
  <c r="D38" i="4"/>
  <c r="D39" i="4"/>
  <c r="D40" i="4"/>
  <c r="D41" i="4"/>
  <c r="D42" i="4"/>
  <c r="D43" i="4"/>
  <c r="E43" i="4" s="1"/>
  <c r="F43" i="4" s="1"/>
  <c r="D44" i="4"/>
  <c r="D45" i="4"/>
  <c r="D46" i="4"/>
  <c r="D47" i="4"/>
  <c r="D48" i="4"/>
  <c r="D51" i="4"/>
  <c r="D52" i="4"/>
  <c r="D53" i="4"/>
  <c r="D54" i="4"/>
  <c r="D55" i="4"/>
  <c r="D59" i="4"/>
  <c r="E59" i="4" s="1"/>
  <c r="F59" i="4" s="1"/>
  <c r="D60" i="4"/>
  <c r="D61" i="4"/>
  <c r="D62" i="4"/>
  <c r="D63" i="4"/>
  <c r="D66" i="4"/>
  <c r="D67" i="4"/>
  <c r="D68" i="4"/>
  <c r="D69" i="4"/>
  <c r="D70" i="4"/>
  <c r="D3" i="4"/>
  <c r="E3" i="4" s="1"/>
  <c r="F3" i="4" s="1"/>
  <c r="D4" i="4"/>
  <c r="D5" i="4"/>
  <c r="E5" i="4" s="1"/>
  <c r="F5" i="4" s="1"/>
  <c r="G5" i="4" s="1"/>
  <c r="D6" i="4"/>
  <c r="D7" i="4"/>
  <c r="E7" i="4" s="1"/>
  <c r="F7" i="4" s="1"/>
  <c r="D8" i="4"/>
  <c r="E8" i="4" s="1"/>
  <c r="F8" i="4" s="1"/>
  <c r="D9" i="4"/>
  <c r="E9" i="4" s="1"/>
  <c r="F9" i="4" s="1"/>
  <c r="D10" i="4"/>
  <c r="E10" i="4" s="1"/>
  <c r="F10" i="4" s="1"/>
  <c r="D11" i="4"/>
  <c r="E11" i="4" s="1"/>
  <c r="F11" i="4" s="1"/>
  <c r="D12" i="4"/>
  <c r="E12" i="4" s="1"/>
  <c r="F12" i="4" s="1"/>
  <c r="D13" i="4"/>
  <c r="E13" i="4" s="1"/>
  <c r="F13" i="4" s="1"/>
  <c r="G13" i="4" s="1"/>
  <c r="D14" i="4"/>
  <c r="E14" i="4" s="1"/>
  <c r="F14" i="4" s="1"/>
  <c r="D15" i="4"/>
  <c r="E15" i="4" s="1"/>
  <c r="F15" i="4" s="1"/>
  <c r="D16" i="4"/>
  <c r="E16" i="4" s="1"/>
  <c r="F16" i="4" s="1"/>
  <c r="D2" i="4"/>
  <c r="E2" i="4" s="1"/>
  <c r="F2" i="4" s="1"/>
  <c r="K537" i="1" l="1"/>
  <c r="E4" i="4"/>
  <c r="F4" i="4" s="1"/>
  <c r="G4" i="4"/>
  <c r="K549" i="1"/>
  <c r="K583" i="1"/>
  <c r="K577" i="1"/>
  <c r="K559" i="1"/>
  <c r="K555" i="1"/>
  <c r="K551" i="1"/>
  <c r="K547" i="1"/>
  <c r="K543" i="1"/>
  <c r="K539" i="1"/>
  <c r="K545" i="1"/>
  <c r="K541" i="1"/>
  <c r="K556" i="1"/>
  <c r="K582" i="1"/>
  <c r="K584" i="1"/>
  <c r="K560" i="1"/>
  <c r="K552" i="1"/>
  <c r="K548" i="1"/>
  <c r="K544" i="1"/>
  <c r="K540" i="1"/>
  <c r="K550" i="1"/>
  <c r="K546" i="1"/>
  <c r="K542" i="1"/>
  <c r="K538" i="1"/>
  <c r="K554" i="1"/>
  <c r="K581" i="1"/>
  <c r="K561" i="1"/>
  <c r="K557" i="1"/>
  <c r="K553" i="1"/>
  <c r="K558" i="1"/>
  <c r="K579" i="1"/>
  <c r="J578" i="1"/>
  <c r="K578" i="1" s="1"/>
  <c r="E6" i="4"/>
  <c r="F6" i="4" s="1"/>
  <c r="G14" i="4"/>
  <c r="G10" i="4"/>
  <c r="G12" i="4"/>
  <c r="E89" i="4"/>
  <c r="F89" i="4" s="1"/>
  <c r="E81" i="4"/>
  <c r="F81" i="4" s="1"/>
  <c r="E63" i="4"/>
  <c r="F63" i="4" s="1"/>
  <c r="E55" i="4"/>
  <c r="F55" i="4" s="1"/>
  <c r="E47" i="4"/>
  <c r="F47" i="4" s="1"/>
  <c r="E39" i="4"/>
  <c r="F39" i="4" s="1"/>
  <c r="E31" i="4"/>
  <c r="F31" i="4" s="1"/>
  <c r="E93" i="4"/>
  <c r="F93" i="4" s="1"/>
  <c r="E88" i="4"/>
  <c r="F88" i="4" s="1"/>
  <c r="E80" i="4"/>
  <c r="F80" i="4" s="1"/>
  <c r="E70" i="4"/>
  <c r="F70" i="4" s="1"/>
  <c r="E62" i="4"/>
  <c r="F62" i="4" s="1"/>
  <c r="E54" i="4"/>
  <c r="F54" i="4" s="1"/>
  <c r="E46" i="4"/>
  <c r="F46" i="4" s="1"/>
  <c r="E38" i="4"/>
  <c r="F38" i="4" s="1"/>
  <c r="E30" i="4"/>
  <c r="F30" i="4" s="1"/>
  <c r="E92" i="4"/>
  <c r="F92" i="4" s="1"/>
  <c r="G75" i="4"/>
  <c r="G59" i="4"/>
  <c r="G43" i="4"/>
  <c r="G27" i="4"/>
  <c r="G2" i="4"/>
  <c r="G9" i="4"/>
  <c r="E85" i="4"/>
  <c r="F85" i="4" s="1"/>
  <c r="E67" i="4"/>
  <c r="F67" i="4" s="1"/>
  <c r="E51" i="4"/>
  <c r="F51" i="4" s="1"/>
  <c r="E35" i="4"/>
  <c r="F35" i="4" s="1"/>
  <c r="E22" i="4"/>
  <c r="F22" i="4" s="1"/>
  <c r="G15" i="4"/>
  <c r="G11" i="4"/>
  <c r="G7" i="4"/>
  <c r="G3" i="4"/>
  <c r="G16" i="4"/>
  <c r="G8" i="4"/>
  <c r="E74" i="4"/>
  <c r="F74" i="4" s="1"/>
  <c r="E66" i="4"/>
  <c r="F66" i="4" s="1"/>
  <c r="E42" i="4"/>
  <c r="F42" i="4" s="1"/>
  <c r="E34" i="4"/>
  <c r="F34" i="4" s="1"/>
  <c r="E26" i="4"/>
  <c r="F26" i="4" s="1"/>
  <c r="E21" i="4"/>
  <c r="F21" i="4" s="1"/>
  <c r="E87" i="4"/>
  <c r="F87" i="4" s="1"/>
  <c r="E83" i="4"/>
  <c r="F83" i="4" s="1"/>
  <c r="E79" i="4"/>
  <c r="F79" i="4" s="1"/>
  <c r="E73" i="4"/>
  <c r="F73" i="4" s="1"/>
  <c r="E69" i="4"/>
  <c r="F69" i="4" s="1"/>
  <c r="E61" i="4"/>
  <c r="F61" i="4" s="1"/>
  <c r="E53" i="4"/>
  <c r="F53" i="4" s="1"/>
  <c r="E45" i="4"/>
  <c r="F45" i="4" s="1"/>
  <c r="E41" i="4"/>
  <c r="F41" i="4" s="1"/>
  <c r="E37" i="4"/>
  <c r="F37" i="4" s="1"/>
  <c r="E33" i="4"/>
  <c r="F33" i="4" s="1"/>
  <c r="E29" i="4"/>
  <c r="F29" i="4" s="1"/>
  <c r="E25" i="4"/>
  <c r="F25" i="4" s="1"/>
  <c r="E91" i="4"/>
  <c r="F91" i="4" s="1"/>
  <c r="E20" i="4"/>
  <c r="F20" i="4" s="1"/>
  <c r="E86" i="4"/>
  <c r="F86" i="4" s="1"/>
  <c r="E82" i="4"/>
  <c r="F82" i="4" s="1"/>
  <c r="E76" i="4"/>
  <c r="F76" i="4" s="1"/>
  <c r="E72" i="4"/>
  <c r="F72" i="4" s="1"/>
  <c r="E68" i="4"/>
  <c r="F68" i="4" s="1"/>
  <c r="E60" i="4"/>
  <c r="F60" i="4" s="1"/>
  <c r="E52" i="4"/>
  <c r="F52" i="4" s="1"/>
  <c r="E48" i="4"/>
  <c r="F48" i="4" s="1"/>
  <c r="E44" i="4"/>
  <c r="F44" i="4" s="1"/>
  <c r="E40" i="4"/>
  <c r="F40" i="4" s="1"/>
  <c r="E36" i="4"/>
  <c r="F36" i="4" s="1"/>
  <c r="E32" i="4"/>
  <c r="F32" i="4" s="1"/>
  <c r="E28" i="4"/>
  <c r="F28" i="4" s="1"/>
  <c r="E24" i="4"/>
  <c r="F24" i="4" s="1"/>
  <c r="E23" i="4"/>
  <c r="F23" i="4" s="1"/>
  <c r="E19" i="4"/>
  <c r="F19" i="4" s="1"/>
  <c r="L581" i="1" l="1"/>
  <c r="G19" i="4"/>
  <c r="G81" i="4"/>
  <c r="G48" i="4"/>
  <c r="G47" i="4"/>
  <c r="G23" i="4"/>
  <c r="G93" i="4"/>
  <c r="H4" i="4"/>
  <c r="G30" i="4"/>
  <c r="G52" i="4"/>
  <c r="G62" i="4"/>
  <c r="H5" i="4"/>
  <c r="G46" i="4"/>
  <c r="G22" i="4"/>
  <c r="G67" i="4"/>
  <c r="G76" i="4"/>
  <c r="G32" i="4"/>
  <c r="G68" i="4"/>
  <c r="G73" i="4"/>
  <c r="G82" i="4"/>
  <c r="G36" i="4"/>
  <c r="G79" i="4"/>
  <c r="G21" i="4"/>
  <c r="G39" i="4"/>
  <c r="G6" i="4"/>
  <c r="H6" i="4" s="1"/>
  <c r="G20" i="4"/>
  <c r="G88" i="4"/>
  <c r="G63" i="4"/>
  <c r="G40" i="4"/>
  <c r="G37" i="4"/>
  <c r="G69" i="4"/>
  <c r="G74" i="4"/>
  <c r="G34" i="4"/>
  <c r="G66" i="4"/>
  <c r="G86" i="4"/>
  <c r="G28" i="4"/>
  <c r="G44" i="4"/>
  <c r="G60" i="4"/>
  <c r="G83" i="4"/>
  <c r="G25" i="4"/>
  <c r="G41" i="4"/>
  <c r="G80" i="4"/>
  <c r="G92" i="4"/>
  <c r="G38" i="4"/>
  <c r="G54" i="4"/>
  <c r="G70" i="4"/>
  <c r="G85" i="4"/>
  <c r="G31" i="4"/>
  <c r="G51" i="4"/>
  <c r="G33" i="4"/>
  <c r="G24" i="4"/>
  <c r="G91" i="4"/>
  <c r="G53" i="4"/>
  <c r="G72" i="4"/>
  <c r="H3" i="4"/>
  <c r="G87" i="4"/>
  <c r="G29" i="4"/>
  <c r="G45" i="4"/>
  <c r="G61" i="4"/>
  <c r="H2" i="4"/>
  <c r="G26" i="4"/>
  <c r="G42" i="4"/>
  <c r="G89" i="4"/>
  <c r="G35" i="4"/>
  <c r="G55" i="4"/>
  <c r="H20" i="4" l="1"/>
  <c r="H21" i="4"/>
  <c r="H22" i="4"/>
  <c r="H23" i="4"/>
  <c r="H19" i="4"/>
  <c r="J203" i="1"/>
  <c r="J204" i="1"/>
  <c r="J205" i="1"/>
  <c r="J206" i="1"/>
  <c r="J207" i="1"/>
  <c r="J208" i="1"/>
  <c r="J209" i="1"/>
  <c r="I203" i="1"/>
  <c r="I204" i="1"/>
  <c r="I205" i="1"/>
  <c r="I206" i="1"/>
  <c r="I207" i="1"/>
  <c r="I208" i="1"/>
  <c r="I209" i="1"/>
  <c r="J202" i="1"/>
  <c r="I202" i="1"/>
  <c r="J133" i="1"/>
  <c r="I133" i="1"/>
  <c r="K133" i="1" s="1"/>
  <c r="K205" i="1" l="1"/>
  <c r="K209" i="1"/>
  <c r="K208" i="1"/>
  <c r="K204" i="1"/>
  <c r="K206" i="1"/>
  <c r="K207" i="1"/>
  <c r="K203" i="1"/>
  <c r="K202" i="1"/>
  <c r="J590" i="1"/>
  <c r="J591" i="1"/>
  <c r="J592" i="1"/>
  <c r="I590" i="1"/>
  <c r="I591" i="1"/>
  <c r="I592" i="1"/>
  <c r="J589" i="1"/>
  <c r="I589" i="1"/>
  <c r="K592" i="1" l="1"/>
  <c r="K589" i="1"/>
  <c r="K590" i="1"/>
  <c r="K591" i="1"/>
  <c r="J484" i="1"/>
  <c r="I484" i="1"/>
  <c r="H31" i="2"/>
  <c r="J486" i="1"/>
  <c r="I486" i="1"/>
  <c r="H26" i="2"/>
  <c r="D25" i="3"/>
  <c r="E25" i="3" s="1"/>
  <c r="D24" i="3"/>
  <c r="E24" i="3" s="1"/>
  <c r="D23" i="3"/>
  <c r="E23" i="3" s="1"/>
  <c r="D22" i="3"/>
  <c r="E22" i="3" s="1"/>
  <c r="D21" i="3"/>
  <c r="E21" i="3" s="1"/>
  <c r="D20" i="3"/>
  <c r="E20" i="3" s="1"/>
  <c r="D19" i="3"/>
  <c r="E19" i="3" s="1"/>
  <c r="D18" i="3"/>
  <c r="E18" i="3" s="1"/>
  <c r="D17" i="3"/>
  <c r="E17" i="3" s="1"/>
  <c r="D16" i="3"/>
  <c r="E16" i="3" s="1"/>
  <c r="D15" i="3"/>
  <c r="E15" i="3" s="1"/>
  <c r="D14" i="3"/>
  <c r="E14" i="3" s="1"/>
  <c r="C13" i="3"/>
  <c r="D12" i="3"/>
  <c r="E12" i="3" s="1"/>
  <c r="D11" i="3"/>
  <c r="E11" i="3" s="1"/>
  <c r="D10" i="3"/>
  <c r="E10" i="3" s="1"/>
  <c r="D9" i="3"/>
  <c r="E9" i="3" s="1"/>
  <c r="D8" i="3"/>
  <c r="E8" i="3" s="1"/>
  <c r="D7" i="3"/>
  <c r="E7" i="3" s="1"/>
  <c r="D6" i="3"/>
  <c r="E6" i="3" s="1"/>
  <c r="D5" i="3"/>
  <c r="E5" i="3" s="1"/>
  <c r="D4" i="3"/>
  <c r="E4" i="3" s="1"/>
  <c r="D3" i="3"/>
  <c r="E3" i="3" s="1"/>
  <c r="D2" i="3"/>
  <c r="E2" i="3" s="1"/>
  <c r="D1" i="3"/>
  <c r="I8" i="1"/>
  <c r="D20" i="2"/>
  <c r="E20" i="2" s="1"/>
  <c r="D19" i="2"/>
  <c r="E19" i="2" s="1"/>
  <c r="D18" i="2"/>
  <c r="E18" i="2" s="1"/>
  <c r="D17" i="2"/>
  <c r="E17" i="2" s="1"/>
  <c r="D16" i="2"/>
  <c r="E16" i="2" s="1"/>
  <c r="D15" i="2"/>
  <c r="E15" i="2" s="1"/>
  <c r="C14" i="2"/>
  <c r="B14" i="2"/>
  <c r="D13" i="2"/>
  <c r="E13" i="2" s="1"/>
  <c r="D12" i="2"/>
  <c r="E12" i="2" s="1"/>
  <c r="D11" i="2"/>
  <c r="E11" i="2" s="1"/>
  <c r="D10" i="2"/>
  <c r="E10" i="2" s="1"/>
  <c r="D9" i="2"/>
  <c r="E9" i="2" s="1"/>
  <c r="D8" i="2"/>
  <c r="C7" i="2"/>
  <c r="B7" i="2"/>
  <c r="D6" i="2"/>
  <c r="E6" i="2" s="1"/>
  <c r="D5" i="2"/>
  <c r="E5" i="2" s="1"/>
  <c r="D4" i="2"/>
  <c r="E4" i="2" s="1"/>
  <c r="D3" i="2"/>
  <c r="E3" i="2" s="1"/>
  <c r="D2" i="2"/>
  <c r="E2" i="2" s="1"/>
  <c r="D1" i="2"/>
  <c r="J124" i="1"/>
  <c r="I124" i="1"/>
  <c r="J131" i="1"/>
  <c r="K130" i="1"/>
  <c r="K127" i="1"/>
  <c r="K128" i="1"/>
  <c r="K129" i="1"/>
  <c r="K126" i="1"/>
  <c r="K125" i="1"/>
  <c r="J718" i="1"/>
  <c r="I718" i="1"/>
  <c r="K484" i="1" l="1"/>
  <c r="K131" i="1"/>
  <c r="K124" i="1"/>
  <c r="K486" i="1"/>
  <c r="E1" i="2"/>
  <c r="F1" i="2" s="1"/>
  <c r="D7" i="2"/>
  <c r="E8" i="2"/>
  <c r="D14" i="2"/>
  <c r="D13" i="3"/>
  <c r="E1" i="3"/>
  <c r="F14" i="3"/>
  <c r="G14" i="3" s="1"/>
  <c r="F18" i="3"/>
  <c r="G18" i="3" s="1"/>
  <c r="F15" i="3"/>
  <c r="G15" i="3" s="1"/>
  <c r="F19" i="3"/>
  <c r="G19" i="3" s="1"/>
  <c r="F23" i="3"/>
  <c r="G23" i="3" s="1"/>
  <c r="F16" i="3"/>
  <c r="G16" i="3" s="1"/>
  <c r="F20" i="3"/>
  <c r="G20" i="3" s="1"/>
  <c r="F24" i="3"/>
  <c r="G24" i="3" s="1"/>
  <c r="F22" i="3"/>
  <c r="G22" i="3" s="1"/>
  <c r="F17" i="3"/>
  <c r="G17" i="3" s="1"/>
  <c r="F21" i="3"/>
  <c r="G21" i="3" s="1"/>
  <c r="F25" i="3"/>
  <c r="G25" i="3" s="1"/>
  <c r="F1" i="3"/>
  <c r="F2" i="3"/>
  <c r="G2" i="3" s="1"/>
  <c r="F3" i="3"/>
  <c r="G3" i="3" s="1"/>
  <c r="F4" i="3"/>
  <c r="G4" i="3" s="1"/>
  <c r="F5" i="3"/>
  <c r="G5" i="3" s="1"/>
  <c r="F6" i="3"/>
  <c r="G6" i="3" s="1"/>
  <c r="F7" i="3"/>
  <c r="G7" i="3" s="1"/>
  <c r="F8" i="3"/>
  <c r="G8" i="3" s="1"/>
  <c r="F9" i="3"/>
  <c r="G9" i="3" s="1"/>
  <c r="F10" i="3"/>
  <c r="G10" i="3" s="1"/>
  <c r="F11" i="3"/>
  <c r="G11" i="3" s="1"/>
  <c r="F12" i="3"/>
  <c r="G12" i="3" s="1"/>
  <c r="E13" i="3"/>
  <c r="K718" i="1"/>
  <c r="F11" i="2"/>
  <c r="G11" i="2" s="1"/>
  <c r="F8" i="2"/>
  <c r="E14" i="2"/>
  <c r="F12" i="2"/>
  <c r="G12" i="2" s="1"/>
  <c r="F18" i="2"/>
  <c r="G18" i="2" s="1"/>
  <c r="F9" i="2"/>
  <c r="G9" i="2" s="1"/>
  <c r="F15" i="2"/>
  <c r="G15" i="2" s="1"/>
  <c r="F19" i="2"/>
  <c r="G19" i="2" s="1"/>
  <c r="F17" i="2"/>
  <c r="G17" i="2" s="1"/>
  <c r="F13" i="2"/>
  <c r="G13" i="2" s="1"/>
  <c r="F10" i="2"/>
  <c r="G10" i="2" s="1"/>
  <c r="F16" i="2"/>
  <c r="G16" i="2" s="1"/>
  <c r="F20" i="2"/>
  <c r="G20" i="2" s="1"/>
  <c r="F4" i="2"/>
  <c r="G4" i="2" s="1"/>
  <c r="F2" i="2"/>
  <c r="G2" i="2"/>
  <c r="F6" i="2"/>
  <c r="G6" i="2" s="1"/>
  <c r="F3" i="2"/>
  <c r="G3" i="2" s="1"/>
  <c r="F5" i="2"/>
  <c r="G5" i="2" s="1"/>
  <c r="E7" i="2" l="1"/>
  <c r="H6" i="2"/>
  <c r="H2" i="2"/>
  <c r="H4" i="2"/>
  <c r="H3" i="2"/>
  <c r="H5" i="2"/>
  <c r="F13" i="3"/>
  <c r="G1" i="3"/>
  <c r="G13" i="3" s="1"/>
  <c r="F14" i="2"/>
  <c r="G8" i="2"/>
  <c r="G14" i="2" s="1"/>
  <c r="F7" i="2"/>
  <c r="G1" i="2"/>
  <c r="H1" i="2" s="1"/>
  <c r="G7" i="2" l="1"/>
  <c r="J117" i="1"/>
  <c r="J118" i="1"/>
  <c r="J119" i="1"/>
  <c r="J120" i="1"/>
  <c r="J121" i="1"/>
  <c r="J122" i="1"/>
  <c r="I117" i="1"/>
  <c r="I118" i="1"/>
  <c r="I119" i="1"/>
  <c r="I120" i="1"/>
  <c r="I121" i="1"/>
  <c r="I122" i="1"/>
  <c r="J116" i="1"/>
  <c r="I116" i="1"/>
  <c r="K116" i="1" l="1"/>
  <c r="K122" i="1"/>
  <c r="K118" i="1"/>
  <c r="K121" i="1"/>
  <c r="K117" i="1"/>
  <c r="K120" i="1"/>
  <c r="K119"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I13" i="1"/>
  <c r="I14" i="1"/>
  <c r="K14" i="1" s="1"/>
  <c r="I15" i="1"/>
  <c r="K15" i="1" s="1"/>
  <c r="I16" i="1"/>
  <c r="I17" i="1"/>
  <c r="I18" i="1"/>
  <c r="K18" i="1" s="1"/>
  <c r="I19" i="1"/>
  <c r="I20" i="1"/>
  <c r="I21" i="1"/>
  <c r="I22" i="1"/>
  <c r="K22" i="1" s="1"/>
  <c r="I23" i="1"/>
  <c r="K23" i="1" s="1"/>
  <c r="I24" i="1"/>
  <c r="I25" i="1"/>
  <c r="I26" i="1"/>
  <c r="K26" i="1" s="1"/>
  <c r="I27" i="1"/>
  <c r="I28" i="1"/>
  <c r="I29" i="1"/>
  <c r="I30" i="1"/>
  <c r="K30" i="1" s="1"/>
  <c r="I31" i="1"/>
  <c r="K31" i="1" s="1"/>
  <c r="I32" i="1"/>
  <c r="I33" i="1"/>
  <c r="I34" i="1"/>
  <c r="K34" i="1" s="1"/>
  <c r="I35" i="1"/>
  <c r="I36" i="1"/>
  <c r="I37" i="1"/>
  <c r="I38" i="1"/>
  <c r="K38" i="1" s="1"/>
  <c r="I39" i="1"/>
  <c r="K39" i="1" s="1"/>
  <c r="I40" i="1"/>
  <c r="I41" i="1"/>
  <c r="I42" i="1"/>
  <c r="I43" i="1"/>
  <c r="I44" i="1"/>
  <c r="I45" i="1"/>
  <c r="I46" i="1"/>
  <c r="K46" i="1" s="1"/>
  <c r="I47" i="1"/>
  <c r="K47" i="1" s="1"/>
  <c r="I48" i="1"/>
  <c r="I49" i="1"/>
  <c r="I50" i="1"/>
  <c r="K50" i="1" s="1"/>
  <c r="I51" i="1"/>
  <c r="K51" i="1" s="1"/>
  <c r="I52" i="1"/>
  <c r="I53" i="1"/>
  <c r="I54" i="1"/>
  <c r="K54" i="1" s="1"/>
  <c r="I55" i="1"/>
  <c r="K55" i="1" s="1"/>
  <c r="I56" i="1"/>
  <c r="I57" i="1"/>
  <c r="I58" i="1"/>
  <c r="K58" i="1" s="1"/>
  <c r="I59" i="1"/>
  <c r="I60" i="1"/>
  <c r="I61" i="1"/>
  <c r="I62" i="1"/>
  <c r="K62" i="1" s="1"/>
  <c r="I63" i="1"/>
  <c r="K63" i="1" s="1"/>
  <c r="I64" i="1"/>
  <c r="I65" i="1"/>
  <c r="I66" i="1"/>
  <c r="K66" i="1" s="1"/>
  <c r="I67" i="1"/>
  <c r="K67" i="1" s="1"/>
  <c r="I68" i="1"/>
  <c r="I69" i="1"/>
  <c r="I70" i="1"/>
  <c r="K70" i="1" s="1"/>
  <c r="I71" i="1"/>
  <c r="K71" i="1" s="1"/>
  <c r="I72" i="1"/>
  <c r="I73" i="1"/>
  <c r="I74" i="1"/>
  <c r="I75" i="1"/>
  <c r="K75" i="1" s="1"/>
  <c r="I76" i="1"/>
  <c r="I77" i="1"/>
  <c r="I78" i="1"/>
  <c r="K78" i="1" s="1"/>
  <c r="I79" i="1"/>
  <c r="K79" i="1" s="1"/>
  <c r="I80" i="1"/>
  <c r="I81" i="1"/>
  <c r="I82" i="1"/>
  <c r="K82" i="1" s="1"/>
  <c r="I83" i="1"/>
  <c r="I84" i="1"/>
  <c r="I85" i="1"/>
  <c r="I86" i="1"/>
  <c r="I87" i="1"/>
  <c r="I88" i="1"/>
  <c r="I89" i="1"/>
  <c r="I90" i="1"/>
  <c r="K90" i="1" s="1"/>
  <c r="I91" i="1"/>
  <c r="K91" i="1" s="1"/>
  <c r="I92" i="1"/>
  <c r="I93" i="1"/>
  <c r="I94" i="1"/>
  <c r="I95" i="1"/>
  <c r="K95" i="1" s="1"/>
  <c r="J12" i="1"/>
  <c r="K43" i="1" l="1"/>
  <c r="K35" i="1"/>
  <c r="K27" i="1"/>
  <c r="K92" i="1"/>
  <c r="K88" i="1"/>
  <c r="K80" i="1"/>
  <c r="K72" i="1"/>
  <c r="K68" i="1"/>
  <c r="K64" i="1"/>
  <c r="K60" i="1"/>
  <c r="K56" i="1"/>
  <c r="K52" i="1"/>
  <c r="K48" i="1"/>
  <c r="K44" i="1"/>
  <c r="K40" i="1"/>
  <c r="K36" i="1"/>
  <c r="K32" i="1"/>
  <c r="K28" i="1"/>
  <c r="K24" i="1"/>
  <c r="K20" i="1"/>
  <c r="K16" i="1"/>
  <c r="K84" i="1"/>
  <c r="K87" i="1"/>
  <c r="K83" i="1"/>
  <c r="K86" i="1"/>
  <c r="K19" i="1"/>
  <c r="K89" i="1"/>
  <c r="K81" i="1"/>
  <c r="K73" i="1"/>
  <c r="K69" i="1"/>
  <c r="K65" i="1"/>
  <c r="K61" i="1"/>
  <c r="K57" i="1"/>
  <c r="K53" i="1"/>
  <c r="K49" i="1"/>
  <c r="K45" i="1"/>
  <c r="K41" i="1"/>
  <c r="K37" i="1"/>
  <c r="K33" i="1"/>
  <c r="K29" i="1"/>
  <c r="K25" i="1"/>
  <c r="K21" i="1"/>
  <c r="K17" i="1"/>
  <c r="K13" i="1"/>
  <c r="K93" i="1"/>
  <c r="K77" i="1"/>
  <c r="K85" i="1"/>
  <c r="K42" i="1"/>
  <c r="K76" i="1"/>
  <c r="K94" i="1"/>
  <c r="K74" i="1"/>
  <c r="K12" i="1"/>
  <c r="K59" i="1"/>
  <c r="H721" i="1" l="1"/>
  <c r="J475" i="1"/>
  <c r="J479" i="1"/>
  <c r="J478" i="1"/>
  <c r="J476" i="1"/>
  <c r="J477" i="1"/>
  <c r="J480" i="1"/>
  <c r="I477" i="1"/>
  <c r="I478" i="1"/>
  <c r="I479" i="1"/>
  <c r="I475" i="1"/>
  <c r="I476" i="1"/>
  <c r="I480" i="1"/>
  <c r="K477" i="1" l="1"/>
  <c r="K479" i="1"/>
  <c r="K480" i="1"/>
  <c r="K476" i="1"/>
  <c r="K475" i="1"/>
  <c r="K478" i="1"/>
  <c r="J719" i="1"/>
  <c r="I719" i="1"/>
  <c r="M7" i="1" l="1"/>
  <c r="N7" i="1" s="1"/>
  <c r="K719" i="1"/>
  <c r="L719" i="1" s="1"/>
</calcChain>
</file>

<file path=xl/sharedStrings.xml><?xml version="1.0" encoding="utf-8"?>
<sst xmlns="http://schemas.openxmlformats.org/spreadsheetml/2006/main" count="2349" uniqueCount="1093">
  <si>
    <r>
      <t xml:space="preserve">A) </t>
    </r>
    <r>
      <rPr>
        <u/>
        <sz val="11"/>
        <color theme="1"/>
        <rFont val="Arial"/>
        <family val="2"/>
      </rPr>
      <t>Sarasota County Schools</t>
    </r>
    <r>
      <rPr>
        <sz val="11"/>
        <color theme="1"/>
        <rFont val="Arial"/>
        <family val="2"/>
      </rPr>
      <t xml:space="preserve">
     Name of Eligible Recipient </t>
    </r>
  </si>
  <si>
    <t>hide column</t>
  </si>
  <si>
    <t>TAPS Number 
22A-175</t>
  </si>
  <si>
    <t>B) ________________________
     Project Number</t>
  </si>
  <si>
    <t>FLORIDA DEPARTMENT OF EDUCATION</t>
  </si>
  <si>
    <t>Allocation</t>
  </si>
  <si>
    <t>TO ALLOCATE</t>
  </si>
  <si>
    <t>ARP ESSER BUDGET NARRATIVE FORM</t>
  </si>
  <si>
    <t>Function</t>
  </si>
  <si>
    <t>Object</t>
  </si>
  <si>
    <t xml:space="preserve">Use of 
Funds
Number**  </t>
  </si>
  <si>
    <t>Activity
Number**</t>
  </si>
  <si>
    <t xml:space="preserve">Account Title </t>
  </si>
  <si>
    <t>FTE 
Position</t>
  </si>
  <si>
    <t>Budgeted</t>
  </si>
  <si>
    <t xml:space="preserve">Amount for 2/3 allocation </t>
  </si>
  <si>
    <t xml:space="preserve">Amount for 1/3 allocation </t>
  </si>
  <si>
    <t xml:space="preserve">Total allocation </t>
  </si>
  <si>
    <t>JumpStart on Continuous Learning (Individual School Plans)</t>
  </si>
  <si>
    <t>Pay (Stipends) to provide supplemental intervention, acceleration, and college and career readiness activities before, during, and/or after school up to $30.34/hour (Current School Board Rate)</t>
  </si>
  <si>
    <t>Retirement</t>
  </si>
  <si>
    <t>Social Security</t>
  </si>
  <si>
    <t>Medicare</t>
  </si>
  <si>
    <t>Workers Comp</t>
  </si>
  <si>
    <t>Pay to Paraprofessional/Classified Staff to provide intervention, acceleration, and college and career readiness activities planned by and implemented under the direction of a state-certified teacher paid at their hourly rate of pay OR time and a half for work beyond the 37.5 hour work week</t>
  </si>
  <si>
    <t>Pay to Substitutes to provide intervention, acceleration, and college and career readiness activities planned by and implemented under the direction of an assigned state-certified teacher up to $152.09/day (current School Board rate)</t>
  </si>
  <si>
    <t>Pay to Substitutes for Classroom Teachers to participate in data-driven instructional planning to select evidenced-based strategies, high-impact teaching and learning activities, and design interventions to $152.09/day (current School Board)</t>
  </si>
  <si>
    <t>Pay (Stipends) for data-driven instructional planning to select evidenced-based strategies, high-impact teaching and learning activities, and design interventions outside the duty day (up to $30.34/hour)</t>
  </si>
  <si>
    <t>Pay to Paraprofessional/Classified Staff to participate in collaborative planning under the direction of a state-certified teacher paid at their hourly rate of pay OR time and a half for work beyond the 37.5 hour work week</t>
  </si>
  <si>
    <t>Professional and Technical Services contract for teaching and learning activities to improve academic performance</t>
  </si>
  <si>
    <t>Expenditures for non-itemized transportation invoices to include mileage and salary and benefits for transportation staff to provide transportation for intervention, acceleration ,and college and career readiness activities</t>
  </si>
  <si>
    <t>Supplemental Curriculum and Consumable Materials to support data-driven instruction, intervention, and acceleration  (Benchmark Assessment System, Leveled Literacy,  Leveled text for classroom libraries, Hand  2 Mind Fluency Kits, Just Words,  Wordly Wise, cnsumable materials for STEM , manipulatives, etc.)</t>
  </si>
  <si>
    <t>Technology-related Subscription to support data-driven instruction, intervention, and acceleration (Dreambox, Flocabulary, Nearpod, Storyboard, IXL, Mystery Science, Gimkit)</t>
  </si>
  <si>
    <t>Other Purchased Services:  Print Shop</t>
  </si>
  <si>
    <t>Pay (Stipends) to provide information, assistance, and training to parents and families to help parents help their children do better in school</t>
  </si>
  <si>
    <t>Pay to Paraprofessional/Classified Staff to provide parent and family engagement activities planned by and implemented under the direction of a state-certified teacher paid at their hourly rate of pay OR time and a half for work beyond the 37.5 hour work week</t>
  </si>
  <si>
    <t>Professional and Technical Services contract(s) to support parent and family engagement training and activities to help parents help their children do better in school (to include translation/interpreter services)</t>
  </si>
  <si>
    <t>Other Purchasd Services:  Print Shop for Parent and Family Engagmement</t>
  </si>
  <si>
    <t>Postage for Parent and Family Engagement</t>
  </si>
  <si>
    <t>Consumable Materials for parent and family engagement (books other than text books, make and take items, materials for STEM experiment, poster board)</t>
  </si>
  <si>
    <t xml:space="preserve">Pay (Stipends) for staff to participate in Professional Development activities focused on evidenced-based interventions, data-driven differentiated instruction, the Multi-Tiered System of Supports (MTSS) framework, and Social-Emotional Learning (paid at $16.07/hour) </t>
  </si>
  <si>
    <t>Substitutes for Staff to participate in Professional Development activities focused on evidenced-based interventions, data-driven differentiated instruction, the Multi-Tiered System of Supports (MTSS) framework, and Social-Emotional Learning (Daily Rate up to $132.81/day)</t>
  </si>
  <si>
    <t>Pay (Stipend) for Professional Development Trainer to plan and deliver professional learning focused on evidenced-based interventions, data-driven differentiated instruction, the Multi-Tiered System of Supports (MTSS) framework, and Social-Emotional Learning outside the contract/duty day (up to $37.49/hour)</t>
  </si>
  <si>
    <t>Pay to Paraprofessional/Classified Staff to participate in professional learning to  paid at their hourly rate of pay OR time and a half for work beyond the 37.5 hour work week (500 hours)</t>
  </si>
  <si>
    <t>Travel (Registration, Mileage, Accommodations, Meals) for Professional Development conferences and workshops related to evidence-based strategies, programs, and practices</t>
  </si>
  <si>
    <t>Professional Development Materials (i.e. Professional texts: Professional Learning Communities, When Readers Struggle, Belonging through a Culture of Dignity, Engagement by Design, Learning by Doing, Transforming School Culture, Staff Wellness,  binders, dividers)</t>
  </si>
  <si>
    <t>Pay to Paraprofessional/Classified Staff to provide supplemental pupil support services working under the direction of  certified/licensed staff outside the contract day</t>
  </si>
  <si>
    <t>Professional and Technical Services Contract for Student Support Services (Replay Outreach, First Step of Sarasota, Mental Health, Behavioral Therapist/Technician)</t>
  </si>
  <si>
    <t>Technology-related Subscriptions to support social, behavioral, and emotional learning (i.e. self-regulation, character education, mindfulness)</t>
  </si>
  <si>
    <t>Instructional Materials for Pupil Support Services (Troublemakers:  Lesson in Freedom,  Social Blackbelt, Social-Emotional Learning Lending Library, Materials and resources to support cool down spaces, text focused on social, emotional, and behavioral topics, materials to promote attendance)</t>
  </si>
  <si>
    <t xml:space="preserve">Varied Supplemental Support Positions </t>
  </si>
  <si>
    <t>Pay for Other Certified Staff: Instructional Facilitator(s), Instructional Coaches, Program Specialist(s), Literacy Coach, Instructional Interventionists, Strategic Initatives Coach, Data Coach to provide academic intervention services</t>
  </si>
  <si>
    <t>Group Insurance</t>
  </si>
  <si>
    <t>Pay for Other Certified Staff: Instructional Facilitator(s), Program Specialist(s), Literacy Coach, Instructional Interventionist, Strategic Initatives Coach, Data Coach to provide modeling, coaching, support, and feedback for staff to promote ongoing professional learning</t>
  </si>
  <si>
    <t>Supplemental Kindergarten Teacher at Emma E. Booker Elementary School</t>
  </si>
  <si>
    <t>Pay for Supplemental Kindergarten Classroom Teacher (EEB)</t>
  </si>
  <si>
    <t>Café Benefits</t>
  </si>
  <si>
    <t>Professional Learning Communities (PLC) At Work</t>
  </si>
  <si>
    <t>Travel (Registration, Accommodations, Mileage, Meals, Transportation, etc) for Professional Learning Community Conference (10 staff per school site x 40 school sites = 400 staff) ~ $525.00/person</t>
  </si>
  <si>
    <t>Professional Learning Communities Conference June PD Trainer Rate (up to $37.49/hour)    10 staff per school site x 40 = 400 staff x 16 hours (2 days) = 6,400 hours PT Trainer Rate ("train the trainer")</t>
  </si>
  <si>
    <t>Professional Text and Consumable Materials for Professinal Learning related to Professional Learning Communities (Learning by Doning, Cultures Built to Last, A Leaders Guide, Powerful Guiding Coaltions, Charting the Course)</t>
  </si>
  <si>
    <t>Progress Monitoring Software</t>
  </si>
  <si>
    <t>Focus Software for Participation and Progress Monitoring of  Supplemental Activities</t>
  </si>
  <si>
    <t>DREAMERS ACADEMY-Salary &amp; benefits: Summer Learning Academy (Summer 2022 &amp; Summer 2023) - 3 week program focusing on literacy remediation, intervention &amp; enrichment -  96 hours X 15 teachers = 1440 man hours X $25/hr = $36,000</t>
  </si>
  <si>
    <t>DREAMERS ACADEMY-Instructionl materials, sanitation, contract with vendor: Summer Learning Academy (Summer 2022 &amp; Summer 2023) - Instructional materials - Consumables (books, art supplies, copies for projects) - $6000; cleaning supplies -$500, contract with sanitation vendor - $2000</t>
  </si>
  <si>
    <t>DREAMERS ACADEMY-Salary &amp; Benefits: ESOL paraprofessionals &amp; Teaching Assistants</t>
  </si>
  <si>
    <t>IMAGINE SCHOOL AT NORTH PORT-Elementary Teacher Stipends: The lowest quartile of students in grades K-5 will be invited to attend summer school in 2022 and 2023.  Students will arrive to school by 9:00am and be dismissed at 2:00pm each day for at least four days per week for four weeks. If attendance is low during summer school and not as many teachers are needed, the remainder of these funds will be spent on teacher stipends for after school remediation sessions.</t>
  </si>
  <si>
    <t>IMAGINE SCHOOL AT NORTH PORT-Upper Campus Teacher Stipends: The lowest quartile of students and/or students at risk for failing in grades 6-12 will be invited to attend summer school in 2022 and 2023.  Students will arrive to school by 9:00am and be dismissed at 2:00pm each day for at least four days per week for four weeks. If attendance is low during summer school and not as many teachers are needed, the remainder of these funds will be spent on teacher stipends for after school remediation sessions.</t>
  </si>
  <si>
    <t>IMAGINE SCHOOL AT NORTH PORT-Upper Campus Teacher Stipends: The lowest quartile of students and/or students at risk for failing in grades 6-12 will be invited to attend remediation sessions at the After School Assistance Program M-F for 1.5 hours during the 21-22 school year and during the 22-23 school year.</t>
  </si>
  <si>
    <t>IMAGINE SCHOOL AT NORTH PORT-Read 180: Three year access to literacy intervention materials to be utilized in the Upper Campus summer program for teachers and students in grades 6-12 who scored a level 1 or 2 on the ELA FSA.</t>
  </si>
  <si>
    <t>IMAGINE SCHOOL AT NORTH PORT-Curriculum Associates CARS and STARS Program: CARS and STARS will be used in the grades K-5 summer program. CARS and STARS is a combination of assessment and instruction that works effectively together to improve every student's reading comprehension. By focusing on 12 core strategies, CARS and STARS gives students the essential tools they need to improve their reading comprehension skills.</t>
  </si>
  <si>
    <t>IMAGINE SCHOOL AT NORTH PORT-Fundations: Fundations was purchased with the K-3 High Quality Reading Curriculum Grant. However, we spent more than the grant amount in order to equip our K-2 students and teachers with everything necessary to implement the intervention program with fidelity. This is the remaining amount of the total cost of the program. This program will be utilized for small group instruction during the summer program.</t>
  </si>
  <si>
    <t>IMAGINE SCHOOL AT NORTH PORT-Grades 6-12 Reading Specialist: During the 21-22 SY, 22-23 SY, and 23-24 SY the Upper Campus will employ a Reading Specialist to provide reading remediation to student in grades 6-12.</t>
  </si>
  <si>
    <t xml:space="preserve">IMAGINE SCHOOL AT PALMER RANCH-Sheriff's Department: 1 Safety School Officer for the 2021 Summer Learning Program @ 5040 and  1 Safety School Officer @ 6300 </t>
  </si>
  <si>
    <t xml:space="preserve">IMAGINE SCHOOL AT PALMER RANCH-Bus Driver Salary: 1 Bus Driver for the 2021 Summer Learning Program @ 1625.70 (16 per hour) and 1 Bus Driver for the 2022 Summer Learning Program @ 3150 (18 per hour). </t>
  </si>
  <si>
    <t xml:space="preserve">IMAGINE SCHOOL AT PALMER RANCH-Technology: 50 Chromebooks @ 11250 (I unit @ 225) </t>
  </si>
  <si>
    <t>IMAGINE SCHOOL AT PALMER RANCH-Summer Learning Program Teacher Salary: 3 Teachers salary @ (40 per hour = 2400 a week) for both 2022 and 2023 Summer Learning Program</t>
  </si>
  <si>
    <t>IMAGINE SCHOOL AT PALMER RANCH-Summer Learning Program Teacher Benefits: 3 Teachers Benefits @ 10,080 (30% of each teacher salary) for both 2022 and 2023</t>
  </si>
  <si>
    <t>IMAGINE SCHOOL AT PALMER RANCH-Summer Learning Program Curriculum: Reading and Mathematics Intervention Curriculum</t>
  </si>
  <si>
    <t>ISLAND VILLAGE MONTESSORI SCHOOL-Salary and Benefits: Full Time Reading Coach for school year 23-24</t>
  </si>
  <si>
    <t>ISLAND VILLAGE MONTESSORI SCHOOL-Software: Achieve3000 for school year 22-23 and 23-24</t>
  </si>
  <si>
    <t>ISLAND VILLAGE MONTESSORI SCHOOL-Software: IXL Software for 22-23 and 23-24</t>
  </si>
  <si>
    <t>ISLAND VILLAGE MONTESSORI SCHOOL-Salary and Benefits: Full Time Behavioral Specialist/ESE for remainder of 21-22 school year and 22-23 and 23-24 school year</t>
  </si>
  <si>
    <t>ISLAND VILLAGE MONTESSORI SCHOOL-Salary and Benefits: Aide/Assistant for classroom for remainder of 21-22 school year and 22-23 and 23-24 school year</t>
  </si>
  <si>
    <t>ISLAND VILLAGE MONTESSORI SCHOOL-Salary and Benefits: Additional Educator for remainder of 21-22 school year and 22-23 and 23-24 school year</t>
  </si>
  <si>
    <t>SARASOTA ACADEMY OF THE ARTS-Instructional Material : I-Ready (school year 2022-2023, 2023-24)</t>
  </si>
  <si>
    <t>SARASOTA ACADEMY OF THE ARTS-Instructional Material: FSBD 032220 1PT CMP STU PK  5 YPD Kindergartern FL BE Ad Benchmark Education 2022-2023 20@ 185.00</t>
  </si>
  <si>
    <t>SARASOTA ACADEMY OF THE ARTS-Instructional Material: FSBD 132220 1PT CMP STU PK  5 YPD First Grade FL BE Ad Benchmark Education2022-2023 18@ 185.00</t>
  </si>
  <si>
    <t>SARASOTA ACADEMY OF THE ARTS-Instructional Material: Reimbursement of academic acceleration FL Studysync Grade 8: 5 yr consumable/digital bundle 30@121.04</t>
  </si>
  <si>
    <t xml:space="preserve">SARASOTA ACADEMY OF THE ARTS-Instructional Material: FL B.E.S.T. Math  Grade K-8 textbooks/Digital Components,and shipping </t>
  </si>
  <si>
    <t>SARASOTA ACADEMY OF THE ARTS-Instructional Material: 032223, 1 PT CMP STU PK 5YPD 1st FL BE AD Benchmark Education Language Arts 2026  for 2022-2023 school year 18x185</t>
  </si>
  <si>
    <t>SARASOTA ACADEMY OF THE ARTS-Instructional Material: 23220, 1 PT CMP STU PK 5YPD 2nd FL BE AD Benchmark Education Language Arts 2026 adoption 18 x 185.00 for 2023-2024</t>
  </si>
  <si>
    <t>SARASOTA MILITARY ACADEMY-Salary and benefits for ILA teacher 2021-2022: Provide an additional ILA instructor to teach level 1 readers.</t>
  </si>
  <si>
    <t>SARASOTA MILITARY ACADEMY-Salary and benefits for ILA teacher 2022-2023: Provide an additional ILA instructor to teach level 1 readers.</t>
  </si>
  <si>
    <t>SARASOTA MILITARY ACADEMY-Salary and benefits for ILA teacher 2023-2024: Provide an additional ILA instructor to teach level 1 readers.</t>
  </si>
  <si>
    <t>SARASOTA MILITARY ACADEMY-Salary and benefits for additional ILA instructor 2022-2023: Provide an additional ILA instructor to teach level 1 readers.</t>
  </si>
  <si>
    <t>SARASOTA MILITARY ACADEMY-Salary and benefits for additional ILA instructor 2023-2024: Provide an additional ILA instructor to teach level 1 readers.</t>
  </si>
  <si>
    <t>SARASOTA MILITARY ACADEMY-Contract with First Step: Provide Youth Mental Health Assistance for students at-risk; academically, socially and emotionally 2023-2024</t>
  </si>
  <si>
    <t>SARASOTA MILITARY ACADEMY-Contract with Progressus: Provide continuous Speech and Language Services as required by IEP for SY 2023-2024.</t>
  </si>
  <si>
    <t xml:space="preserve">SARASOTA MILITARY ACADEMY-Contract with School Psychologist for 2021-2022, 2022-2023, 2023-2024: Provide continous services to support the social, emotional, mental health and psychological assessment needs for students. </t>
  </si>
  <si>
    <t>SARASOTA MILITARY ACADEMY-Salary and benefits for Intensive Math Instructor 2022-2023, 2023-2024: Hire Intensive Math Instructor</t>
  </si>
  <si>
    <t xml:space="preserve">SARASOTA SCHOOL OF ARTS/SCIENCES-Salary and Benefits: Salary and Benefits for (3) Classroom Aides to provide inclusion services to our teachers, classrooms will be scheduled per our administration's determination, to address our students academic needs. (1) Full-time 8 Hrs @ $16.00 per hour for 1.5 year, (2) Part-time 5 Hrs @ $18.00 per hour for 1.5 years (Plus Benefits) </t>
  </si>
  <si>
    <t>SARASOTA SCHOOL OF ARTS/SCIENCES-21st Century Stipends: 21st Century Program Stipends paid to (8) teachers that agree to work evening hours, (2) teachers per evening, to work directly with students, indentified by administration, to address our students' academic needs. $1500.00 per teacher for 1/2 year, $3000.00 per teacher for full year.</t>
  </si>
  <si>
    <t xml:space="preserve">SARASOTA SCHOOL OF ARTS/SCIENCES-Enrichment Stipends: Enrichment Stipend paid to (20) Extra Curricular Staff Members, adjustment made for working with the students social and emotional needs (20) Staff Members @ $500.00 ea per year. </t>
  </si>
  <si>
    <t>SARASOTA SCHOOL OF ARTS/SCIENCES-Summer Enrichment Stipends: Summer Enrichment Stipends paid to (16) Staff Members for working to provide FREE Summer Enrichment to our students. Said program will provide social and emotional services to our students. (16) Staff Member @ $1000.00 per week for 2 weeks, for 2 summers.</t>
  </si>
  <si>
    <t xml:space="preserve">SARASOTA SUNCOAST ACADEMY-Salary, benefits: Teachers so that students receive additional instruction during the summer months in 2022, 2023, 2024 </t>
  </si>
  <si>
    <t>SARASOTA SUNCOAST ACADEMY-Food for students during summer school: Lunch and snacks during summer school hours</t>
  </si>
  <si>
    <t>SARASOTA SUNCOAST ACADEMY-Materials: Summer school materials.. books, games, copies, arts and music</t>
  </si>
  <si>
    <t>SKY ACADEMY ENGLEWOOD-Contract with vendor/scholarships for students: Scholarships for students to be able to affordably attend an after-school enrichment program run by the Englewood YMCA.  $137 per month scholarship for 72 students.  This after school program lasts for the entire 10-month school year.</t>
  </si>
  <si>
    <t>SKY ACADEMY VENICE-Salary and Benefits: 2 full time teacher aides with an annual salary and benefits of $40,000</t>
  </si>
  <si>
    <t>SKY ACADEMY VENICE-Stipend: 2 Instructional leaders to implement and run the Afterschool Enrichment Program (AEP)  2x a week (72 days a year) for $1400 each.</t>
  </si>
  <si>
    <t>STATE COLLEGE OF FLORIDA-Paraprofessional - Salary and Benefites: A paraprofessional is any person assigned by the school to assist an instructional staff member in performing his / her instructional or professional duties or responsibilities</t>
  </si>
  <si>
    <t>STUDENT LEADERSHIP ACADEMY-Telement Mental Health : Three year plan would allow SLA to close learning gaps by supporting the mental well-being of our students not only during the school year, but also throughout the summer months. Telement would provide a combination of interventions, wellness checks, group therapy (summer groups), and individual therapy for students.                                                                      Cost Breakdown:                                                                   Group Therapy $120/session 48 sessions $5,760.00</t>
  </si>
  <si>
    <t>STUDENT LEADERSHIP ACADEMY-: Individual Therapy $90/session 10 students X 10 sessions each $9,000.00</t>
  </si>
  <si>
    <t>STUDENT LEADERSHIP ACADEMY-: Wellness Check-In $100/hour 44 students at 2 hours each $8,800.00</t>
  </si>
  <si>
    <t>STUDENT LEADERSHIP ACADEMY-: Progress Monitoring $125/month 12 months $1,500.00</t>
  </si>
  <si>
    <t>STUDENT LEADERSHIP ACADEMY-: TOTAL PER YEAR: $25,060.00                                           THREE (3) YEAR TOTAL COST: $75,180.00</t>
  </si>
  <si>
    <t>SUNCOAST SCHOOL FOR INNOVATIVE STUDIES-Extended Day program Before Care, After Care, Saturday School.: Before Care: 150 Instructional Hours (IH) x $30 per hour x 3 Instructors = $13,500 {Students will be welcomed to school and start their data driven remediation or enrichment program by using IXL or small group instruction. Students will also get extra time to read and take AR Tests as well as additional assistance with homework or makeup work as needed.</t>
  </si>
  <si>
    <t>SUNCOAST SCHOOL FOR INNOVATIVE STUDIES-Extended Day program Before Care, After Care, Saturday School.: Aftercare Program 2.5 IH x 100 days = 250 hours x $30 per hour x 5 = Instructors plus 1 counselor = $45,000 {students will recieve homework assistance as well as practice in their data driven remediation or enrichment program by using IXL or small group instruction. Students will recieve explicit tutoring in testing strategies and pratice in all testing subjects, math, reading, writing, and science.}</t>
  </si>
  <si>
    <t>SUNCOAST SCHOOL FOR INNOVATIVE STUDIES-Extended Day program Before Care, After Care, Saturday School.: Saturday Enrichment: 5 IH hours x $30 per hour x 5 Instructors plus 1 counselor  x 10 Saturdays = $9,000 {Students will be welcomed to Saturday school with breakfast and then will receive data driven enrichment or remediation by using IXL. They will also have a social emotional activity to help foster the building, strengthening, or renewal of human relationships.}</t>
  </si>
  <si>
    <t>SUNCOAST SCHOOL FOR INNOVATIVE STUDIES-Summer Boost Program : 2  teachers  per grade level plus 4 elective teachers will offer a full day of learning to get our students ready for school. 10 days of instruction and hands on activities will help prepare our students for a more successful school year. The teachers will instruct in all suject areas. There will be at least 1 hands on activity per day in varying subjects. The teachers will split the day to help prevent fatigue and encourage participation. 10 teachers plus,1 Reading Interventionalist, 1 Math Intervenionalist, 1 ESE Liaison, 1 ESOL Liasion and 1 counselor at $150 per day for 10 days = $22,500</t>
  </si>
  <si>
    <t>SUNCOAST SCHOOL FOR INNOVATIVE STUDIES-Transportation to and from the 10 Day Summer Boost Program : The bus driver will make $150 per day for 10 days = $1500.  We will factor $30 per day for fuel for 10 days = $300</t>
  </si>
  <si>
    <t>SUNCOAST SCHOOL FOR INNOVATIVE STUDIES-Staff Professional Development Harvard Multiple Intelligences Study  : Multiple Intelligence Professional Development offered by Project Zero. 13 week program $600 per person * 20 Instructors = $12,000</t>
  </si>
  <si>
    <t>SUNCOAST SCHOOL FOR INNOVATIVE STUDIES-Staff Professional Development Ron Clark Academy: Ron Clark Math &amp; Science Day. Reaching and Teaching Boys = $995 per participant * 20 = $20,000. Hotel for 20 participants @ $100 per day for 3 days = $300 * 20 = $6,000. Round Trip Flight to Atlanta= $200 per person * 20 people = $4,000.  Ground Transportation, 2 15 passenger vans for 3 days at $200 per day = $1200.</t>
  </si>
  <si>
    <t>SUNCOAST SCHOOL FOR INNOVATIVE STUDIES-Staff Professional Development Florida Charter School Conference 2022.: Florida Charter School Conference $250 * 25 = $6250 Hotel - $150 * 2 = $300 * 25= $7500</t>
  </si>
  <si>
    <t>Pre-Kindergarten/Early Learning Program</t>
  </si>
  <si>
    <t>Group Health</t>
  </si>
  <si>
    <t>Café Benefit</t>
  </si>
  <si>
    <t>LTD</t>
  </si>
  <si>
    <t>PreKindergarten Technology-Related Subscription  (AIM Licenses, Professional Monitoring Tool)</t>
  </si>
  <si>
    <t>PreKindergarten Instructional/Curriculum Materials and Consumable Materials (Frog Street $40,000, AIMS Materials $8,330, Manipulatives, Differentiated Curriculum) for 10 classrooms</t>
  </si>
  <si>
    <t xml:space="preserve">PreKindergarten Classroom Furniture and Equipment (Initial Set-Up) Active Board, Computer, Tables, </t>
  </si>
  <si>
    <t>Students with Disabilities (SWD)/Exceptional Student Education</t>
  </si>
  <si>
    <t>Substitutes for Teachers of Students with Disabilities to participate in Professional Development (81 days) for Wilson and Rewards</t>
  </si>
  <si>
    <t>Instructional Materials and Consumable Supplies to support Students with Disabilities (SWD) i.e. Rewards, Wilson</t>
  </si>
  <si>
    <t>Technology-Related Subscription to support Students with Disabilities (SWD) i.e. Rewards online platform</t>
  </si>
  <si>
    <t>Dues and Fees for Professional Development Registration (without Travel) i.e. Wilson, Rewards</t>
  </si>
  <si>
    <t>Long-Term Disability</t>
  </si>
  <si>
    <t>2D</t>
  </si>
  <si>
    <t>Professional and Technical Services Contract for training and professional learning</t>
  </si>
  <si>
    <t>Construction for Capital Improvement on the Farm (Agriculture) Construction of Buildings to house materials and equipment for teaching and learning</t>
  </si>
  <si>
    <t>English Language Learner (ELL)/Multi-Language Learner (MLL) Team</t>
  </si>
  <si>
    <t xml:space="preserve">Pay for Other Certified Staff: ELL Instructional Program Sepcialists at the Secondary Level </t>
  </si>
  <si>
    <t>ESOL Director  (C)</t>
  </si>
  <si>
    <t>ELL Program Adminsitrative Assistant</t>
  </si>
  <si>
    <t>Instructional Materials for English Language Learners (ELL)</t>
  </si>
  <si>
    <t>Technology-Related Subscription for English Language Learners (ELL)</t>
  </si>
  <si>
    <t>2H</t>
  </si>
  <si>
    <t>2H - 1a</t>
  </si>
  <si>
    <t xml:space="preserve">Pay for Other Support Personnel </t>
  </si>
  <si>
    <t xml:space="preserve">Technology Coordinator for Training and Support </t>
  </si>
  <si>
    <t>2K</t>
  </si>
  <si>
    <t>Pay for Other Support Personnel (SP-10)</t>
  </si>
  <si>
    <t>Supplemental Positions for Student Support Services</t>
  </si>
  <si>
    <t>2L</t>
  </si>
  <si>
    <t>2L-1a</t>
  </si>
  <si>
    <t>Pay for Other Certified Staff to provide Student Support Services:  Mental Health Therapist, Behavior Specialists, Behavior Analyist, Social Worker,  Counselor, Psychologist, Truancy Worker</t>
  </si>
  <si>
    <t>Group Insurance and CafeBenefits</t>
  </si>
  <si>
    <t>Professional and Technical Services Contract for Student Support Services</t>
  </si>
  <si>
    <t>Social, Emotional, and Behavioral Curricula for Student Support Services</t>
  </si>
  <si>
    <t>Instructional Curriculum and Consumable Supplies for Student Support Services:   Lost and Found Collaborative and Proective Solutions (CPS) , LEAD, Staff Wellness Texts</t>
  </si>
  <si>
    <t>Social, Emotional, and Behavioral Technology-Related Subscriptions for Student Support Services</t>
  </si>
  <si>
    <t>Technology-Related Subscriptions for Student Support Services:  Navigate 360 ($80,227.50), Behavior Intervention Curriculum ($338,280.18), Character Strong ($141,296.401), Online Wellness/Mindfulness Programs (i.e. CALM, InnerExplorer)</t>
  </si>
  <si>
    <t>Professional Learning for Student Support Services</t>
  </si>
  <si>
    <t>Substitutes for Staff to participate in Professional Learning related to Student Support Services:   PBIS, Capturing Kids Hearts, Restorative Strategies (360 days)</t>
  </si>
  <si>
    <t>Stipends (Pay) for Staff to participate in Professional Learning related to Student Support Services outside the duty day at the School Board Approved Rate (currently $16.07/hour) PBIS Spash, Capturing Kids Hearts, Restorative Strategies up to 5,000 hours</t>
  </si>
  <si>
    <t>Travel (Registration, Accommodations, Mileage, Meals, Transportation) to participate in Student Support Services Conferences, Meetings, and Training</t>
  </si>
  <si>
    <t xml:space="preserve">Dues and Fees for Registration for Professional Learning without Travel  </t>
  </si>
  <si>
    <t>Youth Mental Health First Aid</t>
  </si>
  <si>
    <t>Stipends (Pay) for Site-based YMHFA Contacts (up to $2,000/ school x 2 )</t>
  </si>
  <si>
    <t>Substitutes for Staff to participate in Professional Learning related to YMHFA  (1,200 sub days)</t>
  </si>
  <si>
    <t>Stipends for Participation in PD for YMHFA ($16.07) up to 500 hours</t>
  </si>
  <si>
    <t>Stipends to plan and carry out Professional Development Activities ($37. ) up to 75 hours</t>
  </si>
  <si>
    <t>Professional and Technical Services Contract for YMHFA Training</t>
  </si>
  <si>
    <t>Travel (Registration, Accommodations, Mileage, Meals, Transportation) to participate in YMHFA Conferences, Meetings, and Training</t>
  </si>
  <si>
    <t xml:space="preserve">Dues and Fees for Registration for YMHFA Professional Learning without Travel  </t>
  </si>
  <si>
    <t>MTSS System</t>
  </si>
  <si>
    <t xml:space="preserve">Extended Year/Summer Programs </t>
  </si>
  <si>
    <t xml:space="preserve">Pay for Administrators to carry out Extended Year/Summer Learning programs </t>
  </si>
  <si>
    <t xml:space="preserve">Pay for Other Support Personnel:  Instructional Media </t>
  </si>
  <si>
    <t>Pay for Other Support Personnel: Facilities, Custodial Services, Maintenance</t>
  </si>
  <si>
    <t>Pay for Extra Duty Hours/Days for Other Certified Staff</t>
  </si>
  <si>
    <t>Stipends (Pay) for curriculum development and instructional planning for Extended Learning/Summer Programs</t>
  </si>
  <si>
    <t>Instructional Curriculum and Consumable Supplies for Extended Learning/Summer Programs</t>
  </si>
  <si>
    <t>Technology-Related Subscriptions for Extended Learning/Summer Programs</t>
  </si>
  <si>
    <t>Transportation for Extended Learning/Summer Learning</t>
  </si>
  <si>
    <t>Professional Development</t>
  </si>
  <si>
    <t>Stipends (Pay) for Staff to participate in Professional Learning outside the duty day/year at the School Board Approved Rate (currently $16.07/hour): 2,800 staff x  30 hours = 84,000 hours of PD participation x School Board Approved Rate BEST Standards, Professional Learning Communities, High Quality Curriculum, Parent a nd Family Engagement)</t>
  </si>
  <si>
    <t>Pay for Paraprofesionals/Classified Staff to participate in professional learning opportunities outside the contract/duty day (regular rate of pay for 2.5 hours/week,  time and a half for more than 2.5 hours/week) up to 500 hours</t>
  </si>
  <si>
    <t>Substitutes for Staff to participate in  Professional Learning during the duty/contract day  BEST Standards, Professional Learning Communities, High Quality Curriculum up to 1,000 days</t>
  </si>
  <si>
    <t>Stipends (Pay) for Staff to plan and provide Professional Learning outside the duty day/year at the School Board Approved PD Trainer Rate (currently $37.49/hour, $32.14/hour):  BEST Standards, Professional Learning Communities, High Quality Curriculum (up to  500 hours)</t>
  </si>
  <si>
    <t>Pay for Extra Duty Hours/Days for Other Certified Staff to carry out "like duties" outside the contracted day/year (average $50.00/hour x 2,000 hours)</t>
  </si>
  <si>
    <t>Pay for District Professional Learning Director</t>
  </si>
  <si>
    <t>Supplemental Positions</t>
  </si>
  <si>
    <t>2N</t>
  </si>
  <si>
    <t xml:space="preserve">Pay for Progress Monitoring Assessment Specialist </t>
  </si>
  <si>
    <t xml:space="preserve"> Strategic Initiative Project Manager - Operations implementation, monitoring, feedback, and evaluation of many new operational projects (Administrator G)</t>
  </si>
  <si>
    <t xml:space="preserve"> Strategic Initiative Project Manager - Curriculum implementation, monitoring, feedback, and evaluation of many new academic and acceleration projects (Admin G)</t>
  </si>
  <si>
    <t>Parent and Family Engagement</t>
  </si>
  <si>
    <t>Stipends (Pay) for Site-based Parent and Family Engagment Champions (beginning January 2022 - June 30th, 2024)</t>
  </si>
  <si>
    <t>Supplemental Teacher Allocation for Student Learning Gains (Secondary Teachers)</t>
  </si>
  <si>
    <t>2R</t>
  </si>
  <si>
    <t>Stipend (Pay) for Supplemental Teacher Allocation for learning gains</t>
  </si>
  <si>
    <t>Curriculum Adoption</t>
  </si>
  <si>
    <t>Human Resources</t>
  </si>
  <si>
    <t>Adminitrative/Indirect Costs</t>
  </si>
  <si>
    <t>Indirect Costs 5%</t>
  </si>
  <si>
    <t>Devices</t>
  </si>
  <si>
    <t xml:space="preserve">TOTAL </t>
  </si>
  <si>
    <t>ARP ESSER Lump Sum DOE 101</t>
  </si>
  <si>
    <t>Page 1 of 1</t>
  </si>
  <si>
    <t>Richard Corcoran, Commissioner</t>
  </si>
  <si>
    <t>**Use of Funds Number and Activity Number should align with the activities reported in the LEA ARP Plan, Application and Assurances.</t>
  </si>
  <si>
    <t>July 1st, 2022 - June 30th, 2023
(with increase)</t>
  </si>
  <si>
    <t>July 1st, 2023 - June 30th, 2024
(with increase)</t>
  </si>
  <si>
    <r>
      <t xml:space="preserve">35 TOTAL
_____________________
14 Instructional Facilitators
1 Program Specialist
20 TBDs </t>
    </r>
    <r>
      <rPr>
        <b/>
        <sz val="8"/>
        <rFont val="Arial"/>
        <family val="2"/>
      </rPr>
      <t>(deteremined by school request)</t>
    </r>
  </si>
  <si>
    <t>Instructional Facilitators (30% 5100 and 70% 6400)</t>
  </si>
  <si>
    <t>Insurance</t>
  </si>
  <si>
    <t>Program Specialist (30% 5100 and 70% 6400)</t>
  </si>
  <si>
    <t>Behavior Specialists</t>
  </si>
  <si>
    <t>Social Worker</t>
  </si>
  <si>
    <t>Truancy Worker</t>
  </si>
  <si>
    <t xml:space="preserve">Student Support Services Behavior Intervention Curriculum  Tier 2/3 behavioral intervention and restorative justice program for students, Mental health, child trafficking and substance abuse prevention curriculum for students., Annual service and support fees for curriculum subscriptions. QUOTE PROVIDED </t>
  </si>
  <si>
    <t xml:space="preserve">Mental Health Education Modules Grades 6-12 Suite 360 Technology-Subscription Mental health, child trafficking and substance abuse prevention curriculum for
students </t>
  </si>
  <si>
    <t>Character Strong Technology-Related Subscription  3 YEAR QUOTE One-time payment</t>
  </si>
  <si>
    <t>Social - Emotional wellness online programs (i.e. CALM )</t>
  </si>
  <si>
    <t>2-4</t>
  </si>
  <si>
    <t>LEAD books and other curriculum materials</t>
  </si>
  <si>
    <t>2-5</t>
  </si>
  <si>
    <t>SEL Lost and Found-Collaborative Proactive Solutions Books</t>
  </si>
  <si>
    <t>2-1</t>
  </si>
  <si>
    <t>YMHFA Employee Resource Groups school and department based budget (Materials for Staff Wellness Room $1,000 x 40 schools) = $40,000</t>
  </si>
  <si>
    <t>2-3</t>
  </si>
  <si>
    <t>Professional and Technical Services Contract for 2 Mental Health Therapists</t>
  </si>
  <si>
    <t>Professional and Technical Services Contract for  a Registered Behavior Technician - 2</t>
  </si>
  <si>
    <t>Summer Boost Teachers</t>
  </si>
  <si>
    <t>Instructional Salaries - Summer Boost</t>
  </si>
  <si>
    <t>ESE Instructional Salaries - Summer Boost</t>
  </si>
  <si>
    <t>Summer Boost Security-School Resource Officers</t>
  </si>
  <si>
    <t>Student Support Salaries - Summer Boost</t>
  </si>
  <si>
    <t>Attendance/Social Worker Salaries - Summer Boost</t>
  </si>
  <si>
    <t>Guidance Counselors Salaries - Summer Boost</t>
  </si>
  <si>
    <t>Nurses/Clinic Salaries - Summer Boost</t>
  </si>
  <si>
    <t>Other Student Support Salaries - Summer Boost</t>
  </si>
  <si>
    <t>Curriculum Development Salaries - Summer Boost</t>
  </si>
  <si>
    <t xml:space="preserve"> School Administration Salaries - Summer Boost</t>
  </si>
  <si>
    <t xml:space="preserve"> Maintenance Salaries - Summer Boost</t>
  </si>
  <si>
    <t>Summer Boost Extra Duty Days-Student and Instructional Support Services</t>
  </si>
  <si>
    <t>Summer Boost Extra Duty Days-Administration</t>
  </si>
  <si>
    <t>Instructional Media Salaries - Summer Boost</t>
  </si>
  <si>
    <t>Summer Boost Transportation</t>
  </si>
  <si>
    <t>Technology-Related Subscriptions for Professional Development (Plural)</t>
  </si>
  <si>
    <t>2A</t>
  </si>
  <si>
    <t>DREAMERS ACADEMY-Pay (Salary and Benefits): Home-school liaison / Parental engagement &amp; support (Spring 2022, Summer 2022, school year 22-23)</t>
  </si>
  <si>
    <t xml:space="preserve">SARASOTA ACADEMY OF THE ARTS-Extended Year/Week/Day: Summer program for students in grades Kindergarten through 8th grade that addresses the needs for low income sttudents, students with disabilities, and other students of need.(summers-2022-2023, 2023-2024). Teacher salaries, classroom supplies, books and materials for a 2 year summer program </t>
  </si>
  <si>
    <t>Charter School Reimbursement Request for Allowable Activities (Activity 2A)</t>
  </si>
  <si>
    <t>2B</t>
  </si>
  <si>
    <t>Pay (Salary and Benefits) for Program Administrator: Pre-Kindergarten Director</t>
  </si>
  <si>
    <t>Pay (Salary and Benefits) for Other Certified Staff:  PK Instructional Program Specialist ($96,524), INST +7.1% 196</t>
  </si>
  <si>
    <t>Pay (Salary and Benefits) for Other Certified Staff:  Pre-K Social Worker</t>
  </si>
  <si>
    <t>Pay (Salary and Benefits) for Other Support Personnel: PK Program Administrative Assistant ($46,380)</t>
  </si>
  <si>
    <t xml:space="preserve">Pay (Salary and Benefits) for Other Certified Staff: PK Certified Behavior Analyst/Behavior Interventionist ($88,087) </t>
  </si>
  <si>
    <t>Pay (Salary and Benefits) for Classroom Teacher: PK teacher ($88,087)</t>
  </si>
  <si>
    <t>Pay (Salary and Benefits) for Paraprofessionals:  PK Paraprofessional SSP7 ($40,795)</t>
  </si>
  <si>
    <t>Charter School Reimbursement Request for Allowable Activities (Activity 2B)</t>
  </si>
  <si>
    <t>IMAGINE SCHOOL AT NORTH PORT-Pay (Salary and Benefits): During the 22-23 SY and 23-24 SY, the Elementary Campus will employ an additional teacher to support the MTSS process, teach interventions and provide ESE services.</t>
  </si>
  <si>
    <t>IMAGINE SCHOOL AT NORTH PORT-Pay (Salary and Benefits): During the 22-23 SY and 23-24 SY, the Upper Campus will employ an additional teacher to support the MTSS process, teach interventions and provide ESE services.</t>
  </si>
  <si>
    <t>SARASOTA SUNCOAST ACADEMY-Pay (Salary and Benefits): Hiring an additional ESE teacher</t>
  </si>
  <si>
    <t>SARASOTA SUNCOAST ACADEMY-Pay (Salary and Benefits): Hiring an ESE liaison for on campus</t>
  </si>
  <si>
    <t>Pay (Salary and Benefits) for Adminstrator: Career and Acceleration Project Manager (Administrator G)</t>
  </si>
  <si>
    <t>College, Career, and Life Readiness and Acceleration</t>
  </si>
  <si>
    <t>2F</t>
  </si>
  <si>
    <t>Charter School Reimbursement Request for Allowable Activities (Activity 2D)</t>
  </si>
  <si>
    <t xml:space="preserve">SARASOTA MILITARY ACADEMY-Salary and benefits for Student Services Center Employee: Provide students with assistance in career and college pathways 2022-2024.  </t>
  </si>
  <si>
    <t>DREAMERS ACADEMY-Technology-related Subscription: Instruction, Intervention &amp; Assessment (iStation) - 24 months - 2022-23 &amp; 2023-24 school years</t>
  </si>
  <si>
    <t>IMAGINE SCHOOL AT NORTH PORT-Devices (Google Chromebooks with warranties): The school will purchase 180 touch screen Google Chromebooks for students in grades K-1. These will replace outdated student technology, will support our one-to-one technology program, and will be accessible and easy to use for students.</t>
  </si>
  <si>
    <t xml:space="preserve">IMAGINE SCHOOL AT NORTH PORT-Devices (Dell Lattitude laptops with waranties) : The school will be phasing out the use of Google Chromebooks at the Upper Campus (grades 6-12) and will be ordering 700 Dell Lattitude laptops to replace them. These laptops will support our one-to-one technology program and will allow students to learn and use technology programs that they will use in college and in their carrers. </t>
  </si>
  <si>
    <t xml:space="preserve">IMAGINE SCHOOL AT NORTH PORT-Devices (Dell Lattitude laptops with waranties) :  The school will purchase 70 Dell Latiude laptops to replace outdated computers that teachers are currently using. </t>
  </si>
  <si>
    <t>IMAGINE SCHOOL AT NORTH PORT-Boxlight ProColor 4K Panels: The school will be purchasing up to 67 Boxlight ProColor 4K Pannels to replace our outdated Mimio and projector technology and to increase student engagement.</t>
  </si>
  <si>
    <t xml:space="preserve">IMAGINE SCHOOL AT PALMER RANCH-Devices: 20 Teacher Laptops @ 600 per laptop for the next 3 years </t>
  </si>
  <si>
    <t>IMAGINE SCHOOL AT PALMER RANCH-Devices: 100 Student Chromebooks @ 225 per Chromebook for the next 3 years</t>
  </si>
  <si>
    <t>ISLAND VILLAGE MONTESSORI SCHOOL-Technology-related Subscription: Logmein Software for remote access to all school laptops and computers school year 22-23 and 23-25</t>
  </si>
  <si>
    <t>SARASOTA ACADEMY OF THE ARTS-Devices: Chromebook 11 3100 46@203.33</t>
  </si>
  <si>
    <t>SARASOTA ACADEMY OF THE ARTS-Devices: Dell Latitude 3420  10@ 782.34</t>
  </si>
  <si>
    <t>SARASOTA ACADEMY OF THE ARTS-Technology-related Materials: Apple 24inch M1 Chip 8 Core CPU, 8Copre GPU 256 GB storage, 8GB magic mouse, magic pad, pro apps bundle for education 5x 1727.99</t>
  </si>
  <si>
    <t>SARASOTA ACADEMY OF THE ARTS-Technology-related Subscription: New Google Chrome EDU Perpetual License 46 @ 32.07</t>
  </si>
  <si>
    <t>SARASOTA ACADEMY OF THE ARTS-Instructional Material-technology: OptiPlex 5090 Small Form Factor 22 @ 684.29</t>
  </si>
  <si>
    <t>SARASOTA ACADEMY OF THE ARTS-Instructional Material-technololgy: Dell 24 USB Monitor P2419HC 10@ 239.45</t>
  </si>
  <si>
    <t>SARASOTA ACADEMY OF THE ARTS-Instructional Material-adaptive technology: Electro-Voice ZLX-15BT 15" 1000W Bluetooth Powered Loudspeaker</t>
  </si>
  <si>
    <t>SARASOTA ACADEMY OF THE ARTS-Instruction Material-Technology software: 185 GG-TCR1Y-000001 GoGuardian Teacher</t>
  </si>
  <si>
    <t>SARASOTA MILITARY ACADEMY-Purchase IT Interactive TVs: Purchase 82 interactive TVs @ $5,000 each.</t>
  </si>
  <si>
    <t>SARASOTA MILITARY ACADEMY-Devices: Purchase 84 desktop computers @ $1,600 each</t>
  </si>
  <si>
    <t>SARASOTA MILITARY ACADEMY-Devices: Purchase 55 desktop computers @ $1,100 each</t>
  </si>
  <si>
    <t>SARASOTA MILITARY ACADEMY-Devices: Purchase 42 laptops for science labs @ $1,510 each</t>
  </si>
  <si>
    <t>SARASOTA MILITARY ACADEMY-Devices: Purchase 175 Chromebooks @ $465 each</t>
  </si>
  <si>
    <t>SARASOTA MILITARY ACADEMY-: Purchase 7 Chromebook Carts @ $2,010 each</t>
  </si>
  <si>
    <t>SARASOTA MILITARY ACADEMY-Technology-related Subscription: Purchase 175 licenses @ $38 each</t>
  </si>
  <si>
    <t>SARASOTA MILITARY ACADEMY-Open second Internet Line: Open second internet line as a back-up for internet outages on main line; 1/2 year 2021-2022 and all 2022-2023</t>
  </si>
  <si>
    <t>SARASOTA SCHOOL OF ARTS/SCIENCES-Devices: Purchase of Educational Technology (including hardware, software and connectivity) for our students that are served by our school. To aid interaction between students and their classroom teachers. Purchase of quantity (15) (5 pack) of 13-inch Apple Macbook Air @ $5090.00 for each 5 pack, $1018.00 for each item, and quantity (22) 24-inch iMac Computers @ $1315.06 each (portion of this purchase was paid by ESSER II)</t>
  </si>
  <si>
    <t xml:space="preserve">SARASOTA SCHOOL OF ARTS/SCIENCES-Devices: Future Purchases of Educational Technology (including hardware, software and connectivity) for our students that are served by our school. To aid interaction between students and their classroom teachers. To replace existing, out of service computers, such as, but not limited to, Apple Macbook Air, iMac, Dell Laptops or IPads. </t>
  </si>
  <si>
    <t xml:space="preserve">SARASOTA SCHOOL OF ARTS/SCIENCES-Technology-related Subscription: Purchase of Educational Technology - Software, such as, but not limited to,  DUGGA @ $5950.00 per school per year (portion paid by Title IV), DeltaMath @ 750.00 per school, per year, Nearpod @ $1700.00 per school, per year (portion paid by Title IV), Adobe @ $4956.00 per school, per computer, per year, and JAMF Software @ $12,175.00 per school, per seat, per year.  </t>
  </si>
  <si>
    <t>SKY ACADEMY VENICE-Devices: Purchase of two classroom sets of chromebooks and managemnt software.   1 set of Chromebooks(25) $8000, Chromebook cart $5000</t>
  </si>
  <si>
    <t>STATE COLLEGE OF FLORIDA-Technology-related Subscription: All students are issued an iPad. This Algebra Course Assistance app will assist students with homework, quizes, and tests. Students will be able to use the app at home or during the school day.</t>
  </si>
  <si>
    <t>STATE COLLEGE OF FLORIDA-Pay (Salary and Benefits): Part time technology tech to assist with students education on one-to-one tablet; mobile/interactive; differientation for instruction; uploading documents; versatile</t>
  </si>
  <si>
    <t>STUDENT LEADERSHIP ACADEMY-Student Chromebook Mobile Charging Stations: Mobile Charging Stations for student chromebooks Cost Breakdown:                                                            Qty - 17 @ $445.96 per unit                                                                        TOTAL COST: $7,581.32</t>
  </si>
  <si>
    <t>STUDENT LEADERSHIP ACADEMY-Technology-related Subscription: Lightspeed Alert Systems - Alert and filter system for student safety security and Data Analytics; Integrates into Google Admin or Microsoft Active Directory.    Cost Breakdown:                                                           Qty - 1 subscription per year @ $4,526.00                                                                                                      THREE (3) YEAR TOTAL COST: $13,578.00</t>
  </si>
  <si>
    <t>Supplemental Position for Training and Professional Development (Operations)</t>
  </si>
  <si>
    <t>Pay (Salary and Benefits) for Other Certified Staff:  Instructional Program Specialists</t>
  </si>
  <si>
    <t>Charter Request for Reimbursement for Allowable Activities (Activity 2L)</t>
  </si>
  <si>
    <t>IMAGINE SCHOOL AT NORTH PORT-Pay (Salary and Benefits) - Elementary Student Support Coordinator :  During the 21-22 SY, 22-23 SY, and 23-24 SY the Elementary Campus will employ a Student Support Coordinator to provide mental health resources and social emotional learning support to students and teachers in grades K-5.</t>
  </si>
  <si>
    <t>IMAGINE SCHOOL AT NORTH PORT-Professional and Technical Services; Telement Mental Health Services for students in grades 6-12 will provide a well developed program and processes to monitor student growth; communication  with our school point person regularly; the ability to flex and respond if changes to the plan are needed; meet the student where they are at via virtual therapeutic supports, and a confidential platform for student mental health service.</t>
  </si>
  <si>
    <t>SARASOTA MILITARY ACADEMY-Pay (Salary and benefits) - school counselor 2022-2024; Provide additional school counselor to provide additional services for students 2022-2023</t>
  </si>
  <si>
    <t xml:space="preserve">SARASOTA SCHOOL OF ARTS/SCIENCES-Professional and Technical Services Contract for Mental Health Services; Purchase of Mental Health services and support, in excess of our State Mental Health Allocation. (2) Mental Health Providers @ $90.00 per hour and Mental Heatlh Service Provider (Behavior Specialist) @ $160.00 per hour. </t>
  </si>
  <si>
    <t>SARASOTA SUNCOAST ACADEMY-Pay (Salary &amp; benefits) ; Hiring an onsite counselor for school</t>
  </si>
  <si>
    <t>SKY ACADEMY ENGLEWOOD-Pay (Salary &amp; benefits) ; 1 full time counselor with an annual salary of $53,562.  40 hours a week for 180 school days.</t>
  </si>
  <si>
    <t>DREAMERS ACADEMY-Instructional materials &amp; printing: Supplemental materials and printed materials (copies) for parents who do not use technology or speak English</t>
  </si>
  <si>
    <t>IMAGINE SCHOOL AT NORTH PORT-Instructional Curriculum Materials (K-12 Mathematics Curriculum): The school will purchase comprehensive math curriculum that includes remediation tools in order to implement the B.E.S.T. standards and address learning loss.</t>
  </si>
  <si>
    <t>IMAGINE SCHOOL AT PALMER RANCH-Technology-related Subscription: iReady for grades 3rd-8th for the 2022-2023 school year</t>
  </si>
  <si>
    <t xml:space="preserve">SARASOTA SCHOOL OF ARTS/SCIENCES-Pay (Salary and Benefits) - Attendance Clerk: Salary and Benefits for Attendance Clerk - tracking student attendance and work with admin to  improve student engagemement </t>
  </si>
  <si>
    <t xml:space="preserve">SKY ACADEMY VENICE-Technology-related Subscription: Purchase of I-ready and IXL software for campus 1 site  license per program. $3500 for IXL and $6500.  </t>
  </si>
  <si>
    <t>IMAGINE SCHOOL AT PALMER RANCH-Air Condition Unit: 10 units @ 15166</t>
  </si>
  <si>
    <t>SARASOTA MILITARY ACADEMY-Replace AC Systems: Replace 7 AC systems @ $20,000 each</t>
  </si>
  <si>
    <t xml:space="preserve">SARASOTA SCHOOL OF ARTS/SCIENCES-Facilities : Maintenance, Repairs and Upgrades to our HVAC System (Portion Paid by ESSER II), to pay the remaining balance to improve our school's air quality. Work was supervised by URI (Unlimited Restoration, Inc), and work was completed by Pure Air. </t>
  </si>
  <si>
    <t xml:space="preserve">SARASOTA SCHOOL OF ARTS/SCIENCES-Facilities : Maintenance, Repairs and Upgrades to our HVAC System - Duct Cleaning throughout the building, to improve our school's air quality. To be completed by our HVAC Contract Service Provider - Cool Today </t>
  </si>
  <si>
    <t xml:space="preserve">SARASOTA SCHOOL OF ARTS/SCIENCES-Facilities : Maintenance, Repairs and Upgrades to our HVAC System - Installation of UV Kits to each system, and to include the Rooftop Package Units on the Gymnasium. (23) systems @ $827.00 each (discounted @ $3,804.20), and (4) Rooftop Package Units @ $827.00 each (discounted $661.60). To be completed by our HVAC Contract Service Provider - Cool Today. </t>
  </si>
  <si>
    <t>SARASOTA SCHOOL OF ARTS/SCIENCES-Facilities : Maintenance, Repairs and Upgrades to our HVAC System - to replace one of the Rooftop Package Units in the Gymnasium. To be completed by our HVAC Contract Service Provider - Cool Today</t>
  </si>
  <si>
    <t xml:space="preserve">SARASOTA SCHOOL OF ARTS/SCIENCES-Facilities : Maintenance, Repairs and Upgrades to our Windows and our Doors - to replace older window and doors in our existing building to repair deficiencies and improve the air quality in our school. </t>
  </si>
  <si>
    <t>SKY ACADEMY ENGLEWOOD-Facilities repairs and maintenance: maintenance and repair of AC and heating units within the building</t>
  </si>
  <si>
    <t>SUNCOAST SCHOOL FOR INNOVATIVE STUDIES-Replace 3 Large Leaky Windows : 3 windows at $3,000 = $9,000</t>
  </si>
  <si>
    <t>Charter School Request for Reimbursement for Allowable Activities (Activity 2P)</t>
  </si>
  <si>
    <t>IMAGINE SCHOOL AT PALMER RANCH-Vehicles: 2 School Busses @ 90632</t>
  </si>
  <si>
    <t>SARASOTA ACADEMY OF THE ARTS-Salary and Benefits: Grant Writer</t>
  </si>
  <si>
    <t xml:space="preserve">SARASOTA MILITARY ACADEMY-Pay (Stipend): Stipend of $500-$1,000 for 20-25 coaches/advisors. One time stipend for coaches/advisors of after-hours enrichment activities.  </t>
  </si>
  <si>
    <t>SARASOTA SUNCOAST ACADEMY-Pay (Salary and Benefits): Hiring two additional Physical Education teachers</t>
  </si>
  <si>
    <t>SKY ACADEMY ENGLEWOOD-Pay (Salary and Benefits): Payroll and benefits for staff who work with the PBIS program at the school.  Minimum staff salary is $47,500 per year.  We currently have 22 staff members involved with PBIS.</t>
  </si>
  <si>
    <t>SKY ACADEMY VENICE-Pay (Salary and Benefits): 1 full time Instructional Coach/PBIS Leader with an annual salary of $65,172.21.  40 hours a week for 180 school days.</t>
  </si>
  <si>
    <t xml:space="preserve">SKY ACADEMY VENICE-Pay (Salary and Benefits): 1 full time reading teacher with an annual salary and benefits of $55,000, 40 hrs a week, 180 days per year.  </t>
  </si>
  <si>
    <t>STATE COLLEGE OF FLORIDA-Travel (Registration, Accommodations, Mileage, Transportation, Meals): Biology, Math, HOPE, English, World History, Leadership, Technnology (FTEC) = 10 teachers/staff X $2,000</t>
  </si>
  <si>
    <t xml:space="preserve">SUNCOAST SCHOOL FOR INNOVATIVE STUDIES-Construction for Collaborative Planning Room: $15,000 to create a room to house the many hands on science and math supply kits for our staff. This would involve erecting a wall and demoing another wall as well as installing locking doors. </t>
  </si>
  <si>
    <t xml:space="preserve">Charter School Request for Reimbursement for Allowable Expenditures </t>
  </si>
  <si>
    <t>Charter School Request for Reimbursement for Allowable Activities (Activity 2H)</t>
  </si>
  <si>
    <t>SARASOTA ACADEMY OF THE ARTS-Travel for Professional Development: Charter School Convention 2022-2023, hotel and substitute coverage : 2  X240.00=480.00, hotel 2x300.00= 600.00, substitute coveragte: 250.00</t>
  </si>
  <si>
    <t>SARASOTA ACADEMY OF THE ARTS-Travel for Professional Development: Charter School Convention 2023-2024, hotel and substitute coverage : 2  X240.00=480.00, hotel 2x300.00= 600.00, substitute coveragte: 250.00</t>
  </si>
  <si>
    <t>SARASOTA ACADEMY OF THE ARTS-Travel for Professional Development: Charter School Convention Reimbursement  hotel: 290.26, FL Charter Conference 240.00</t>
  </si>
  <si>
    <t>Charter School Request for Reimbursement for Allowable Expenditures (Activity 2I)</t>
  </si>
  <si>
    <t>DREAMERS ACADEMY-sanitation supplies: Supplies to sanitize, clean faciltiies - 21-22, 22-23, 23-24</t>
  </si>
  <si>
    <t>SARASOTA ACADEMY OF THE ARTS-sanitation supplies: Reimbursement DocNetwork Sanidry  4 wipe cases @129.95</t>
  </si>
  <si>
    <t>SARASOTA ACADEMY OF THE ARTS-santitation supplies: DocNetwork Sanidry 40 wipe cases @ 129.95</t>
  </si>
  <si>
    <t>SARASOTA SCHOOL OF ARTS/SCIENCES-Materials and Supplies : Purchase Materials and Supplies to Sanitize and Clean the Facilities. DC Plus Disinfectant Cleaner @ $3.58 Each, SSS Foam Clean Anti-Bac @ $67.80 per case of 6, Avistat-D RTU Disinf @ $4.97 each</t>
  </si>
  <si>
    <t>Charter School Request for Reimbursement for Allowable Activities (Activity 2J)</t>
  </si>
  <si>
    <t>STUDENT LEADERSHIP ACADEMY-Technology-related subscription: Achieve 3000 ELA - Online/web-based differentiated literacy program.                                                         Cost Breakdown:                                                            Qty - 315 @ $42.00 per student, per year.                                                    TOTAL PER YEAR: $13,230.00                                                      THREE (3) YEAR TOTAL COST: $39,690.00</t>
  </si>
  <si>
    <t>STUDENT LEADERSHIP ACADEMY-Technology-related subscription: USA Test Prep - Online/web-based differentiated progress monitoring program.                                                        Cost Breakdown:                                                            Qty - 7 Courses per year @ $446.00 per course.                                                   TOTAL PER YEAR: $3,122.00                                                      THREE (3) YEAR TOTAL COST: $9,366.00</t>
  </si>
  <si>
    <t>STUDENT LEADERSHIP ACADEMY-Devices: Asus Flip C214MA Student Chromebook                
 Cost Breakdown:                                                            Qty - 315 @ $411.03 per unit = $129,474.45                    Plus google management license fee of $33.00 per unit (315) = $10,395.00                                                               TOTAL COST: $139.869.45</t>
  </si>
  <si>
    <t xml:space="preserve">STUDENT LEADERSHIP ACADEMY-Devices: Asus ExpertBook - B1400CEA Teacher Laptop               
Cost Breakdown:                                                    Qty - 25 @ $907.82 per unit = $22,695.50                                                                     TOTAL COST: $22,695.50  </t>
  </si>
  <si>
    <t>Charter School Request for Reimbursement for Allowable Activities (Activity 2M)</t>
  </si>
  <si>
    <t>STATE COLLEGE OF FLORIDA-Pay for After School Tutoroing:  After school tutoring needed for students  (Math and English)</t>
  </si>
  <si>
    <t>STATE COLLEGE OF FLORIDA-Pay for Extended Year/Day/Week Learning Opportunities:  Summer boot camp for math and writing research papers</t>
  </si>
  <si>
    <t>Charter School Request for Reimburesment for Allowable Activities (Activity 2N)</t>
  </si>
  <si>
    <t xml:space="preserve">IMAGINE SCHOOL AT NORTH PORT-Rennovation and Maintenance: The school will replace old carpeting in the Elementary Campus front office and student services area with vinyl flooring in order to reduce allergans and increase cleanliness. </t>
  </si>
  <si>
    <t>ISLAND VILLAGE MONTESSORI SCHOOL-Facilties: Outdoor learning enviroment for small groups, Flexipave $15,000 - and sunshade $20,000</t>
  </si>
  <si>
    <t>ISLAND VILLAGE MONTESSORI SCHOOL-Facilties: Covered outdoor Physical Education space, concrete/infrastructure and sunshade $</t>
  </si>
  <si>
    <t>SARASOTA ACADEMY OF THE ARTS-School Improvements: Improvements to school facility</t>
  </si>
  <si>
    <t>SARASOTA MILITARY ACADEMY-Replace carpet with tile.: Replace carpet with tile in three classrooms.</t>
  </si>
  <si>
    <t>SKY ACADEMY ENGLEWOOD-Facility improvements: Design and installation of a non-porous outdoor physical education learning environment.  Clearing the land, laying concrete, sealing the concrete, and installing physical education equipment for outdoor learning.</t>
  </si>
  <si>
    <t>STUDENT LEADERSHIP ACADEMY-School Facility Repairs:  HVAC systems : Replace three (3) existing AC Unit, Heater and Motorized Damper to Per Code.                                Cost Breakdown:                                                           Qty - 3 @ $16,738.00 per unit, 1 per year.                                                    TOTAL PER YEAR: $16,738.00                                                     THREE (3) YEAR TOTAL COST: $50,214.00</t>
  </si>
  <si>
    <t>STUDENT LEADERSHIP ACADEMYSchool Facility Repairs: Replace Electrical Panels Replace three (3) existing Electrical Panels to Code.                              Cost Breakdown:                                                            Qty - 3 @ $5,846.10 per unit                                                                                                     TOTAL COST: $17,538.30</t>
  </si>
  <si>
    <t>SUNCOAST SCHOOL FOR INNOVATIVE STUDIES-Repair Roof over Gym and Office Area : The roof over the gym and office will leak during a heavy rain. We want to stop the leaks to decrease the chance of mold or bacteria growth thus improving the air quailty. We will use a licensed contractor to complete roofing work.</t>
  </si>
  <si>
    <t xml:space="preserve">SUNCOAST SCHOOL FOR INNOVATIVE STUDIES-Replace all closet doors to AC units : 20 bi fold doors need to be replaced. These are closet doors that need to be able to close and lock. The current doors are broken or do not function properly. This aids in the exposure of the new AC units and  increases the chance that they could be tampered with thus decreasing the air quality it is meant to provide and uphold. </t>
  </si>
  <si>
    <t>SUNCOAST SCHOOL FOR INNOVATIVE STUDIES-Replace the flooring in 12 classrooms and 4 hallways, demo old cabinetry. : 16 spaces at $2,000 each = $32,00 Demo Cabinetry $3,000</t>
  </si>
  <si>
    <t>SUNCOAST SCHOOL FOR INNOVATIVE STUDIES-Replace sinks, toilets, and floors in 4 staff bathrooms.Replace the toilets in 4 student bathrooms. : Sinks - $200 * 4 = $800, Auto flushing toilets $200 * 12 = $2,400</t>
  </si>
  <si>
    <t>Charter School Request for Reimbursement for Allowable Activities (Activity 2O)</t>
  </si>
  <si>
    <t>Charter School Request for Reimbursement for Allowable Activities (Activity 2R)</t>
  </si>
  <si>
    <t>Charter School Request for Reimbursement for Allowable Activities (Activity 2Q)</t>
  </si>
  <si>
    <t>SARASOTA ACADEMY OF THE ARTS-Furniture (Student Tables): Accent Series Preschool Rectangle Collaborative Table (24" W x 48" L) 209.88 x 5</t>
  </si>
  <si>
    <t>SARASOTA ACADEMY OF THE ARTS-Furniture (Chairs): Sprogs® Structure Series Preschool Chair (12" Seat Height) 40 x 44.88</t>
  </si>
  <si>
    <t>SARASOTA ACADEMY OF THE ARTS-Furniture (Desks and Chairs): Teacher desks, science lab desks, school desks and chairs</t>
  </si>
  <si>
    <t>Substitutes for Staff to Participate in Professional Development related to College, Career, and Life Readiness and Acceleration (325 days)</t>
  </si>
  <si>
    <t xml:space="preserve">Pay (Salaries and Benefits) for College, Career, and Life Readiness School-based Advisors </t>
  </si>
  <si>
    <t>Dues and Feesfor Registration in professional development course (Collaborative Problem Solving model, Skill Enhancement Training for interventions, Professional Learning Community)</t>
  </si>
  <si>
    <t>Professional and Technical Services Contract for Professional Development (i.e. Professional Learning Communities - PLC, Kagan, Leveled Literacy Intervention, BEST Standards)</t>
  </si>
  <si>
    <t>Social Studies Curriculum Adoption</t>
  </si>
  <si>
    <t>Stipends (Pay) for Staff of Students with Disabilities to participate in Professional Development outside the duty day at the School Board Approved Rate (currently $16.07/hour) up to 500 hours</t>
  </si>
  <si>
    <t xml:space="preserve">Professional and Technical Services Contract for PLC at Work (Solution Tree and reated vendors):  Key Note, Coaching, Local "Conference" </t>
  </si>
  <si>
    <t>Professional and Technical Services Contracts for Professional Learning reated to Student Support Services (Character Strong, Restorative Strategies, PBIS)</t>
  </si>
  <si>
    <t>Pay (Stipends) for Other Support Personnel for Student Support Services before, during, and after the contract/student day up to $30.34/hour (Mentoring, Sanford Harmony, Positive Behavior Intervention Supports, Social-Emotional Learning) up to 5,500 hours</t>
  </si>
  <si>
    <t>1-1a</t>
  </si>
  <si>
    <t>1-1e</t>
  </si>
  <si>
    <t>1-1b</t>
  </si>
  <si>
    <t>1-1c</t>
  </si>
  <si>
    <t>1-1d</t>
  </si>
  <si>
    <t>1-2a</t>
  </si>
  <si>
    <t>1-2b</t>
  </si>
  <si>
    <t>1-2c</t>
  </si>
  <si>
    <t>1-2d</t>
  </si>
  <si>
    <t>1-2e</t>
  </si>
  <si>
    <t>Pay (Extra Duty Hours Salary and Benefits)  to Instructional Staff who volunteer to provide supplemental intervention/instruction for identified students during their planning period at their hourly rate of pay per Instructional Bargaining Unit  (20,000 hours)</t>
  </si>
  <si>
    <t>1-3a</t>
  </si>
  <si>
    <t>1-3b</t>
  </si>
  <si>
    <t>1-3c</t>
  </si>
  <si>
    <t>1-6c</t>
  </si>
  <si>
    <t>1-7c</t>
  </si>
  <si>
    <t>1-5c</t>
  </si>
  <si>
    <t>1-3d</t>
  </si>
  <si>
    <t>1-7d</t>
  </si>
  <si>
    <t>1-3e</t>
  </si>
  <si>
    <t>1-7e</t>
  </si>
  <si>
    <t>1-4a</t>
  </si>
  <si>
    <t>1-4b</t>
  </si>
  <si>
    <t>1-4c</t>
  </si>
  <si>
    <t>1-5a</t>
  </si>
  <si>
    <t>1-5b</t>
  </si>
  <si>
    <t>1-6a</t>
  </si>
  <si>
    <t>1-6b</t>
  </si>
  <si>
    <t>1-6d</t>
  </si>
  <si>
    <t>1-6e</t>
  </si>
  <si>
    <t>1-7a</t>
  </si>
  <si>
    <t>1-7b</t>
  </si>
  <si>
    <t>1-8</t>
  </si>
  <si>
    <t>1-9</t>
  </si>
  <si>
    <t>1-10</t>
  </si>
  <si>
    <t>1-11</t>
  </si>
  <si>
    <t>1-12</t>
  </si>
  <si>
    <t>1-13a</t>
  </si>
  <si>
    <t>1-13b</t>
  </si>
  <si>
    <t>1-13c</t>
  </si>
  <si>
    <t>1-13d</t>
  </si>
  <si>
    <t>1-13e</t>
  </si>
  <si>
    <t>1-14a</t>
  </si>
  <si>
    <t>1-14b</t>
  </si>
  <si>
    <t>1-14c</t>
  </si>
  <si>
    <t>1-14d</t>
  </si>
  <si>
    <t>1-14e</t>
  </si>
  <si>
    <t>1-15</t>
  </si>
  <si>
    <t>1-16</t>
  </si>
  <si>
    <t>1-17</t>
  </si>
  <si>
    <t>1-18</t>
  </si>
  <si>
    <t>1-19a</t>
  </si>
  <si>
    <t>1-19b</t>
  </si>
  <si>
    <t>1-19c</t>
  </si>
  <si>
    <t>1-19d</t>
  </si>
  <si>
    <t>1-20a</t>
  </si>
  <si>
    <t>1-20b</t>
  </si>
  <si>
    <t>1-20c</t>
  </si>
  <si>
    <t>1-21a</t>
  </si>
  <si>
    <t>1-21b</t>
  </si>
  <si>
    <t>1-21c</t>
  </si>
  <si>
    <t>1-21d</t>
  </si>
  <si>
    <t>1-21e</t>
  </si>
  <si>
    <t>1-22a</t>
  </si>
  <si>
    <t>1-22b</t>
  </si>
  <si>
    <t>1-22c</t>
  </si>
  <si>
    <t>1-22d</t>
  </si>
  <si>
    <t>1-22e</t>
  </si>
  <si>
    <t>1-23</t>
  </si>
  <si>
    <t>1-24</t>
  </si>
  <si>
    <t>1-25</t>
  </si>
  <si>
    <t>1-26</t>
  </si>
  <si>
    <t>1-27a</t>
  </si>
  <si>
    <t>1-27b</t>
  </si>
  <si>
    <t>1-27c</t>
  </si>
  <si>
    <t>1-27d</t>
  </si>
  <si>
    <t>1-27e</t>
  </si>
  <si>
    <t>1-28a</t>
  </si>
  <si>
    <t>1-28b</t>
  </si>
  <si>
    <t>1-28c</t>
  </si>
  <si>
    <t>1-28d</t>
  </si>
  <si>
    <t>1-28e</t>
  </si>
  <si>
    <t>1-29</t>
  </si>
  <si>
    <t>1-30</t>
  </si>
  <si>
    <t>1-31</t>
  </si>
  <si>
    <t>1-32a</t>
  </si>
  <si>
    <t>1-32e</t>
  </si>
  <si>
    <t>1-32b</t>
  </si>
  <si>
    <t>1-32c</t>
  </si>
  <si>
    <t>1-32d</t>
  </si>
  <si>
    <t>1-32f</t>
  </si>
  <si>
    <t>1-33a</t>
  </si>
  <si>
    <t>1-33b</t>
  </si>
  <si>
    <t>1-33c</t>
  </si>
  <si>
    <t>1-33d</t>
  </si>
  <si>
    <t>1-33e</t>
  </si>
  <si>
    <t>1-33f</t>
  </si>
  <si>
    <t>1-34a</t>
  </si>
  <si>
    <t>1-34b</t>
  </si>
  <si>
    <t>1-34c</t>
  </si>
  <si>
    <t>1-34d</t>
  </si>
  <si>
    <t>1-34e</t>
  </si>
  <si>
    <t>1-34f</t>
  </si>
  <si>
    <t>1-35a</t>
  </si>
  <si>
    <t>1-35e</t>
  </si>
  <si>
    <t>1-35b</t>
  </si>
  <si>
    <t>1-35c</t>
  </si>
  <si>
    <t>1-35d</t>
  </si>
  <si>
    <t>1-35f</t>
  </si>
  <si>
    <t>1-35g</t>
  </si>
  <si>
    <t>1-36</t>
  </si>
  <si>
    <t>1-37</t>
  </si>
  <si>
    <t>1-38a</t>
  </si>
  <si>
    <t>1-38b</t>
  </si>
  <si>
    <t>1-38c</t>
  </si>
  <si>
    <t>1-38d</t>
  </si>
  <si>
    <t>1-38e</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</si>
  <si>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</si>
  <si>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</si>
  <si>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</si>
  <si>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</si>
  <si>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</si>
  <si>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</si>
  <si>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</si>
  <si>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</si>
  <si>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</si>
  <si>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</si>
  <si>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</si>
  <si>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</si>
  <si>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</si>
  <si>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</si>
  <si>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</si>
  <si>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</si>
  <si>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</si>
  <si>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</si>
  <si>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</si>
  <si>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</si>
  <si>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</si>
  <si>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</si>
  <si>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</si>
  <si>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</si>
  <si>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</si>
  <si>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</si>
  <si>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</si>
  <si>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</si>
  <si>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</si>
  <si>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</si>
  <si>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</si>
  <si>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</si>
  <si>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</si>
  <si>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</si>
  <si>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</si>
  <si>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</si>
  <si>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</si>
  <si>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</si>
  <si>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</si>
  <si>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</si>
  <si>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</si>
  <si>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</si>
  <si>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</si>
  <si>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</si>
  <si>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</si>
  <si>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</si>
  <si>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</si>
  <si>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</si>
  <si>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</si>
  <si>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</si>
  <si>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</si>
  <si>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</si>
  <si>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</si>
  <si>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</si>
  <si>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</si>
  <si>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</si>
  <si>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</si>
  <si>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</si>
  <si>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</si>
  <si>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</si>
  <si>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</si>
  <si>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</si>
  <si>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</si>
  <si>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</si>
  <si>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</si>
  <si>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</si>
  <si>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</si>
  <si>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</si>
  <si>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2A-1a</t>
  </si>
  <si>
    <t>2A-1b</t>
  </si>
  <si>
    <t>2A-1c</t>
  </si>
  <si>
    <t>2A-7c</t>
  </si>
  <si>
    <t>2A-2c</t>
  </si>
  <si>
    <t>2A-1d</t>
  </si>
  <si>
    <t>2A-1e</t>
  </si>
  <si>
    <t>2A-1f</t>
  </si>
  <si>
    <t>2A-1g</t>
  </si>
  <si>
    <t>2A-1h</t>
  </si>
  <si>
    <t>2A-2a</t>
  </si>
  <si>
    <t>2A-2b</t>
  </si>
  <si>
    <t>2A-2d</t>
  </si>
  <si>
    <t>2A-2e</t>
  </si>
  <si>
    <t>2A-2f</t>
  </si>
  <si>
    <t>2A-2g</t>
  </si>
  <si>
    <t>2A-2h</t>
  </si>
  <si>
    <t>2A-3a</t>
  </si>
  <si>
    <t>2A-3b</t>
  </si>
  <si>
    <t>2A-3c</t>
  </si>
  <si>
    <t>2A-3d</t>
  </si>
  <si>
    <t>2A-3e</t>
  </si>
  <si>
    <t>2A-3f</t>
  </si>
  <si>
    <t>2A-3g</t>
  </si>
  <si>
    <t>2A-4a</t>
  </si>
  <si>
    <t>2A-4b</t>
  </si>
  <si>
    <t>2A-4c</t>
  </si>
  <si>
    <t>2A-4d</t>
  </si>
  <si>
    <t>2A-5e</t>
  </si>
  <si>
    <t>2A-5f</t>
  </si>
  <si>
    <t>2A-5g</t>
  </si>
  <si>
    <t>2A-5h</t>
  </si>
  <si>
    <t>2A-5a</t>
  </si>
  <si>
    <t>2A-4e</t>
  </si>
  <si>
    <t>2A-4f</t>
  </si>
  <si>
    <t>2A-4g</t>
  </si>
  <si>
    <t>2A-4h</t>
  </si>
  <si>
    <t>2A-5b</t>
  </si>
  <si>
    <t>2A-5c</t>
  </si>
  <si>
    <t>2A-5d</t>
  </si>
  <si>
    <t>2A-6a</t>
  </si>
  <si>
    <t>2A-6b</t>
  </si>
  <si>
    <t>2A-6c</t>
  </si>
  <si>
    <t>2A-6d</t>
  </si>
  <si>
    <t>2A-6e</t>
  </si>
  <si>
    <t>2A-6f</t>
  </si>
  <si>
    <t>2A-6g</t>
  </si>
  <si>
    <t>2A-6h</t>
  </si>
  <si>
    <t>2A-7a</t>
  </si>
  <si>
    <t>2A-7b</t>
  </si>
  <si>
    <t>2A-7d</t>
  </si>
  <si>
    <t>2A-7e</t>
  </si>
  <si>
    <t>2A-7f</t>
  </si>
  <si>
    <t>2A-7g</t>
  </si>
  <si>
    <t>2A-7h</t>
  </si>
  <si>
    <t>2A-8a</t>
  </si>
  <si>
    <t>2A-8b</t>
  </si>
  <si>
    <t>2A-8c</t>
  </si>
  <si>
    <t>2A-8d</t>
  </si>
  <si>
    <t>2A-8e</t>
  </si>
  <si>
    <t>2A-8f</t>
  </si>
  <si>
    <t>2A-8g</t>
  </si>
  <si>
    <t>2A-8h</t>
  </si>
  <si>
    <t>2A-9b</t>
  </si>
  <si>
    <t>2A-9a</t>
  </si>
  <si>
    <t>2A-9e</t>
  </si>
  <si>
    <t>2A-9c</t>
  </si>
  <si>
    <t>2A-9d</t>
  </si>
  <si>
    <t>2A-9f</t>
  </si>
  <si>
    <t>2A-9g</t>
  </si>
  <si>
    <t>2A-9h</t>
  </si>
  <si>
    <t>2A-10a</t>
  </si>
  <si>
    <t>2A-10b</t>
  </si>
  <si>
    <t>2A-10c</t>
  </si>
  <si>
    <t>2A-10d</t>
  </si>
  <si>
    <t>2A-11e</t>
  </si>
  <si>
    <t>2A-10f</t>
  </si>
  <si>
    <t>2A-10e</t>
  </si>
  <si>
    <t>2A-10g</t>
  </si>
  <si>
    <t>2A-10h</t>
  </si>
  <si>
    <t>2A-11a</t>
  </si>
  <si>
    <t>2A-11b</t>
  </si>
  <si>
    <t>2A-11c</t>
  </si>
  <si>
    <t>2A-11d</t>
  </si>
  <si>
    <t>2A-11f</t>
  </si>
  <si>
    <t>2A-11g</t>
  </si>
  <si>
    <t>2A-11h</t>
  </si>
  <si>
    <t>2A-12a</t>
  </si>
  <si>
    <t>2A-12b</t>
  </si>
  <si>
    <t>2A-12c</t>
  </si>
  <si>
    <t>2A-12d</t>
  </si>
  <si>
    <t>2A-12e</t>
  </si>
  <si>
    <t>2A-12f</t>
  </si>
  <si>
    <t>2A-12g</t>
  </si>
  <si>
    <t>2A-12h</t>
  </si>
  <si>
    <t>2A-13</t>
  </si>
  <si>
    <t>2A-14</t>
  </si>
  <si>
    <t>2A-15</t>
  </si>
  <si>
    <t>2A-16</t>
  </si>
  <si>
    <t>2A-17</t>
  </si>
  <si>
    <t>2B-1a</t>
  </si>
  <si>
    <t>2B-1b</t>
  </si>
  <si>
    <t>2B-2b</t>
  </si>
  <si>
    <t>2B-4b</t>
  </si>
  <si>
    <t>2B-1c</t>
  </si>
  <si>
    <t>2B-1d</t>
  </si>
  <si>
    <t>2B-1e</t>
  </si>
  <si>
    <t>2B-1f</t>
  </si>
  <si>
    <t>2B-1g</t>
  </si>
  <si>
    <t>2B-1h</t>
  </si>
  <si>
    <t>2B-2a</t>
  </si>
  <si>
    <t>2B-2c</t>
  </si>
  <si>
    <t>2B-2d</t>
  </si>
  <si>
    <t>2B-2e</t>
  </si>
  <si>
    <t>2B-2f</t>
  </si>
  <si>
    <t>2B-2g</t>
  </si>
  <si>
    <t>2B-2h</t>
  </si>
  <si>
    <t>2B-3a</t>
  </si>
  <si>
    <t>2B-3b</t>
  </si>
  <si>
    <t>2B-3c</t>
  </si>
  <si>
    <t>2B-3d</t>
  </si>
  <si>
    <t>2B-3e</t>
  </si>
  <si>
    <t>2B-3f</t>
  </si>
  <si>
    <t>2B-3g</t>
  </si>
  <si>
    <t>2B-3h</t>
  </si>
  <si>
    <t>2B-4a</t>
  </si>
  <si>
    <t>2B-4c</t>
  </si>
  <si>
    <t>2B-5a</t>
  </si>
  <si>
    <t>2B-5b</t>
  </si>
  <si>
    <t>2B-5c</t>
  </si>
  <si>
    <t>2B-5d</t>
  </si>
  <si>
    <t>2B-6</t>
  </si>
  <si>
    <t>2B-7</t>
  </si>
  <si>
    <t>2B-8</t>
  </si>
  <si>
    <t>2B-9</t>
  </si>
  <si>
    <t>2B-10</t>
  </si>
  <si>
    <t>2B-11</t>
  </si>
  <si>
    <t>2B-12</t>
  </si>
  <si>
    <t>2D-1b</t>
  </si>
  <si>
    <t>2D-1c</t>
  </si>
  <si>
    <t>2D-2c</t>
  </si>
  <si>
    <t>2D-1d</t>
  </si>
  <si>
    <t>2D-1e</t>
  </si>
  <si>
    <t>2D-1f</t>
  </si>
  <si>
    <t>2D-1g</t>
  </si>
  <si>
    <t>2D-1h</t>
  </si>
  <si>
    <t>2D-2a</t>
  </si>
  <si>
    <t>2D-2b</t>
  </si>
  <si>
    <t>2D-2d</t>
  </si>
  <si>
    <t>2D-2e</t>
  </si>
  <si>
    <t>2D-2f</t>
  </si>
  <si>
    <t>2D-3a</t>
  </si>
  <si>
    <t>2D-3b</t>
  </si>
  <si>
    <t>2D-3c</t>
  </si>
  <si>
    <t>2D-4</t>
  </si>
  <si>
    <t>2D-5</t>
  </si>
  <si>
    <t>2D-6</t>
  </si>
  <si>
    <t>2F- 1a</t>
  </si>
  <si>
    <t>2F-1b</t>
  </si>
  <si>
    <t>2F-1c</t>
  </si>
  <si>
    <t>2F-1d</t>
  </si>
  <si>
    <t>2F-1f</t>
  </si>
  <si>
    <t>2F-1e</t>
  </si>
  <si>
    <t>2F-1g</t>
  </si>
  <si>
    <t>2F-1h</t>
  </si>
  <si>
    <t>2F-2a</t>
  </si>
  <si>
    <t>2F-2b</t>
  </si>
  <si>
    <t>2F-2c</t>
  </si>
  <si>
    <t>2F-2d</t>
  </si>
  <si>
    <t>2F-2e</t>
  </si>
  <si>
    <t>2F-2f</t>
  </si>
  <si>
    <t>2F-2g</t>
  </si>
  <si>
    <t>2F-2h</t>
  </si>
  <si>
    <t>2F-3a</t>
  </si>
  <si>
    <t>2F-3b</t>
  </si>
  <si>
    <t>2F-3c</t>
  </si>
  <si>
    <t>2F-3d</t>
  </si>
  <si>
    <t>2F-3e</t>
  </si>
  <si>
    <t>2F-3f</t>
  </si>
  <si>
    <t>2F-3g</t>
  </si>
  <si>
    <t>2F-3h</t>
  </si>
  <si>
    <t>2F-4a</t>
  </si>
  <si>
    <t>2F-4b</t>
  </si>
  <si>
    <t>2F-4c</t>
  </si>
  <si>
    <t>2F-4d</t>
  </si>
  <si>
    <t>2F-4e</t>
  </si>
  <si>
    <t>2F-4f</t>
  </si>
  <si>
    <t>2F-4g</t>
  </si>
  <si>
    <t>2F-4h</t>
  </si>
  <si>
    <t>2F-5a</t>
  </si>
  <si>
    <t>2F-5b</t>
  </si>
  <si>
    <t>2F-5c</t>
  </si>
  <si>
    <t>2F-5d</t>
  </si>
  <si>
    <t>2F-5e</t>
  </si>
  <si>
    <t>2F-5f</t>
  </si>
  <si>
    <t>2F-5g</t>
  </si>
  <si>
    <t>2F-5h</t>
  </si>
  <si>
    <t>2F - 6</t>
  </si>
  <si>
    <t>2F - 7</t>
  </si>
  <si>
    <t>2H-1b</t>
  </si>
  <si>
    <t>2H-1c</t>
  </si>
  <si>
    <t>2H-1d</t>
  </si>
  <si>
    <t>2H-1e</t>
  </si>
  <si>
    <t>2H-1f</t>
  </si>
  <si>
    <t>2H-1g</t>
  </si>
  <si>
    <t>2H-1h</t>
  </si>
  <si>
    <t>2H-2</t>
  </si>
  <si>
    <t>2H-3</t>
  </si>
  <si>
    <t>2H-4</t>
  </si>
  <si>
    <t>2I</t>
  </si>
  <si>
    <t>2I-1</t>
  </si>
  <si>
    <t>2I-2</t>
  </si>
  <si>
    <t>2I-3</t>
  </si>
  <si>
    <t>2I-4</t>
  </si>
  <si>
    <t>2L-1b</t>
  </si>
  <si>
    <t>2L-1c</t>
  </si>
  <si>
    <t>2L-1d</t>
  </si>
  <si>
    <t>2L-1e</t>
  </si>
  <si>
    <t>2L-2</t>
  </si>
  <si>
    <t>2L-3</t>
  </si>
  <si>
    <t>2L-4</t>
  </si>
  <si>
    <t>2J</t>
  </si>
  <si>
    <t>X</t>
  </si>
  <si>
    <t>Professional and Technical Services Contracts for Student Support Services: Registered Behavioral Therapist ($100,000), Mental Health Therapist ($292,828), Mental Health Services for Tel-a-Doc ($32,500) x 2 years of service (2022-2023, 2023-2024)</t>
  </si>
  <si>
    <t xml:space="preserve">Pay (Stipends and Benefits) for Other Certified Staff:  YMHFA Instructional Specliast, Teacher Trainer </t>
  </si>
  <si>
    <t>2J-1</t>
  </si>
  <si>
    <t>2J-2</t>
  </si>
  <si>
    <t>2J-3</t>
  </si>
  <si>
    <t>2J-4</t>
  </si>
  <si>
    <t>2K - 1a</t>
  </si>
  <si>
    <t>2K-1b</t>
  </si>
  <si>
    <t>2K-1c</t>
  </si>
  <si>
    <t>2K-1d</t>
  </si>
  <si>
    <t>2K-1f</t>
  </si>
  <si>
    <t>2K-1e</t>
  </si>
  <si>
    <t>2K-1g</t>
  </si>
  <si>
    <t>2K-2</t>
  </si>
  <si>
    <t>2K-3</t>
  </si>
  <si>
    <t>2K-4</t>
  </si>
  <si>
    <t>2K-5</t>
  </si>
  <si>
    <t>2K-6</t>
  </si>
  <si>
    <t>2K-7</t>
  </si>
  <si>
    <t>2K-8</t>
  </si>
  <si>
    <t>2K-9</t>
  </si>
  <si>
    <t>2K-10</t>
  </si>
  <si>
    <t>2K-11</t>
  </si>
  <si>
    <t>2K-12</t>
  </si>
  <si>
    <t>2K-13</t>
  </si>
  <si>
    <t>2K-14</t>
  </si>
  <si>
    <t>2K-15</t>
  </si>
  <si>
    <t>2K-16</t>
  </si>
  <si>
    <t>2K-17</t>
  </si>
  <si>
    <t>2K-18</t>
  </si>
  <si>
    <t>2K-19</t>
  </si>
  <si>
    <t>2K-20</t>
  </si>
  <si>
    <t>2K-21</t>
  </si>
  <si>
    <t>2K-22</t>
  </si>
  <si>
    <t>2K-23</t>
  </si>
  <si>
    <t>2K-24</t>
  </si>
  <si>
    <t>2K-25</t>
  </si>
  <si>
    <t>2K-26</t>
  </si>
  <si>
    <t>2K-27</t>
  </si>
  <si>
    <t>2K-28</t>
  </si>
  <si>
    <t>2K-29</t>
  </si>
  <si>
    <t>2K-30</t>
  </si>
  <si>
    <t>2K-31</t>
  </si>
  <si>
    <t>2K-32</t>
  </si>
  <si>
    <t>2K-33</t>
  </si>
  <si>
    <t>2K-34</t>
  </si>
  <si>
    <t>SARASOTA ACADEMY OF THE ARTS-Furniture Mobile Stool Cafeteria Table for additional seating to promote social distancing</t>
  </si>
  <si>
    <t>2L-1f</t>
  </si>
  <si>
    <t>2L-5a</t>
  </si>
  <si>
    <t>2L-5b</t>
  </si>
  <si>
    <t>2L-5c</t>
  </si>
  <si>
    <t>2L-6a</t>
  </si>
  <si>
    <t>2L-6b</t>
  </si>
  <si>
    <t>2L-6c</t>
  </si>
  <si>
    <t>2L-6d</t>
  </si>
  <si>
    <t>2L-7</t>
  </si>
  <si>
    <t>2L-8</t>
  </si>
  <si>
    <t>2L-9</t>
  </si>
  <si>
    <t>2L-10a</t>
  </si>
  <si>
    <t>2L-10e</t>
  </si>
  <si>
    <t>2L-10b</t>
  </si>
  <si>
    <t>2L-10c</t>
  </si>
  <si>
    <t>2L-10d</t>
  </si>
  <si>
    <t>2L-10f</t>
  </si>
  <si>
    <t>2L-10g</t>
  </si>
  <si>
    <t>2L-10h</t>
  </si>
  <si>
    <t>2L-11a</t>
  </si>
  <si>
    <t>2L-11b</t>
  </si>
  <si>
    <t>2L-11c</t>
  </si>
  <si>
    <t>2L-11d</t>
  </si>
  <si>
    <t>2L-11e</t>
  </si>
  <si>
    <t>2L-12a</t>
  </si>
  <si>
    <t>2L-12b</t>
  </si>
  <si>
    <t>2L-12c</t>
  </si>
  <si>
    <t>2L-13a</t>
  </si>
  <si>
    <t>2L-13b</t>
  </si>
  <si>
    <t>2L-13c</t>
  </si>
  <si>
    <t>2L-14d</t>
  </si>
  <si>
    <t>2L-16</t>
  </si>
  <si>
    <t>2L-18</t>
  </si>
  <si>
    <t>2L-17</t>
  </si>
  <si>
    <t>2L-13d</t>
  </si>
  <si>
    <t>2L-14a</t>
  </si>
  <si>
    <t>2L-14b</t>
  </si>
  <si>
    <t>2L-14c</t>
  </si>
  <si>
    <t>2L-14e</t>
  </si>
  <si>
    <t>2L-15</t>
  </si>
  <si>
    <t>Online Platform for Multi-Tiered System of Support (MTSS)</t>
  </si>
  <si>
    <t>2L-19</t>
  </si>
  <si>
    <t>2L-20</t>
  </si>
  <si>
    <t>2L-21</t>
  </si>
  <si>
    <t>2L-22</t>
  </si>
  <si>
    <t>2L-23</t>
  </si>
  <si>
    <t>2L-24</t>
  </si>
  <si>
    <t>2M</t>
  </si>
  <si>
    <t>2M-1a</t>
  </si>
  <si>
    <t>2M-1e</t>
  </si>
  <si>
    <t>2M-1b</t>
  </si>
  <si>
    <t>2M-1c</t>
  </si>
  <si>
    <t>2M-2c</t>
  </si>
  <si>
    <t>2M-1d</t>
  </si>
  <si>
    <t>2M-2a</t>
  </si>
  <si>
    <t>2M-2b</t>
  </si>
  <si>
    <t>2M-2d</t>
  </si>
  <si>
    <t>2M-2e</t>
  </si>
  <si>
    <t>2M-3a</t>
  </si>
  <si>
    <t>2M-3b</t>
  </si>
  <si>
    <t>2M-3c</t>
  </si>
  <si>
    <t>2M-3d</t>
  </si>
  <si>
    <t>2M-3e</t>
  </si>
  <si>
    <t>2M-4a</t>
  </si>
  <si>
    <t>2M-4b</t>
  </si>
  <si>
    <t>2M-4c</t>
  </si>
  <si>
    <t>2M-4d</t>
  </si>
  <si>
    <t>2M-4e</t>
  </si>
  <si>
    <t>2M-5a</t>
  </si>
  <si>
    <t>2M-5b</t>
  </si>
  <si>
    <t>2M-5c</t>
  </si>
  <si>
    <t>2M-5d</t>
  </si>
  <si>
    <t>2M-5e</t>
  </si>
  <si>
    <t>2M-6a</t>
  </si>
  <si>
    <t>2M-6b</t>
  </si>
  <si>
    <t>2M-6c</t>
  </si>
  <si>
    <t>2M-6d</t>
  </si>
  <si>
    <t>2M-6e</t>
  </si>
  <si>
    <t>2M-7a</t>
  </si>
  <si>
    <t>2M-7b</t>
  </si>
  <si>
    <t>2M-7c</t>
  </si>
  <si>
    <t>2M-7d</t>
  </si>
  <si>
    <t>2M-7e</t>
  </si>
  <si>
    <t>2M-8a</t>
  </si>
  <si>
    <t>2M-8b</t>
  </si>
  <si>
    <t>2M-8c</t>
  </si>
  <si>
    <t>2M-8d</t>
  </si>
  <si>
    <t>2M-8e</t>
  </si>
  <si>
    <t>2M-9a</t>
  </si>
  <si>
    <t>2M-9b</t>
  </si>
  <si>
    <t>2M-9c</t>
  </si>
  <si>
    <t>2M-9d</t>
  </si>
  <si>
    <t>2M-9e</t>
  </si>
  <si>
    <t>2M-10</t>
  </si>
  <si>
    <t>2M-11</t>
  </si>
  <si>
    <t>2M-12</t>
  </si>
  <si>
    <t>2M-13</t>
  </si>
  <si>
    <t>2M-14</t>
  </si>
  <si>
    <t>2N-1a</t>
  </si>
  <si>
    <t>2N-1b</t>
  </si>
  <si>
    <t>2N-1c</t>
  </si>
  <si>
    <t>2N-1d</t>
  </si>
  <si>
    <t>2N-2a</t>
  </si>
  <si>
    <t>2N-2b</t>
  </si>
  <si>
    <t>2N-2c</t>
  </si>
  <si>
    <t>2N-2d</t>
  </si>
  <si>
    <t>2N-2e</t>
  </si>
  <si>
    <t>2N-3a</t>
  </si>
  <si>
    <t>2N-3b</t>
  </si>
  <si>
    <t>2N-3c</t>
  </si>
  <si>
    <t>2N-4a</t>
  </si>
  <si>
    <t>2N-4b</t>
  </si>
  <si>
    <t>2N-4c</t>
  </si>
  <si>
    <t>2N-4d</t>
  </si>
  <si>
    <t>2N-4e</t>
  </si>
  <si>
    <t>2N-6e</t>
  </si>
  <si>
    <t>2N-5a</t>
  </si>
  <si>
    <t>2N-5e</t>
  </si>
  <si>
    <t>2N-5b</t>
  </si>
  <si>
    <t>2N-5c</t>
  </si>
  <si>
    <t>2N-5d</t>
  </si>
  <si>
    <t>2N-6a</t>
  </si>
  <si>
    <t>2N-6b</t>
  </si>
  <si>
    <t>2N-6c</t>
  </si>
  <si>
    <t>2N-6d</t>
  </si>
  <si>
    <t>2N-7a</t>
  </si>
  <si>
    <t>2N-7b</t>
  </si>
  <si>
    <t>2N-7c</t>
  </si>
  <si>
    <t>2N-7d</t>
  </si>
  <si>
    <t>2N-7e</t>
  </si>
  <si>
    <t>2N-8</t>
  </si>
  <si>
    <t>2N-9a</t>
  </si>
  <si>
    <t>2N-9b</t>
  </si>
  <si>
    <t>2N-9c</t>
  </si>
  <si>
    <t>2N-9d</t>
  </si>
  <si>
    <t>2N-9e</t>
  </si>
  <si>
    <t>2N-9f</t>
  </si>
  <si>
    <t>2N-9g</t>
  </si>
  <si>
    <t>2N-9h</t>
  </si>
  <si>
    <t>2N-10a</t>
  </si>
  <si>
    <t>2N-10b</t>
  </si>
  <si>
    <t>2N-10c</t>
  </si>
  <si>
    <t>2N-10d</t>
  </si>
  <si>
    <t>2N-10f</t>
  </si>
  <si>
    <t>2N-10e</t>
  </si>
  <si>
    <t>2N-10g</t>
  </si>
  <si>
    <t>2N-11a</t>
  </si>
  <si>
    <t>2N-11b</t>
  </si>
  <si>
    <t>2N-11c</t>
  </si>
  <si>
    <t>2N-11d</t>
  </si>
  <si>
    <t>2N-11e</t>
  </si>
  <si>
    <t>2N-11f</t>
  </si>
  <si>
    <t>2N-11g</t>
  </si>
  <si>
    <t>2N-11h</t>
  </si>
  <si>
    <t>2N-12a</t>
  </si>
  <si>
    <t>2N-12b</t>
  </si>
  <si>
    <t>2N-12c</t>
  </si>
  <si>
    <t>2N-12d</t>
  </si>
  <si>
    <t>2N-12e</t>
  </si>
  <si>
    <t>2N-12f</t>
  </si>
  <si>
    <t>2N-12g</t>
  </si>
  <si>
    <t>2N-12h</t>
  </si>
  <si>
    <t>h</t>
  </si>
  <si>
    <t>2N-13a</t>
  </si>
  <si>
    <t>2N-13b</t>
  </si>
  <si>
    <t>2N-13c</t>
  </si>
  <si>
    <t>2N-13d</t>
  </si>
  <si>
    <t>2N-13e</t>
  </si>
  <si>
    <t>2N-14</t>
  </si>
  <si>
    <t>2N-15</t>
  </si>
  <si>
    <t>2N-16</t>
  </si>
  <si>
    <t>2N-17</t>
  </si>
  <si>
    <t>2N-18</t>
  </si>
  <si>
    <t>2O</t>
  </si>
  <si>
    <t>2O-1</t>
  </si>
  <si>
    <t>2O-2</t>
  </si>
  <si>
    <t>2O-3</t>
  </si>
  <si>
    <t>2O-4</t>
  </si>
  <si>
    <t>2O-5</t>
  </si>
  <si>
    <t>2O-6</t>
  </si>
  <si>
    <t>2O-7</t>
  </si>
  <si>
    <t>2O-8</t>
  </si>
  <si>
    <t>2O-9</t>
  </si>
  <si>
    <t>2O-10</t>
  </si>
  <si>
    <t>2O-11</t>
  </si>
  <si>
    <t>2O-12</t>
  </si>
  <si>
    <t>2O-13</t>
  </si>
  <si>
    <t>2P</t>
  </si>
  <si>
    <t>2P-1</t>
  </si>
  <si>
    <t>2P-2</t>
  </si>
  <si>
    <t>2P-3</t>
  </si>
  <si>
    <t>2P-4</t>
  </si>
  <si>
    <t>2P-5</t>
  </si>
  <si>
    <t>2P-6</t>
  </si>
  <si>
    <t>2P-7</t>
  </si>
  <si>
    <t>2P-8</t>
  </si>
  <si>
    <t>2P-9</t>
  </si>
  <si>
    <t>2Q</t>
  </si>
  <si>
    <t>2Q-1</t>
  </si>
  <si>
    <t>2Q-2</t>
  </si>
  <si>
    <t>2Q-3</t>
  </si>
  <si>
    <t>2Q-4</t>
  </si>
  <si>
    <t>2R-1a</t>
  </si>
  <si>
    <t>2R-1b</t>
  </si>
  <si>
    <t>2R-1c</t>
  </si>
  <si>
    <t>2R-1d</t>
  </si>
  <si>
    <t>2R-1e</t>
  </si>
  <si>
    <t>2R-2</t>
  </si>
  <si>
    <t>2R-3</t>
  </si>
  <si>
    <t>2R-4</t>
  </si>
  <si>
    <t>2R-5</t>
  </si>
  <si>
    <t>2R-1</t>
  </si>
  <si>
    <t>2R-6</t>
  </si>
  <si>
    <t>2R-7</t>
  </si>
  <si>
    <t>2R-8</t>
  </si>
  <si>
    <t>2R-9</t>
  </si>
  <si>
    <t>DREAMERS ACADEMY-Salary &amp; Benefits: Comprehensive after school program - remediation &amp; interventions for ESE, ESOL, socio-economically disadvantaged students; 8 staff members - teachers &amp; tutors - $20/hr - 810 hours X 6 = 4860 man hours x $20/hr = $97,200</t>
  </si>
  <si>
    <t>Charter School Request for Reimbursement for Allowable Activities (Activity 1)</t>
  </si>
  <si>
    <t>2S</t>
  </si>
  <si>
    <t>2S-1</t>
  </si>
  <si>
    <t>Pay (Stipends) for Classroom Teachers to deliver instruction, enhanced progress monitoring, and data-driven instructional planning to deliver intervention/acceleration opportunities</t>
  </si>
  <si>
    <t>Pay(Stipends)  for Other Certified Staff for Student Support Services during Extended Learning/Summer Learning:  Behavior Specialist, Social Worker, Counselor, Mental Health Therapist, Psychologist, Truancy Worker,  Health Services/Nurses, School Police</t>
  </si>
  <si>
    <t>Professional and Technical Services for the planning, development, and implementation of a new Application Onboarding System to maximize hiring efficiency during staffing shortages</t>
  </si>
  <si>
    <t xml:space="preserve">Professional and Technical Services Contract to develop a recruiting pipeline development with organizations </t>
  </si>
  <si>
    <t xml:space="preserve">Professional and Technical Services Contract for a Salary Schedule Study </t>
  </si>
  <si>
    <r>
      <t xml:space="preserve">
</t>
    </r>
    <r>
      <rPr>
        <b/>
        <sz val="11"/>
        <rFont val="Arial"/>
        <family val="2"/>
      </rPr>
      <t>56  TOTAL</t>
    </r>
    <r>
      <rPr>
        <sz val="10"/>
        <rFont val="Arial"/>
        <family val="2"/>
      </rPr>
      <t xml:space="preserve">
_______________________
24 Existing Behavior Specialists
1 Existing Social Worker
2 Existing Truancy Workers
3 NEW School Psychologists 
3 NEW Behavioral Analyst
3 NEW Registered Behavior Therapist
20 TBDs </t>
    </r>
    <r>
      <rPr>
        <sz val="9"/>
        <rFont val="Arial"/>
        <family val="2"/>
      </rPr>
      <t xml:space="preserve">(deteremined by school request) </t>
    </r>
  </si>
  <si>
    <t>AR12</t>
  </si>
  <si>
    <t>0145</t>
  </si>
  <si>
    <t>0210</t>
  </si>
  <si>
    <t>0220</t>
  </si>
  <si>
    <t>0240</t>
  </si>
  <si>
    <t>0170</t>
  </si>
  <si>
    <t>0117</t>
  </si>
  <si>
    <t>0116</t>
  </si>
  <si>
    <t>0310</t>
  </si>
  <si>
    <t>0790</t>
  </si>
  <si>
    <t>0510</t>
  </si>
  <si>
    <t>0369</t>
  </si>
  <si>
    <t>0390</t>
  </si>
  <si>
    <t>0160</t>
  </si>
  <si>
    <t>0150</t>
  </si>
  <si>
    <t>0370</t>
  </si>
  <si>
    <t>0140</t>
  </si>
  <si>
    <t>0330</t>
  </si>
  <si>
    <t>0730</t>
  </si>
  <si>
    <t>F</t>
  </si>
  <si>
    <t>FU</t>
  </si>
  <si>
    <t>O</t>
  </si>
  <si>
    <t>C</t>
  </si>
  <si>
    <t>P</t>
  </si>
  <si>
    <r>
      <t>ISLAND VILLAGE MONTESSORI SCHOOL-</t>
    </r>
    <r>
      <rPr>
        <strike/>
        <sz val="10"/>
        <rFont val="Arial"/>
        <family val="2"/>
      </rPr>
      <t xml:space="preserve">Facilties: Playground/fitness equipment equipment
</t>
    </r>
  </si>
  <si>
    <t xml:space="preserve">SUNCOAST SCHOOL FOR INNOVATIVE STUDIES-Hire Aid to work in remediation room : 2 Paraprofessionals * $31,772.09 </t>
  </si>
  <si>
    <r>
      <rPr>
        <strike/>
        <sz val="10"/>
        <color rgb="FF000000"/>
        <rFont val="Arial"/>
        <family val="2"/>
      </rPr>
      <t>SUNCOAST SCHOOL FOR INNOVATIVE STUDIES-Construction:  Create Enrichment/Remediation Room : $15,000 to create a room specifically for addressing remediation and enrichment needs of our students. The project will involve erecting walls and adding a locking door.</t>
    </r>
    <r>
      <rPr>
        <sz val="10"/>
        <color rgb="FF00000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</si>
</sst>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quot;$&quot;#,##0.00"/>
  </numFmts>
  <fonts count="29" x14ac:knownFonts="1">
    <font>
      <sz val="11"/>
      <color theme="1"/>
      <name val="Calibri"/>
      <family val="2"/>
      <scheme val="minor"/>
    </font>
    <font>
      <sz val="11"/>
      <color theme="1"/>
      <name val="Calibri"/>
      <family val="2"/>
      <scheme val="minor"/>
    </font>
    <font>
      <b/>
      <sz val="10"/>
      <name val="Arial"/>
      <family val="2"/>
    </font>
    <font>
      <sz val="11"/>
      <color theme="1"/>
      <name val="Arial"/>
      <family val="2"/>
    </font>
    <font>
      <b/>
      <sz val="11"/>
      <color theme="1"/>
      <name val="Arial"/>
      <family val="2"/>
    </font>
    <font>
      <b/>
      <sz val="18"/>
      <name val="Arial"/>
      <family val="2"/>
    </font>
    <font>
      <sz val="8"/>
      <name val="Arial"/>
      <family val="2"/>
    </font>
    <font>
      <u/>
      <sz val="11"/>
      <color theme="1"/>
      <name val="Arial"/>
      <family val="2"/>
    </font>
    <font>
      <b/>
      <i/>
      <sz val="10"/>
      <name val="Arial"/>
      <family val="2"/>
    </font>
    <font>
      <sz val="10"/>
      <name val="Arial"/>
      <family val="2"/>
    </font>
    <font>
      <sz val="10"/>
      <color rgb="FF404040"/>
      <name val="Arial"/>
      <family val="2"/>
    </font>
    <font>
      <b/>
      <i/>
      <sz val="10"/>
      <color theme="0"/>
      <name val="Arial"/>
      <family val="2"/>
    </font>
    <font>
      <i/>
      <sz val="10"/>
      <name val="Arial"/>
      <family val="2"/>
    </font>
    <font>
      <sz val="10"/>
      <color theme="1"/>
      <name val="Arial"/>
      <family val="2"/>
    </font>
    <font>
      <b/>
      <sz val="11"/>
      <color rgb="FFFF0000"/>
      <name val="Calibri"/>
      <family val="2"/>
      <scheme val="minor"/>
    </font>
    <font>
      <b/>
      <sz val="10"/>
      <color rgb="FFFF0000"/>
      <name val="Arial"/>
      <family val="2"/>
    </font>
    <font>
      <b/>
      <sz val="10"/>
      <color theme="1"/>
      <name val="Arial"/>
      <family val="2"/>
    </font>
    <font>
      <sz val="10"/>
      <color rgb="FF000000"/>
      <name val="Arial"/>
      <family val="2"/>
    </font>
    <font>
      <strike/>
      <sz val="10"/>
      <color theme="1"/>
      <name val="Arial"/>
      <family val="2"/>
    </font>
    <font>
      <b/>
      <strike/>
      <sz val="10"/>
      <color theme="1"/>
      <name val="Arial"/>
      <family val="2"/>
    </font>
    <font>
      <b/>
      <sz val="10"/>
      <color rgb="FF000000"/>
      <name val="Arial"/>
      <family val="2"/>
    </font>
    <font>
      <b/>
      <sz val="8"/>
      <name val="Arial"/>
      <family val="2"/>
    </font>
    <font>
      <b/>
      <sz val="11"/>
      <name val="Arial"/>
      <family val="2"/>
    </font>
    <font>
      <sz val="9"/>
      <name val="Arial"/>
      <family val="2"/>
    </font>
    <font>
      <sz val="8"/>
      <name val="Calibri"/>
      <family val="2"/>
      <scheme val="minor"/>
    </font>
    <font>
      <i/>
      <sz val="11"/>
      <color theme="1"/>
      <name val="Arial"/>
      <family val="2"/>
    </font>
    <font>
      <sz val="11"/>
      <color rgb="FF000000"/>
      <name val="Arial"/>
      <family val="2"/>
    </font>
    <font>
      <strike/>
      <sz val="10"/>
      <name val="Arial"/>
      <family val="2"/>
    </font>
    <font>
      <strike/>
      <sz val="10"/>
      <color rgb="FF000000"/>
      <name val="Arial"/>
      <family val="2"/>
    </font>
  </fonts>
  <fills count="26">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7" tint="0.59999389629810485"/>
        <bgColor indexed="64"/>
      </patternFill>
    </fill>
    <fill>
      <patternFill patternType="solid">
        <fgColor rgb="FFE4C9FF"/>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rgb="FF00B0F0"/>
        <bgColor indexed="64"/>
      </patternFill>
    </fill>
    <fill>
      <patternFill patternType="solid">
        <fgColor theme="7" tint="-0.249977111117893"/>
        <bgColor indexed="64"/>
      </patternFill>
    </fill>
    <fill>
      <patternFill patternType="solid">
        <fgColor rgb="FF7030A0"/>
        <bgColor indexed="64"/>
      </patternFill>
    </fill>
    <fill>
      <patternFill patternType="solid">
        <fgColor theme="9" tint="-0.249977111117893"/>
        <bgColor indexed="64"/>
      </patternFill>
    </fill>
    <fill>
      <patternFill patternType="solid">
        <fgColor theme="6" tint="-0.249977111117893"/>
        <bgColor indexed="64"/>
      </patternFill>
    </fill>
    <fill>
      <patternFill patternType="solid">
        <fgColor rgb="FFACB9CA"/>
        <bgColor indexed="64"/>
      </patternFill>
    </fill>
    <fill>
      <patternFill patternType="solid">
        <fgColor rgb="FFD9D9D9"/>
        <bgColor indexed="64"/>
      </patternFill>
    </fill>
    <fill>
      <patternFill patternType="solid">
        <fgColor rgb="FFBFBFBF"/>
        <bgColor indexed="64"/>
      </patternFill>
    </fill>
    <fill>
      <patternFill patternType="solid">
        <fgColor rgb="FFFFFFFF"/>
        <bgColor indexed="64"/>
      </patternFill>
    </fill>
    <fill>
      <patternFill patternType="solid">
        <fgColor theme="2" tint="-0.749992370372631"/>
        <bgColor indexed="64"/>
      </patternFill>
    </fill>
    <fill>
      <patternFill patternType="solid">
        <fgColor theme="9" tint="0.39997558519241921"/>
        <bgColor indexed="64"/>
      </patternFill>
    </fill>
    <fill>
      <patternFill patternType="solid">
        <fgColor rgb="FFFF0000"/>
        <bgColor indexed="64"/>
      </patternFill>
    </fill>
    <fill>
      <patternFill patternType="solid">
        <fgColor theme="8" tint="-0.499984740745262"/>
        <bgColor indexed="64"/>
      </patternFill>
    </fill>
    <fill>
      <patternFill patternType="solid">
        <fgColor rgb="FFFF33CC"/>
        <bgColor indexed="64"/>
      </patternFill>
    </fill>
    <fill>
      <patternFill patternType="solid">
        <fgColor rgb="FF660066"/>
        <bgColor indexed="64"/>
      </patternFill>
    </fill>
    <fill>
      <patternFill patternType="solid">
        <fgColor rgb="FF003399"/>
        <bgColor indexed="64"/>
      </patternFill>
    </fill>
    <fill>
      <patternFill patternType="solid">
        <fgColor them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346">
    <xf numFmtId="0" fontId="0" fillId="0" borderId="0" xfId="0"/>
    <xf numFmtId="0" fontId="2" fillId="0" borderId="1" xfId="0" applyFont="1" applyBorder="1" applyAlignment="1">
      <alignment horizontal="center" wrapText="1"/>
    </xf>
    <xf numFmtId="44" fontId="0" fillId="0" borderId="1" xfId="1" applyFont="1" applyBorder="1" applyAlignment="1">
      <alignment horizontal="left" vertical="top"/>
    </xf>
    <xf numFmtId="0" fontId="6" fillId="0" borderId="0" xfId="0" applyFont="1"/>
    <xf numFmtId="44" fontId="0" fillId="0" borderId="0" xfId="0" applyNumberFormat="1"/>
    <xf numFmtId="44" fontId="2" fillId="0" borderId="1" xfId="1" applyFont="1" applyBorder="1" applyAlignment="1">
      <alignment horizontal="center" wrapText="1"/>
    </xf>
    <xf numFmtId="44" fontId="6" fillId="0" borderId="0" xfId="1" applyFont="1" applyAlignment="1"/>
    <xf numFmtId="44" fontId="2" fillId="0" borderId="1" xfId="1" applyFont="1" applyFill="1" applyBorder="1" applyAlignment="1">
      <alignment horizontal="center" wrapText="1"/>
    </xf>
    <xf numFmtId="44" fontId="2" fillId="0" borderId="1" xfId="1" applyFont="1" applyFill="1" applyBorder="1" applyAlignment="1">
      <alignment horizontal="center"/>
    </xf>
    <xf numFmtId="0" fontId="9" fillId="0" borderId="1" xfId="0" applyFont="1" applyBorder="1" applyAlignment="1">
      <alignment horizontal="center" wrapText="1"/>
    </xf>
    <xf numFmtId="44" fontId="9" fillId="0" borderId="1" xfId="1" applyFont="1" applyBorder="1" applyAlignment="1">
      <alignment horizontal="center" wrapText="1"/>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44" fontId="9" fillId="0" borderId="1" xfId="1" applyFont="1" applyBorder="1" applyAlignment="1">
      <alignment horizontal="left" vertical="center" wrapText="1"/>
    </xf>
    <xf numFmtId="0" fontId="9" fillId="0" borderId="1" xfId="0" applyFont="1" applyBorder="1" applyAlignment="1">
      <alignment horizontal="right" vertical="center" wrapText="1"/>
    </xf>
    <xf numFmtId="0" fontId="0" fillId="0" borderId="0" xfId="0" applyAlignment="1">
      <alignment wrapText="1"/>
    </xf>
    <xf numFmtId="49" fontId="0" fillId="0" borderId="1" xfId="0" applyNumberFormat="1" applyBorder="1" applyAlignment="1">
      <alignment horizontal="left" vertical="top" wrapText="1"/>
    </xf>
    <xf numFmtId="0" fontId="9" fillId="0" borderId="1" xfId="0" applyFont="1" applyBorder="1" applyAlignment="1">
      <alignment horizontal="center"/>
    </xf>
    <xf numFmtId="44" fontId="9" fillId="0" borderId="1" xfId="1" applyFont="1" applyFill="1" applyBorder="1" applyAlignment="1">
      <alignment horizontal="center" wrapText="1"/>
    </xf>
    <xf numFmtId="44" fontId="9" fillId="0" borderId="1" xfId="1" applyFont="1" applyFill="1" applyBorder="1" applyAlignment="1">
      <alignment horizontal="center"/>
    </xf>
    <xf numFmtId="44" fontId="0" fillId="0" borderId="1" xfId="0" applyNumberFormat="1" applyBorder="1"/>
    <xf numFmtId="0" fontId="9" fillId="0" borderId="1" xfId="0" applyFont="1" applyBorder="1" applyAlignment="1">
      <alignment horizontal="left" wrapText="1"/>
    </xf>
    <xf numFmtId="0" fontId="9" fillId="0" borderId="8" xfId="0" applyFont="1" applyBorder="1" applyAlignment="1">
      <alignment horizontal="right" wrapText="1"/>
    </xf>
    <xf numFmtId="0" fontId="9" fillId="0" borderId="0" xfId="0" applyFont="1" applyAlignment="1">
      <alignment horizontal="right" wrapText="1"/>
    </xf>
    <xf numFmtId="0" fontId="9" fillId="0" borderId="1" xfId="0" applyFont="1" applyBorder="1" applyAlignment="1">
      <alignment horizontal="right" vertical="top" wrapText="1"/>
    </xf>
    <xf numFmtId="0" fontId="8" fillId="4" borderId="5" xfId="0" applyFont="1" applyFill="1" applyBorder="1" applyAlignment="1">
      <alignment horizontal="left"/>
    </xf>
    <xf numFmtId="0" fontId="8" fillId="4" borderId="6" xfId="0" applyFont="1" applyFill="1" applyBorder="1" applyAlignment="1">
      <alignment horizontal="left"/>
    </xf>
    <xf numFmtId="0" fontId="2" fillId="4" borderId="5" xfId="0" applyFont="1" applyFill="1" applyBorder="1" applyAlignment="1">
      <alignment horizontal="left"/>
    </xf>
    <xf numFmtId="0" fontId="2" fillId="4" borderId="6" xfId="0" applyFont="1" applyFill="1" applyBorder="1" applyAlignment="1">
      <alignment horizontal="left"/>
    </xf>
    <xf numFmtId="0" fontId="9" fillId="4" borderId="5" xfId="0" applyFont="1" applyFill="1" applyBorder="1" applyAlignment="1">
      <alignment horizontal="left"/>
    </xf>
    <xf numFmtId="0" fontId="9" fillId="4" borderId="6" xfId="0" applyFont="1" applyFill="1" applyBorder="1" applyAlignment="1">
      <alignment horizontal="left"/>
    </xf>
    <xf numFmtId="0" fontId="9" fillId="0" borderId="4" xfId="0" applyFont="1" applyBorder="1" applyAlignment="1">
      <alignment wrapText="1"/>
    </xf>
    <xf numFmtId="0" fontId="9" fillId="0" borderId="1" xfId="0" applyFont="1" applyBorder="1" applyAlignment="1">
      <alignment horizontal="right" wrapText="1"/>
    </xf>
    <xf numFmtId="44" fontId="2" fillId="6" borderId="1" xfId="1" applyFont="1" applyFill="1" applyBorder="1" applyAlignment="1">
      <alignment horizontal="center" wrapText="1"/>
    </xf>
    <xf numFmtId="44" fontId="2" fillId="6" borderId="1" xfId="1" applyFont="1" applyFill="1" applyBorder="1" applyAlignment="1">
      <alignment horizontal="center"/>
    </xf>
    <xf numFmtId="0" fontId="8" fillId="6" borderId="5" xfId="0" applyFont="1" applyFill="1" applyBorder="1" applyAlignment="1">
      <alignment horizontal="left" vertical="top"/>
    </xf>
    <xf numFmtId="0" fontId="8" fillId="5" borderId="5" xfId="0" applyFont="1" applyFill="1" applyBorder="1" applyAlignment="1">
      <alignment horizontal="left"/>
    </xf>
    <xf numFmtId="0" fontId="8" fillId="5" borderId="6" xfId="0" applyFont="1" applyFill="1" applyBorder="1" applyAlignment="1">
      <alignment horizontal="left"/>
    </xf>
    <xf numFmtId="0" fontId="8" fillId="4" borderId="5" xfId="0" applyFont="1" applyFill="1" applyBorder="1" applyAlignment="1">
      <alignment horizontal="left" vertical="top"/>
    </xf>
    <xf numFmtId="0" fontId="8" fillId="4" borderId="6" xfId="0" applyFont="1" applyFill="1" applyBorder="1" applyAlignment="1">
      <alignment horizontal="left" vertical="top"/>
    </xf>
    <xf numFmtId="44" fontId="2" fillId="7" borderId="1" xfId="1" applyFont="1" applyFill="1" applyBorder="1" applyAlignment="1">
      <alignment horizontal="center" wrapText="1"/>
    </xf>
    <xf numFmtId="44" fontId="2" fillId="7" borderId="1" xfId="1" applyFont="1" applyFill="1" applyBorder="1" applyAlignment="1">
      <alignment horizontal="center"/>
    </xf>
    <xf numFmtId="44" fontId="2" fillId="3" borderId="1" xfId="1" applyFont="1" applyFill="1" applyBorder="1" applyAlignment="1">
      <alignment horizontal="center" wrapText="1"/>
    </xf>
    <xf numFmtId="44" fontId="2" fillId="3" borderId="1" xfId="1" applyFont="1" applyFill="1" applyBorder="1" applyAlignment="1">
      <alignment horizontal="center"/>
    </xf>
    <xf numFmtId="44" fontId="2" fillId="8" borderId="1" xfId="1" applyFont="1" applyFill="1" applyBorder="1" applyAlignment="1">
      <alignment horizontal="center" wrapText="1"/>
    </xf>
    <xf numFmtId="44" fontId="2" fillId="8" borderId="1" xfId="1" applyFont="1" applyFill="1" applyBorder="1" applyAlignment="1">
      <alignment horizontal="center"/>
    </xf>
    <xf numFmtId="44" fontId="2" fillId="9" borderId="1" xfId="1" applyFont="1" applyFill="1" applyBorder="1" applyAlignment="1">
      <alignment horizontal="center" wrapText="1"/>
    </xf>
    <xf numFmtId="44" fontId="2" fillId="9" borderId="1" xfId="1" applyFont="1" applyFill="1" applyBorder="1" applyAlignment="1">
      <alignment horizontal="center"/>
    </xf>
    <xf numFmtId="44" fontId="2" fillId="10" borderId="1" xfId="1" applyFont="1" applyFill="1" applyBorder="1" applyAlignment="1">
      <alignment horizontal="center" wrapText="1"/>
    </xf>
    <xf numFmtId="44" fontId="2" fillId="10" borderId="1" xfId="1" applyFont="1" applyFill="1" applyBorder="1" applyAlignment="1">
      <alignment horizontal="center"/>
    </xf>
    <xf numFmtId="44" fontId="2" fillId="11" borderId="1" xfId="1" applyFont="1" applyFill="1" applyBorder="1" applyAlignment="1">
      <alignment horizontal="center" wrapText="1"/>
    </xf>
    <xf numFmtId="44" fontId="2" fillId="11" borderId="1" xfId="1" applyFont="1" applyFill="1" applyBorder="1" applyAlignment="1">
      <alignment horizontal="center"/>
    </xf>
    <xf numFmtId="0" fontId="9" fillId="12" borderId="1" xfId="0" applyFont="1" applyFill="1" applyBorder="1" applyAlignment="1">
      <alignment horizontal="center" wrapText="1"/>
    </xf>
    <xf numFmtId="44" fontId="2" fillId="12" borderId="1" xfId="1" applyFont="1" applyFill="1" applyBorder="1" applyAlignment="1">
      <alignment horizontal="center" wrapText="1"/>
    </xf>
    <xf numFmtId="44" fontId="2" fillId="12" borderId="1" xfId="1" applyFont="1" applyFill="1" applyBorder="1" applyAlignment="1">
      <alignment horizontal="center"/>
    </xf>
    <xf numFmtId="44" fontId="2" fillId="13" borderId="1" xfId="1" applyFont="1" applyFill="1" applyBorder="1" applyAlignment="1">
      <alignment horizontal="center" wrapText="1"/>
    </xf>
    <xf numFmtId="44" fontId="2" fillId="13" borderId="1" xfId="1" applyFont="1" applyFill="1" applyBorder="1" applyAlignment="1">
      <alignment horizontal="center"/>
    </xf>
    <xf numFmtId="44" fontId="9" fillId="0" borderId="1" xfId="1" applyFont="1" applyBorder="1" applyAlignment="1">
      <alignment horizontal="right" wrapText="1"/>
    </xf>
    <xf numFmtId="0" fontId="8" fillId="4" borderId="5" xfId="0" applyFont="1" applyFill="1" applyBorder="1" applyAlignment="1">
      <alignment horizontal="left" wrapText="1"/>
    </xf>
    <xf numFmtId="0" fontId="2" fillId="4" borderId="5" xfId="0" applyFont="1" applyFill="1" applyBorder="1" applyAlignment="1">
      <alignment horizontal="left" wrapText="1"/>
    </xf>
    <xf numFmtId="0" fontId="9" fillId="4" borderId="5" xfId="0" applyFont="1" applyFill="1" applyBorder="1" applyAlignment="1">
      <alignment horizontal="left" wrapText="1"/>
    </xf>
    <xf numFmtId="0" fontId="8" fillId="4" borderId="5" xfId="0" applyFont="1" applyFill="1" applyBorder="1" applyAlignment="1">
      <alignment horizontal="left" vertical="top" wrapText="1"/>
    </xf>
    <xf numFmtId="0" fontId="8" fillId="5" borderId="5" xfId="0" applyFont="1" applyFill="1" applyBorder="1" applyAlignment="1">
      <alignment horizontal="left" wrapText="1"/>
    </xf>
    <xf numFmtId="0" fontId="9" fillId="4" borderId="5" xfId="0" applyFont="1" applyFill="1" applyBorder="1" applyAlignment="1">
      <alignment horizontal="left" vertical="top" wrapText="1"/>
    </xf>
    <xf numFmtId="0" fontId="8" fillId="6" borderId="5" xfId="0" applyFont="1" applyFill="1" applyBorder="1" applyAlignment="1">
      <alignment horizontal="left" vertical="top" wrapText="1"/>
    </xf>
    <xf numFmtId="0" fontId="13" fillId="0" borderId="1" xfId="0" applyFont="1" applyBorder="1" applyAlignment="1">
      <alignment horizontal="left" vertical="top" wrapText="1"/>
    </xf>
    <xf numFmtId="44" fontId="9" fillId="4" borderId="1" xfId="1" applyFont="1" applyFill="1" applyBorder="1" applyAlignment="1">
      <alignment horizontal="center" wrapText="1"/>
    </xf>
    <xf numFmtId="44" fontId="9" fillId="4" borderId="1" xfId="1" applyFont="1" applyFill="1" applyBorder="1" applyAlignment="1">
      <alignment horizontal="center"/>
    </xf>
    <xf numFmtId="0" fontId="8" fillId="4" borderId="1" xfId="0" applyFont="1" applyFill="1" applyBorder="1" applyAlignment="1">
      <alignment horizontal="left" vertical="top" wrapText="1"/>
    </xf>
    <xf numFmtId="164" fontId="9" fillId="0" borderId="1" xfId="1" applyNumberFormat="1" applyFont="1" applyFill="1" applyBorder="1" applyAlignment="1">
      <alignment horizontal="right"/>
    </xf>
    <xf numFmtId="49" fontId="0" fillId="0" borderId="1" xfId="0" applyNumberFormat="1" applyBorder="1" applyAlignment="1">
      <alignment horizontal="left"/>
    </xf>
    <xf numFmtId="0" fontId="0" fillId="0" borderId="1" xfId="0" applyBorder="1" applyAlignment="1">
      <alignment horizontal="center"/>
    </xf>
    <xf numFmtId="44" fontId="0" fillId="0" borderId="1" xfId="1" applyFont="1" applyBorder="1" applyAlignment="1">
      <alignment horizontal="left"/>
    </xf>
    <xf numFmtId="0" fontId="0" fillId="0" borderId="1" xfId="0" applyBorder="1"/>
    <xf numFmtId="49" fontId="0" fillId="14" borderId="1" xfId="0" applyNumberFormat="1" applyFill="1" applyBorder="1" applyAlignment="1">
      <alignment horizontal="left"/>
    </xf>
    <xf numFmtId="0" fontId="14" fillId="14" borderId="1" xfId="0" applyFont="1" applyFill="1" applyBorder="1" applyAlignment="1">
      <alignment horizontal="center"/>
    </xf>
    <xf numFmtId="44" fontId="14" fillId="14" borderId="1" xfId="0" applyNumberFormat="1" applyFont="1" applyFill="1" applyBorder="1" applyAlignment="1">
      <alignment horizontal="center"/>
    </xf>
    <xf numFmtId="0" fontId="9" fillId="0" borderId="1" xfId="0" applyFont="1" applyBorder="1" applyAlignment="1">
      <alignment wrapText="1"/>
    </xf>
    <xf numFmtId="0" fontId="9" fillId="14" borderId="1" xfId="0" applyFont="1" applyFill="1" applyBorder="1" applyAlignment="1">
      <alignment horizontal="left" wrapText="1"/>
    </xf>
    <xf numFmtId="0" fontId="15" fillId="14" borderId="1" xfId="0" applyFont="1" applyFill="1" applyBorder="1" applyAlignment="1">
      <alignment horizontal="center" wrapText="1"/>
    </xf>
    <xf numFmtId="44" fontId="15" fillId="14" borderId="1" xfId="0" applyNumberFormat="1" applyFont="1" applyFill="1" applyBorder="1" applyAlignment="1">
      <alignment horizontal="center" wrapText="1"/>
    </xf>
    <xf numFmtId="0" fontId="9" fillId="14" borderId="1" xfId="0" applyFont="1" applyFill="1" applyBorder="1" applyAlignment="1">
      <alignment wrapText="1"/>
    </xf>
    <xf numFmtId="44" fontId="15" fillId="14" borderId="1" xfId="1" applyFont="1" applyFill="1" applyBorder="1" applyAlignment="1">
      <alignment horizontal="right" wrapText="1"/>
    </xf>
    <xf numFmtId="0" fontId="13" fillId="0" borderId="1" xfId="0" applyFont="1" applyBorder="1" applyAlignment="1">
      <alignment wrapText="1"/>
    </xf>
    <xf numFmtId="49" fontId="13" fillId="3" borderId="1" xfId="0" applyNumberFormat="1" applyFont="1" applyFill="1" applyBorder="1" applyAlignment="1">
      <alignment wrapText="1"/>
    </xf>
    <xf numFmtId="44" fontId="13" fillId="0" borderId="1" xfId="1" applyFont="1" applyBorder="1"/>
    <xf numFmtId="44" fontId="16" fillId="0" borderId="1" xfId="0" applyNumberFormat="1" applyFont="1" applyBorder="1"/>
    <xf numFmtId="8" fontId="13" fillId="0" borderId="1" xfId="1" applyNumberFormat="1" applyFont="1" applyBorder="1"/>
    <xf numFmtId="44" fontId="13" fillId="15" borderId="1" xfId="1" applyFont="1" applyFill="1" applyBorder="1"/>
    <xf numFmtId="44" fontId="13" fillId="16" borderId="1" xfId="1" applyFont="1" applyFill="1" applyBorder="1"/>
    <xf numFmtId="44" fontId="13" fillId="17" borderId="1" xfId="1" applyFont="1" applyFill="1" applyBorder="1"/>
    <xf numFmtId="0" fontId="10" fillId="0" borderId="1" xfId="0" applyFont="1" applyBorder="1" applyAlignment="1">
      <alignment wrapText="1"/>
    </xf>
    <xf numFmtId="44" fontId="13" fillId="0" borderId="1" xfId="0" applyNumberFormat="1" applyFont="1" applyBorder="1" applyAlignment="1">
      <alignment wrapText="1"/>
    </xf>
    <xf numFmtId="0" fontId="9" fillId="0" borderId="11" xfId="0" applyFont="1" applyBorder="1" applyAlignment="1">
      <alignment horizontal="left" vertical="top" wrapText="1"/>
    </xf>
    <xf numFmtId="0" fontId="9" fillId="0" borderId="11" xfId="0" applyFont="1" applyBorder="1" applyAlignment="1">
      <alignment horizontal="center" vertical="center" wrapText="1"/>
    </xf>
    <xf numFmtId="164" fontId="9" fillId="0" borderId="11" xfId="0" applyNumberFormat="1" applyFont="1" applyBorder="1" applyAlignment="1">
      <alignment wrapText="1"/>
    </xf>
    <xf numFmtId="0" fontId="9" fillId="0" borderId="1" xfId="0" applyFont="1" applyBorder="1" applyAlignment="1">
      <alignment horizontal="center" vertical="center" wrapText="1"/>
    </xf>
    <xf numFmtId="164" fontId="9" fillId="0" borderId="1" xfId="0" applyNumberFormat="1" applyFont="1" applyBorder="1" applyAlignment="1">
      <alignment wrapText="1"/>
    </xf>
    <xf numFmtId="0" fontId="0" fillId="0" borderId="1" xfId="0" applyBorder="1" applyAlignment="1">
      <alignment horizontal="left" vertical="top"/>
    </xf>
    <xf numFmtId="164" fontId="1" fillId="0" borderId="1" xfId="1" applyNumberFormat="1" applyBorder="1"/>
    <xf numFmtId="0" fontId="9" fillId="0" borderId="12" xfId="0" applyFont="1" applyBorder="1" applyAlignment="1">
      <alignment horizontal="left" vertical="top" wrapText="1"/>
    </xf>
    <xf numFmtId="0" fontId="9" fillId="0" borderId="12" xfId="0" applyFont="1" applyBorder="1" applyAlignment="1">
      <alignment horizontal="center" vertical="center" wrapText="1"/>
    </xf>
    <xf numFmtId="164" fontId="9" fillId="0" borderId="12" xfId="0" applyNumberFormat="1" applyFont="1" applyBorder="1" applyAlignment="1">
      <alignment wrapText="1"/>
    </xf>
    <xf numFmtId="0" fontId="0" fillId="0" borderId="11" xfId="0" applyBorder="1" applyAlignment="1">
      <alignment horizontal="left" vertical="top"/>
    </xf>
    <xf numFmtId="0" fontId="0" fillId="0" borderId="11" xfId="0" applyBorder="1"/>
    <xf numFmtId="164" fontId="1" fillId="0" borderId="11" xfId="1" applyNumberFormat="1" applyBorder="1"/>
    <xf numFmtId="0" fontId="9" fillId="0" borderId="0" xfId="0" applyFont="1" applyAlignment="1">
      <alignment horizontal="left" vertical="top" wrapText="1"/>
    </xf>
    <xf numFmtId="0" fontId="9" fillId="0" borderId="0" xfId="0" applyFont="1" applyAlignment="1">
      <alignment horizontal="center" vertical="center" wrapText="1"/>
    </xf>
    <xf numFmtId="164" fontId="9" fillId="0" borderId="0" xfId="0" applyNumberFormat="1" applyFont="1" applyAlignment="1">
      <alignment wrapText="1"/>
    </xf>
    <xf numFmtId="9" fontId="0" fillId="0" borderId="0" xfId="0" applyNumberFormat="1"/>
    <xf numFmtId="164" fontId="0" fillId="0" borderId="0" xfId="0" applyNumberFormat="1"/>
    <xf numFmtId="0" fontId="17" fillId="0" borderId="0" xfId="0" applyFont="1" applyAlignment="1">
      <alignment horizontal="right" wrapText="1"/>
    </xf>
    <xf numFmtId="0" fontId="18" fillId="0" borderId="1" xfId="0" applyFont="1" applyBorder="1" applyAlignment="1">
      <alignment wrapText="1"/>
    </xf>
    <xf numFmtId="49" fontId="18" fillId="3" borderId="1" xfId="0" applyNumberFormat="1" applyFont="1" applyFill="1" applyBorder="1" applyAlignment="1">
      <alignment wrapText="1"/>
    </xf>
    <xf numFmtId="44" fontId="18" fillId="0" borderId="1" xfId="1" applyFont="1" applyBorder="1"/>
    <xf numFmtId="44" fontId="18" fillId="15" borderId="1" xfId="1" applyFont="1" applyFill="1" applyBorder="1"/>
    <xf numFmtId="44" fontId="19" fillId="0" borderId="1" xfId="0" applyNumberFormat="1" applyFont="1" applyBorder="1"/>
    <xf numFmtId="44" fontId="9" fillId="9" borderId="1" xfId="1" applyFont="1" applyFill="1" applyBorder="1" applyAlignment="1">
      <alignment horizontal="center" wrapText="1"/>
    </xf>
    <xf numFmtId="44" fontId="9" fillId="9" borderId="1" xfId="1" applyFont="1" applyFill="1" applyBorder="1" applyAlignment="1">
      <alignment horizontal="center"/>
    </xf>
    <xf numFmtId="0" fontId="8" fillId="9" borderId="6" xfId="0" applyFont="1" applyFill="1" applyBorder="1" applyAlignment="1">
      <alignment horizontal="left" vertical="top" wrapText="1"/>
    </xf>
    <xf numFmtId="0" fontId="20" fillId="0" borderId="1" xfId="0" applyFont="1" applyBorder="1" applyAlignment="1">
      <alignment horizontal="center" vertical="center" wrapText="1"/>
    </xf>
    <xf numFmtId="0" fontId="9" fillId="0" borderId="8" xfId="0" applyFont="1" applyBorder="1" applyAlignment="1">
      <alignment horizontal="right"/>
    </xf>
    <xf numFmtId="0" fontId="13" fillId="0" borderId="7" xfId="0" applyFont="1" applyBorder="1" applyAlignment="1">
      <alignment wrapText="1"/>
    </xf>
    <xf numFmtId="0" fontId="12" fillId="4" borderId="5" xfId="0" applyFont="1" applyFill="1" applyBorder="1" applyAlignment="1">
      <alignment horizontal="left"/>
    </xf>
    <xf numFmtId="0" fontId="9" fillId="4" borderId="1" xfId="0" applyFont="1" applyFill="1" applyBorder="1" applyAlignment="1">
      <alignment horizontal="center" wrapText="1"/>
    </xf>
    <xf numFmtId="0" fontId="12" fillId="4" borderId="5" xfId="0" applyFont="1" applyFill="1" applyBorder="1" applyAlignment="1">
      <alignment horizontal="left" vertical="top"/>
    </xf>
    <xf numFmtId="0" fontId="12" fillId="5" borderId="5" xfId="0" applyFont="1" applyFill="1" applyBorder="1" applyAlignment="1">
      <alignment horizontal="left"/>
    </xf>
    <xf numFmtId="0" fontId="12" fillId="6" borderId="5" xfId="0" applyFont="1" applyFill="1" applyBorder="1" applyAlignment="1">
      <alignment horizontal="left" vertical="top"/>
    </xf>
    <xf numFmtId="0" fontId="9" fillId="6" borderId="1" xfId="0" applyFont="1" applyFill="1" applyBorder="1" applyAlignment="1">
      <alignment horizontal="center" wrapText="1"/>
    </xf>
    <xf numFmtId="0" fontId="9" fillId="7" borderId="1" xfId="0" applyFont="1" applyFill="1" applyBorder="1" applyAlignment="1">
      <alignment horizontal="center" wrapText="1"/>
    </xf>
    <xf numFmtId="0" fontId="9" fillId="3" borderId="1" xfId="0" applyFont="1" applyFill="1" applyBorder="1" applyAlignment="1">
      <alignment horizontal="center" wrapText="1"/>
    </xf>
    <xf numFmtId="0" fontId="9" fillId="8" borderId="1" xfId="0" applyFont="1" applyFill="1" applyBorder="1" applyAlignment="1">
      <alignment horizontal="center" wrapText="1"/>
    </xf>
    <xf numFmtId="0" fontId="9" fillId="9" borderId="1" xfId="0" applyFont="1" applyFill="1" applyBorder="1" applyAlignment="1">
      <alignment horizontal="center" wrapText="1"/>
    </xf>
    <xf numFmtId="0" fontId="9" fillId="10" borderId="1" xfId="0" applyFont="1" applyFill="1" applyBorder="1" applyAlignment="1">
      <alignment horizontal="center" wrapText="1"/>
    </xf>
    <xf numFmtId="0" fontId="9" fillId="11" borderId="1" xfId="0" applyFont="1" applyFill="1" applyBorder="1" applyAlignment="1">
      <alignment horizontal="center" wrapText="1"/>
    </xf>
    <xf numFmtId="0" fontId="9" fillId="13" borderId="1" xfId="0" applyFont="1" applyFill="1" applyBorder="1" applyAlignment="1">
      <alignment horizontal="center" wrapText="1"/>
    </xf>
    <xf numFmtId="0" fontId="13" fillId="0" borderId="4" xfId="0" applyFont="1" applyBorder="1" applyAlignment="1">
      <alignment wrapText="1"/>
    </xf>
    <xf numFmtId="0" fontId="9" fillId="0" borderId="12" xfId="0" applyFont="1" applyBorder="1" applyAlignment="1">
      <alignment horizontal="center" wrapText="1"/>
    </xf>
    <xf numFmtId="44" fontId="9" fillId="0" borderId="12" xfId="1" applyFont="1" applyBorder="1" applyAlignment="1">
      <alignment horizontal="center" wrapText="1"/>
    </xf>
    <xf numFmtId="44" fontId="9" fillId="0" borderId="12" xfId="1" applyFont="1" applyFill="1" applyBorder="1" applyAlignment="1">
      <alignment horizontal="center" wrapText="1"/>
    </xf>
    <xf numFmtId="44" fontId="9" fillId="0" borderId="12" xfId="1" applyFont="1" applyFill="1" applyBorder="1" applyAlignment="1">
      <alignment horizontal="center"/>
    </xf>
    <xf numFmtId="0" fontId="9" fillId="0" borderId="11" xfId="0" applyFont="1" applyBorder="1" applyAlignment="1">
      <alignment horizontal="center" wrapText="1"/>
    </xf>
    <xf numFmtId="44" fontId="9" fillId="0" borderId="11" xfId="1" applyFont="1" applyBorder="1" applyAlignment="1">
      <alignment horizontal="right" wrapText="1"/>
    </xf>
    <xf numFmtId="44" fontId="9" fillId="0" borderId="11" xfId="1" applyFont="1" applyBorder="1" applyAlignment="1">
      <alignment horizontal="center" wrapText="1"/>
    </xf>
    <xf numFmtId="44" fontId="9" fillId="0" borderId="11" xfId="1" applyFont="1" applyFill="1" applyBorder="1" applyAlignment="1">
      <alignment horizontal="center" wrapText="1"/>
    </xf>
    <xf numFmtId="44" fontId="9" fillId="0" borderId="11" xfId="1" applyFont="1" applyFill="1" applyBorder="1" applyAlignment="1">
      <alignment horizontal="center"/>
    </xf>
    <xf numFmtId="0" fontId="9" fillId="0" borderId="13" xfId="0" applyFont="1" applyBorder="1" applyAlignment="1">
      <alignment horizontal="right" wrapText="1"/>
    </xf>
    <xf numFmtId="0" fontId="9" fillId="0" borderId="14" xfId="0" applyFont="1" applyBorder="1" applyAlignment="1">
      <alignment horizontal="right" wrapText="1"/>
    </xf>
    <xf numFmtId="0" fontId="9" fillId="4" borderId="5" xfId="0" applyFont="1" applyFill="1" applyBorder="1" applyAlignment="1">
      <alignment horizontal="left" vertical="top"/>
    </xf>
    <xf numFmtId="0" fontId="9" fillId="4" borderId="6" xfId="0" applyFont="1" applyFill="1" applyBorder="1" applyAlignment="1">
      <alignment horizontal="left" vertical="top"/>
    </xf>
    <xf numFmtId="0" fontId="8" fillId="4" borderId="5" xfId="0" applyFont="1" applyFill="1" applyBorder="1" applyAlignment="1">
      <alignment horizontal="center" vertical="center"/>
    </xf>
    <xf numFmtId="0" fontId="2" fillId="4" borderId="5" xfId="0" applyFont="1" applyFill="1" applyBorder="1" applyAlignment="1">
      <alignment horizontal="center" vertical="center"/>
    </xf>
    <xf numFmtId="0" fontId="9" fillId="4" borderId="5" xfId="0" applyFont="1" applyFill="1" applyBorder="1" applyAlignment="1">
      <alignment horizontal="center" vertical="center"/>
    </xf>
    <xf numFmtId="0" fontId="8" fillId="4" borderId="1" xfId="0" applyFont="1" applyFill="1" applyBorder="1" applyAlignment="1">
      <alignment horizontal="center" vertical="center" wrapText="1"/>
    </xf>
    <xf numFmtId="0" fontId="8" fillId="5" borderId="5" xfId="0" applyFont="1" applyFill="1" applyBorder="1" applyAlignment="1">
      <alignment horizontal="center" vertical="center"/>
    </xf>
    <xf numFmtId="0" fontId="8" fillId="6" borderId="5" xfId="0" applyFont="1" applyFill="1" applyBorder="1" applyAlignment="1">
      <alignment horizontal="center" vertical="center"/>
    </xf>
    <xf numFmtId="0" fontId="8" fillId="9" borderId="5" xfId="0" applyFont="1" applyFill="1" applyBorder="1" applyAlignment="1">
      <alignment horizontal="center" vertical="center" wrapText="1"/>
    </xf>
    <xf numFmtId="0" fontId="6" fillId="0" borderId="0" xfId="0" applyFont="1" applyAlignment="1">
      <alignment horizontal="center" vertical="center"/>
    </xf>
    <xf numFmtId="0" fontId="9" fillId="5" borderId="1" xfId="0" applyFont="1" applyFill="1" applyBorder="1" applyAlignment="1">
      <alignment horizontal="center" wrapText="1"/>
    </xf>
    <xf numFmtId="44" fontId="9" fillId="5" borderId="1" xfId="1" applyFont="1" applyFill="1" applyBorder="1" applyAlignment="1">
      <alignment horizontal="center" wrapText="1"/>
    </xf>
    <xf numFmtId="44" fontId="9" fillId="5" borderId="1" xfId="1" applyFont="1" applyFill="1" applyBorder="1" applyAlignment="1">
      <alignment horizontal="center"/>
    </xf>
    <xf numFmtId="44" fontId="9" fillId="3" borderId="1" xfId="1" applyFont="1" applyFill="1" applyBorder="1" applyAlignment="1">
      <alignment horizontal="center"/>
    </xf>
    <xf numFmtId="0" fontId="9" fillId="0" borderId="1" xfId="0" applyFont="1" applyBorder="1" applyAlignment="1"/>
    <xf numFmtId="0" fontId="9" fillId="11" borderId="1" xfId="0" applyFont="1" applyFill="1" applyBorder="1" applyAlignment="1"/>
    <xf numFmtId="0" fontId="9" fillId="18" borderId="1" xfId="0" applyFont="1" applyFill="1" applyBorder="1" applyAlignment="1"/>
    <xf numFmtId="0" fontId="3" fillId="0" borderId="0" xfId="0" applyFont="1" applyAlignment="1">
      <alignment wrapText="1"/>
    </xf>
    <xf numFmtId="0" fontId="3" fillId="0" borderId="0" xfId="0" applyFont="1"/>
    <xf numFmtId="44" fontId="3" fillId="0" borderId="0" xfId="1" applyFont="1"/>
    <xf numFmtId="0" fontId="25" fillId="0" borderId="0" xfId="0" applyFont="1" applyAlignment="1">
      <alignment horizontal="center"/>
    </xf>
    <xf numFmtId="44" fontId="3" fillId="0" borderId="0" xfId="0" applyNumberFormat="1" applyFont="1"/>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xf numFmtId="44" fontId="3" fillId="4" borderId="1" xfId="0" applyNumberFormat="1" applyFont="1" applyFill="1" applyBorder="1" applyAlignment="1">
      <alignment horizontal="right"/>
    </xf>
    <xf numFmtId="44" fontId="3" fillId="0" borderId="1" xfId="1" applyFont="1" applyBorder="1"/>
    <xf numFmtId="44" fontId="3" fillId="0" borderId="1" xfId="0" applyNumberFormat="1" applyFont="1" applyBorder="1"/>
    <xf numFmtId="44" fontId="3" fillId="0" borderId="0" xfId="1" applyFont="1" applyAlignment="1"/>
    <xf numFmtId="6" fontId="3" fillId="0" borderId="0" xfId="0" applyNumberFormat="1" applyFont="1"/>
    <xf numFmtId="8" fontId="3" fillId="0" borderId="0" xfId="0" applyNumberFormat="1" applyFont="1"/>
    <xf numFmtId="44" fontId="9" fillId="3" borderId="1" xfId="1" applyFont="1" applyFill="1" applyBorder="1" applyAlignment="1">
      <alignment horizontal="center" wrapText="1"/>
    </xf>
    <xf numFmtId="0" fontId="9" fillId="19" borderId="1" xfId="0" applyFont="1" applyFill="1" applyBorder="1" applyAlignment="1">
      <alignment horizontal="center" wrapText="1"/>
    </xf>
    <xf numFmtId="44" fontId="9" fillId="19" borderId="1" xfId="1" applyFont="1" applyFill="1" applyBorder="1" applyAlignment="1">
      <alignment horizontal="center" wrapText="1"/>
    </xf>
    <xf numFmtId="44" fontId="9" fillId="19" borderId="1" xfId="1" applyFont="1" applyFill="1" applyBorder="1" applyAlignment="1">
      <alignment horizontal="center"/>
    </xf>
    <xf numFmtId="0" fontId="9" fillId="20" borderId="1" xfId="0" applyFont="1" applyFill="1" applyBorder="1" applyAlignment="1">
      <alignment horizontal="center"/>
    </xf>
    <xf numFmtId="0" fontId="9" fillId="21" borderId="1" xfId="0" applyFont="1" applyFill="1" applyBorder="1" applyAlignment="1">
      <alignment horizontal="center"/>
    </xf>
    <xf numFmtId="44" fontId="9" fillId="10" borderId="1" xfId="1" applyFont="1" applyFill="1" applyBorder="1" applyAlignment="1">
      <alignment horizontal="center" wrapText="1"/>
    </xf>
    <xf numFmtId="44" fontId="9" fillId="10" borderId="1" xfId="1" applyFont="1" applyFill="1" applyBorder="1" applyAlignment="1">
      <alignment horizontal="center"/>
    </xf>
    <xf numFmtId="0" fontId="9" fillId="22" borderId="1" xfId="0" applyFont="1" applyFill="1" applyBorder="1" applyAlignment="1"/>
    <xf numFmtId="0" fontId="9" fillId="23" borderId="1" xfId="0" applyFont="1" applyFill="1" applyBorder="1" applyAlignment="1"/>
    <xf numFmtId="44" fontId="13" fillId="0" borderId="1" xfId="0" applyNumberFormat="1" applyFont="1" applyBorder="1" applyAlignment="1">
      <alignment horizontal="right"/>
    </xf>
    <xf numFmtId="0" fontId="13" fillId="0" borderId="0" xfId="0" applyFont="1" applyAlignment="1">
      <alignment horizontal="right" wrapText="1"/>
    </xf>
    <xf numFmtId="0" fontId="13" fillId="0" borderId="1" xfId="0" applyFont="1" applyBorder="1" applyAlignment="1">
      <alignment horizontal="right" wrapText="1"/>
    </xf>
    <xf numFmtId="44" fontId="9" fillId="0" borderId="12" xfId="1" applyFont="1" applyBorder="1" applyAlignment="1">
      <alignment horizontal="center"/>
    </xf>
    <xf numFmtId="44" fontId="13" fillId="0" borderId="1" xfId="1" applyFont="1" applyBorder="1" applyAlignment="1">
      <alignment horizontal="right" wrapText="1"/>
    </xf>
    <xf numFmtId="0" fontId="17" fillId="0" borderId="3" xfId="0" applyFont="1" applyBorder="1" applyAlignment="1">
      <alignment wrapText="1"/>
    </xf>
    <xf numFmtId="0" fontId="17" fillId="0" borderId="16" xfId="0" applyFont="1" applyBorder="1" applyAlignment="1">
      <alignment wrapText="1"/>
    </xf>
    <xf numFmtId="0" fontId="17" fillId="0" borderId="1" xfId="0" applyFont="1" applyBorder="1" applyAlignment="1">
      <alignment wrapText="1"/>
    </xf>
    <xf numFmtId="0" fontId="17" fillId="0" borderId="15" xfId="0" applyFont="1" applyBorder="1" applyAlignment="1">
      <alignment wrapText="1"/>
    </xf>
    <xf numFmtId="0" fontId="13" fillId="0" borderId="1" xfId="0" applyFont="1" applyBorder="1" applyAlignment="1">
      <alignment horizontal="left" wrapText="1"/>
    </xf>
    <xf numFmtId="0" fontId="17" fillId="0" borderId="0" xfId="0" applyFont="1" applyAlignment="1">
      <alignment wrapText="1"/>
    </xf>
    <xf numFmtId="44" fontId="9" fillId="0" borderId="1" xfId="1" applyNumberFormat="1" applyFont="1" applyBorder="1" applyAlignment="1">
      <alignment horizontal="center" wrapText="1"/>
    </xf>
    <xf numFmtId="44" fontId="9" fillId="0" borderId="1" xfId="1" applyNumberFormat="1" applyFont="1" applyFill="1" applyBorder="1" applyAlignment="1">
      <alignment horizontal="center" wrapText="1"/>
    </xf>
    <xf numFmtId="44" fontId="9" fillId="0" borderId="1" xfId="1" applyNumberFormat="1" applyFont="1" applyFill="1" applyBorder="1" applyAlignment="1">
      <alignment horizontal="center"/>
    </xf>
    <xf numFmtId="44" fontId="9" fillId="0" borderId="1" xfId="1" applyNumberFormat="1" applyFont="1" applyBorder="1" applyAlignment="1">
      <alignment horizontal="center"/>
    </xf>
    <xf numFmtId="44" fontId="9" fillId="0" borderId="1" xfId="1" applyNumberFormat="1" applyFont="1" applyBorder="1" applyAlignment="1">
      <alignment horizontal="right" wrapText="1"/>
    </xf>
    <xf numFmtId="0" fontId="13" fillId="0" borderId="1" xfId="0" applyFont="1" applyBorder="1" applyAlignment="1">
      <alignment horizontal="center" vertical="center"/>
    </xf>
    <xf numFmtId="44" fontId="13" fillId="0" borderId="1" xfId="0" applyNumberFormat="1" applyFont="1" applyBorder="1" applyAlignment="1">
      <alignment horizontal="right" wrapText="1"/>
    </xf>
    <xf numFmtId="44" fontId="13" fillId="0" borderId="12" xfId="0" applyNumberFormat="1" applyFont="1" applyBorder="1" applyAlignment="1">
      <alignment horizontal="right" wrapText="1"/>
    </xf>
    <xf numFmtId="44" fontId="13" fillId="0" borderId="1" xfId="0" applyNumberFormat="1" applyFont="1" applyFill="1" applyBorder="1" applyAlignment="1">
      <alignment horizontal="right" wrapText="1"/>
    </xf>
    <xf numFmtId="44" fontId="13" fillId="0" borderId="12" xfId="0" applyNumberFormat="1" applyFont="1" applyFill="1" applyBorder="1" applyAlignment="1">
      <alignment horizontal="right" wrapText="1"/>
    </xf>
    <xf numFmtId="0" fontId="9" fillId="0" borderId="6" xfId="0" applyFont="1" applyBorder="1" applyAlignment="1">
      <alignment horizontal="center" vertical="center"/>
    </xf>
    <xf numFmtId="0" fontId="9" fillId="0" borderId="1" xfId="0" applyFont="1" applyBorder="1" applyAlignment="1">
      <alignment horizontal="center" vertical="center"/>
    </xf>
    <xf numFmtId="0" fontId="8" fillId="4" borderId="5" xfId="0" applyFont="1" applyFill="1" applyBorder="1" applyAlignment="1">
      <alignment horizontal="left" vertical="center"/>
    </xf>
    <xf numFmtId="49" fontId="9" fillId="0" borderId="1" xfId="0" applyNumberFormat="1" applyFont="1" applyBorder="1" applyAlignment="1">
      <alignment horizontal="center" vertical="center" wrapText="1"/>
    </xf>
    <xf numFmtId="0" fontId="9" fillId="0" borderId="6" xfId="0" applyFont="1" applyBorder="1" applyAlignment="1">
      <alignment horizontal="center" vertical="center" wrapText="1"/>
    </xf>
    <xf numFmtId="0" fontId="9" fillId="0" borderId="17" xfId="0" applyFont="1" applyBorder="1" applyAlignment="1">
      <alignment horizontal="center"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12" xfId="0" applyFont="1" applyBorder="1" applyAlignment="1">
      <alignment horizontal="center" vertical="center"/>
    </xf>
    <xf numFmtId="0" fontId="8" fillId="4" borderId="6" xfId="0" applyFont="1" applyFill="1" applyBorder="1" applyAlignment="1">
      <alignment horizontal="center" vertical="center"/>
    </xf>
    <xf numFmtId="0" fontId="8" fillId="4" borderId="1" xfId="0" applyFont="1" applyFill="1" applyBorder="1" applyAlignment="1">
      <alignment horizontal="center" vertical="center"/>
    </xf>
    <xf numFmtId="0" fontId="8" fillId="9" borderId="5" xfId="0" applyFont="1" applyFill="1" applyBorder="1" applyAlignment="1">
      <alignment horizontal="center" vertical="center"/>
    </xf>
    <xf numFmtId="44" fontId="25" fillId="3" borderId="0" xfId="1" applyNumberFormat="1" applyFont="1" applyFill="1" applyAlignment="1">
      <alignment horizontal="right"/>
    </xf>
    <xf numFmtId="44" fontId="3" fillId="0" borderId="0" xfId="1" applyNumberFormat="1" applyFont="1" applyAlignment="1">
      <alignment horizontal="right"/>
    </xf>
    <xf numFmtId="44" fontId="2" fillId="0" borderId="1" xfId="1" applyNumberFormat="1" applyFont="1" applyBorder="1" applyAlignment="1">
      <alignment horizontal="center" vertical="center" wrapText="1"/>
    </xf>
    <xf numFmtId="44" fontId="12" fillId="4" borderId="5" xfId="0" applyNumberFormat="1" applyFont="1" applyFill="1" applyBorder="1" applyAlignment="1">
      <alignment horizontal="right"/>
    </xf>
    <xf numFmtId="44" fontId="13" fillId="0" borderId="1" xfId="1" applyNumberFormat="1" applyFont="1" applyBorder="1" applyAlignment="1">
      <alignment horizontal="right"/>
    </xf>
    <xf numFmtId="44" fontId="0" fillId="0" borderId="1" xfId="1" applyNumberFormat="1" applyFont="1" applyBorder="1" applyAlignment="1">
      <alignment horizontal="right"/>
    </xf>
    <xf numFmtId="44" fontId="9" fillId="4" borderId="5" xfId="0" applyNumberFormat="1" applyFont="1" applyFill="1" applyBorder="1" applyAlignment="1">
      <alignment horizontal="right"/>
    </xf>
    <xf numFmtId="44" fontId="9" fillId="4" borderId="1" xfId="1" applyNumberFormat="1" applyFont="1" applyFill="1" applyBorder="1" applyAlignment="1">
      <alignment horizontal="right" wrapText="1"/>
    </xf>
    <xf numFmtId="44" fontId="26" fillId="0" borderId="1" xfId="0" applyNumberFormat="1" applyFont="1" applyBorder="1" applyAlignment="1">
      <alignment horizontal="right"/>
    </xf>
    <xf numFmtId="44" fontId="26" fillId="0" borderId="11" xfId="0" applyNumberFormat="1" applyFont="1" applyBorder="1" applyAlignment="1">
      <alignment horizontal="right"/>
    </xf>
    <xf numFmtId="44" fontId="12" fillId="5" borderId="5" xfId="0" applyNumberFormat="1" applyFont="1" applyFill="1" applyBorder="1" applyAlignment="1">
      <alignment horizontal="right"/>
    </xf>
    <xf numFmtId="44" fontId="9" fillId="0" borderId="11" xfId="1" applyNumberFormat="1" applyFont="1" applyBorder="1" applyAlignment="1">
      <alignment horizontal="right" wrapText="1"/>
    </xf>
    <xf numFmtId="44" fontId="13" fillId="0" borderId="1" xfId="1" applyNumberFormat="1" applyFont="1" applyFill="1" applyBorder="1" applyAlignment="1">
      <alignment horizontal="right"/>
    </xf>
    <xf numFmtId="44" fontId="9" fillId="5" borderId="1" xfId="1" applyNumberFormat="1" applyFont="1" applyFill="1" applyBorder="1" applyAlignment="1">
      <alignment horizontal="right" wrapText="1"/>
    </xf>
    <xf numFmtId="44" fontId="12" fillId="6" borderId="5" xfId="0" applyNumberFormat="1" applyFont="1" applyFill="1" applyBorder="1" applyAlignment="1">
      <alignment horizontal="right"/>
    </xf>
    <xf numFmtId="44" fontId="9" fillId="6" borderId="1" xfId="1" applyNumberFormat="1" applyFont="1" applyFill="1" applyBorder="1" applyAlignment="1">
      <alignment horizontal="right" wrapText="1"/>
    </xf>
    <xf numFmtId="44" fontId="9" fillId="7" borderId="1" xfId="1" applyNumberFormat="1" applyFont="1" applyFill="1" applyBorder="1" applyAlignment="1">
      <alignment horizontal="right" wrapText="1"/>
    </xf>
    <xf numFmtId="44" fontId="9" fillId="3" borderId="1" xfId="1" applyNumberFormat="1" applyFont="1" applyFill="1" applyBorder="1" applyAlignment="1">
      <alignment horizontal="right" wrapText="1"/>
    </xf>
    <xf numFmtId="44" fontId="9" fillId="20" borderId="1" xfId="0" applyNumberFormat="1" applyFont="1" applyFill="1" applyBorder="1" applyAlignment="1">
      <alignment horizontal="right"/>
    </xf>
    <xf numFmtId="44" fontId="9" fillId="0" borderId="1" xfId="1" applyNumberFormat="1" applyFont="1" applyBorder="1" applyAlignment="1">
      <alignment horizontal="right"/>
    </xf>
    <xf numFmtId="44" fontId="9" fillId="21" borderId="1" xfId="0" applyNumberFormat="1" applyFont="1" applyFill="1" applyBorder="1" applyAlignment="1">
      <alignment horizontal="right"/>
    </xf>
    <xf numFmtId="44" fontId="9" fillId="19" borderId="1" xfId="1" applyNumberFormat="1" applyFont="1" applyFill="1" applyBorder="1" applyAlignment="1">
      <alignment horizontal="right" wrapText="1"/>
    </xf>
    <xf numFmtId="44" fontId="9" fillId="8" borderId="1" xfId="1" applyNumberFormat="1" applyFont="1" applyFill="1" applyBorder="1" applyAlignment="1">
      <alignment horizontal="right" wrapText="1"/>
    </xf>
    <xf numFmtId="44" fontId="9" fillId="0" borderId="1" xfId="1" applyNumberFormat="1" applyFont="1" applyFill="1" applyBorder="1" applyAlignment="1">
      <alignment horizontal="right" wrapText="1"/>
    </xf>
    <xf numFmtId="44" fontId="9" fillId="9" borderId="1" xfId="1" applyNumberFormat="1" applyFont="1" applyFill="1" applyBorder="1" applyAlignment="1">
      <alignment horizontal="right" wrapText="1"/>
    </xf>
    <xf numFmtId="44" fontId="9" fillId="10" borderId="1" xfId="1" applyNumberFormat="1" applyFont="1" applyFill="1" applyBorder="1" applyAlignment="1">
      <alignment horizontal="right" wrapText="1"/>
    </xf>
    <xf numFmtId="44" fontId="9" fillId="11" borderId="1" xfId="1" applyNumberFormat="1" applyFont="1" applyFill="1" applyBorder="1" applyAlignment="1">
      <alignment horizontal="right" wrapText="1"/>
    </xf>
    <xf numFmtId="44" fontId="9" fillId="11" borderId="1" xfId="0" applyNumberFormat="1" applyFont="1" applyFill="1" applyBorder="1" applyAlignment="1">
      <alignment horizontal="right"/>
    </xf>
    <xf numFmtId="44" fontId="9" fillId="22" borderId="1" xfId="1" applyNumberFormat="1" applyFont="1" applyFill="1" applyBorder="1" applyAlignment="1">
      <alignment horizontal="right"/>
    </xf>
    <xf numFmtId="44" fontId="9" fillId="18" borderId="1" xfId="1" applyNumberFormat="1" applyFont="1" applyFill="1" applyBorder="1" applyAlignment="1">
      <alignment horizontal="right"/>
    </xf>
    <xf numFmtId="44" fontId="9" fillId="23" borderId="1" xfId="1" applyNumberFormat="1" applyFont="1" applyFill="1" applyBorder="1" applyAlignment="1">
      <alignment horizontal="right"/>
    </xf>
    <xf numFmtId="44" fontId="9" fillId="12" borderId="1" xfId="1" applyNumberFormat="1" applyFont="1" applyFill="1" applyBorder="1" applyAlignment="1">
      <alignment horizontal="right" wrapText="1"/>
    </xf>
    <xf numFmtId="44" fontId="9" fillId="0" borderId="12" xfId="1" applyNumberFormat="1" applyFont="1" applyBorder="1" applyAlignment="1">
      <alignment horizontal="right" wrapText="1"/>
    </xf>
    <xf numFmtId="44" fontId="9" fillId="13" borderId="1" xfId="1" applyNumberFormat="1" applyFont="1" applyFill="1" applyBorder="1" applyAlignment="1">
      <alignment horizontal="right" wrapText="1"/>
    </xf>
    <xf numFmtId="44" fontId="3" fillId="2" borderId="2" xfId="1" applyNumberFormat="1" applyFont="1" applyFill="1" applyBorder="1" applyAlignment="1">
      <alignment horizontal="right"/>
    </xf>
    <xf numFmtId="44" fontId="6" fillId="0" borderId="0" xfId="1" applyNumberFormat="1" applyFont="1" applyAlignment="1">
      <alignment horizontal="right"/>
    </xf>
    <xf numFmtId="44" fontId="0" fillId="0" borderId="1" xfId="1" applyFont="1" applyBorder="1" applyAlignment="1">
      <alignment horizontal="right" wrapText="1"/>
    </xf>
    <xf numFmtId="0" fontId="8" fillId="4" borderId="5" xfId="0" applyFont="1" applyFill="1" applyBorder="1" applyAlignment="1">
      <alignment horizontal="left" indent="1"/>
    </xf>
    <xf numFmtId="44" fontId="17" fillId="0" borderId="3" xfId="0" applyNumberFormat="1" applyFont="1" applyBorder="1" applyAlignment="1">
      <alignment horizontal="right"/>
    </xf>
    <xf numFmtId="44" fontId="17" fillId="0" borderId="1" xfId="0" applyNumberFormat="1" applyFont="1" applyBorder="1" applyAlignment="1">
      <alignment horizontal="right"/>
    </xf>
    <xf numFmtId="44" fontId="17" fillId="0" borderId="12" xfId="0" applyNumberFormat="1" applyFont="1" applyBorder="1" applyAlignment="1">
      <alignment horizontal="right"/>
    </xf>
    <xf numFmtId="44" fontId="9" fillId="6" borderId="1" xfId="1" applyFont="1" applyFill="1" applyBorder="1" applyAlignment="1">
      <alignment horizontal="center"/>
    </xf>
    <xf numFmtId="44" fontId="9" fillId="0" borderId="1" xfId="0" applyNumberFormat="1" applyFont="1" applyBorder="1" applyAlignment="1">
      <alignment horizontal="center"/>
    </xf>
    <xf numFmtId="44" fontId="9" fillId="24" borderId="1" xfId="0" applyNumberFormat="1" applyFont="1" applyFill="1" applyBorder="1" applyAlignment="1">
      <alignment horizontal="center"/>
    </xf>
    <xf numFmtId="44" fontId="9" fillId="19" borderId="1" xfId="0" applyNumberFormat="1" applyFont="1" applyFill="1" applyBorder="1" applyAlignment="1">
      <alignment horizontal="center"/>
    </xf>
    <xf numFmtId="44" fontId="9" fillId="0" borderId="1" xfId="0" applyNumberFormat="1" applyFont="1" applyBorder="1" applyAlignment="1"/>
    <xf numFmtId="44" fontId="9" fillId="12" borderId="1" xfId="1" applyFont="1" applyFill="1" applyBorder="1" applyAlignment="1">
      <alignment horizontal="center" wrapText="1"/>
    </xf>
    <xf numFmtId="44" fontId="9" fillId="12" borderId="1" xfId="1" applyFont="1" applyFill="1" applyBorder="1" applyAlignment="1">
      <alignment horizontal="center"/>
    </xf>
    <xf numFmtId="0" fontId="2" fillId="4" borderId="5" xfId="0" applyFont="1" applyFill="1" applyBorder="1" applyAlignment="1">
      <alignment horizontal="left" vertical="center" indent="2"/>
    </xf>
    <xf numFmtId="0" fontId="8" fillId="4" borderId="5" xfId="0" applyFont="1" applyFill="1" applyBorder="1" applyAlignment="1">
      <alignment horizontal="left" vertical="center" indent="1"/>
    </xf>
    <xf numFmtId="0" fontId="8" fillId="4" borderId="6" xfId="0" applyFont="1" applyFill="1" applyBorder="1" applyAlignment="1">
      <alignment horizontal="left" vertical="center" indent="1"/>
    </xf>
    <xf numFmtId="0" fontId="8" fillId="9" borderId="5" xfId="0" applyFont="1" applyFill="1" applyBorder="1" applyAlignment="1">
      <alignment horizontal="left" vertical="center" indent="1"/>
    </xf>
    <xf numFmtId="0" fontId="3" fillId="0" borderId="0" xfId="0" applyFont="1" applyAlignment="1">
      <alignment horizontal="center" vertical="center"/>
    </xf>
    <xf numFmtId="44" fontId="3" fillId="25" borderId="0" xfId="1" applyFont="1" applyFill="1"/>
    <xf numFmtId="8" fontId="17" fillId="0" borderId="1" xfId="0" applyNumberFormat="1" applyFont="1" applyBorder="1" applyAlignment="1">
      <alignment horizontal="right"/>
    </xf>
    <xf numFmtId="0" fontId="28" fillId="0" borderId="1" xfId="0" applyFont="1" applyBorder="1" applyAlignment="1">
      <alignment wrapText="1"/>
    </xf>
    <xf numFmtId="0" fontId="3" fillId="0" borderId="0" xfId="0" applyFont="1" applyAlignment="1">
      <alignment horizontal="center" wrapText="1"/>
    </xf>
    <xf numFmtId="0" fontId="6" fillId="0" borderId="0" xfId="0" applyFont="1" applyAlignment="1">
      <alignment horizontal="center"/>
    </xf>
    <xf numFmtId="0" fontId="8" fillId="12" borderId="9" xfId="0" applyFont="1" applyFill="1" applyBorder="1" applyAlignment="1">
      <alignment horizontal="left" vertical="top"/>
    </xf>
    <xf numFmtId="0" fontId="8" fillId="12" borderId="2" xfId="0" applyFont="1" applyFill="1" applyBorder="1" applyAlignment="1">
      <alignment horizontal="left" vertical="top"/>
    </xf>
    <xf numFmtId="0" fontId="8" fillId="12" borderId="10" xfId="0" applyFont="1" applyFill="1" applyBorder="1" applyAlignment="1">
      <alignment horizontal="left" vertical="top"/>
    </xf>
    <xf numFmtId="0" fontId="8" fillId="12" borderId="4" xfId="0" applyFont="1" applyFill="1" applyBorder="1" applyAlignment="1">
      <alignment horizontal="left" vertical="top"/>
    </xf>
    <xf numFmtId="0" fontId="8" fillId="12" borderId="5" xfId="0" applyFont="1" applyFill="1" applyBorder="1" applyAlignment="1">
      <alignment horizontal="left" vertical="top"/>
    </xf>
    <xf numFmtId="0" fontId="8" fillId="12" borderId="6" xfId="0" applyFont="1" applyFill="1" applyBorder="1" applyAlignment="1">
      <alignment horizontal="left" vertical="top"/>
    </xf>
    <xf numFmtId="0" fontId="8" fillId="9" borderId="4" xfId="0" applyFont="1" applyFill="1" applyBorder="1" applyAlignment="1">
      <alignment horizontal="left" vertical="top"/>
    </xf>
    <xf numFmtId="0" fontId="8" fillId="9" borderId="5" xfId="0" applyFont="1" applyFill="1" applyBorder="1" applyAlignment="1">
      <alignment horizontal="left" vertical="top"/>
    </xf>
    <xf numFmtId="0" fontId="8" fillId="9" borderId="6" xfId="0" applyFont="1" applyFill="1" applyBorder="1" applyAlignment="1">
      <alignment horizontal="left" vertical="top"/>
    </xf>
    <xf numFmtId="0" fontId="8" fillId="10" borderId="4" xfId="0" applyFont="1" applyFill="1" applyBorder="1" applyAlignment="1">
      <alignment horizontal="left"/>
    </xf>
    <xf numFmtId="0" fontId="8" fillId="10" borderId="5" xfId="0" applyFont="1" applyFill="1" applyBorder="1" applyAlignment="1">
      <alignment horizontal="left"/>
    </xf>
    <xf numFmtId="0" fontId="8" fillId="10" borderId="6" xfId="0" applyFont="1" applyFill="1" applyBorder="1" applyAlignment="1">
      <alignment horizontal="left"/>
    </xf>
    <xf numFmtId="0" fontId="11" fillId="11" borderId="4" xfId="0" applyFont="1" applyFill="1" applyBorder="1" applyAlignment="1">
      <alignment horizontal="left" vertical="top"/>
    </xf>
    <xf numFmtId="0" fontId="11" fillId="11" borderId="5" xfId="0" applyFont="1" applyFill="1" applyBorder="1" applyAlignment="1">
      <alignment horizontal="left" vertical="top"/>
    </xf>
    <xf numFmtId="0" fontId="11" fillId="11" borderId="6" xfId="0" applyFont="1" applyFill="1" applyBorder="1" applyAlignment="1">
      <alignment horizontal="left" vertical="top"/>
    </xf>
    <xf numFmtId="0" fontId="9" fillId="9" borderId="5" xfId="0" applyFont="1" applyFill="1" applyBorder="1" applyAlignment="1">
      <alignment horizontal="left" vertical="top"/>
    </xf>
    <xf numFmtId="0" fontId="9" fillId="9" borderId="6" xfId="0" applyFont="1" applyFill="1" applyBorder="1" applyAlignment="1">
      <alignment horizontal="left" vertical="top"/>
    </xf>
    <xf numFmtId="0" fontId="11" fillId="18" borderId="4" xfId="0" applyFont="1" applyFill="1" applyBorder="1" applyAlignment="1">
      <alignment horizontal="left" vertical="top"/>
    </xf>
    <xf numFmtId="0" fontId="11" fillId="18" borderId="5" xfId="0" applyFont="1" applyFill="1" applyBorder="1" applyAlignment="1">
      <alignment horizontal="left" vertical="top"/>
    </xf>
    <xf numFmtId="0" fontId="11" fillId="18" borderId="6" xfId="0" applyFont="1" applyFill="1" applyBorder="1" applyAlignment="1">
      <alignment horizontal="left" vertical="top"/>
    </xf>
    <xf numFmtId="0" fontId="6" fillId="0" borderId="0" xfId="0" applyFont="1" applyAlignment="1">
      <alignment horizontal="center" vertical="center"/>
    </xf>
    <xf numFmtId="0" fontId="8" fillId="13" borderId="4" xfId="0" applyFont="1" applyFill="1" applyBorder="1" applyAlignment="1">
      <alignment horizontal="left" vertical="top"/>
    </xf>
    <xf numFmtId="0" fontId="8" fillId="13" borderId="5" xfId="0" applyFont="1" applyFill="1" applyBorder="1" applyAlignment="1">
      <alignment horizontal="left" vertical="top"/>
    </xf>
    <xf numFmtId="0" fontId="8" fillId="13" borderId="6" xfId="0" applyFont="1" applyFill="1" applyBorder="1" applyAlignment="1">
      <alignment horizontal="left" vertical="top"/>
    </xf>
    <xf numFmtId="0" fontId="11" fillId="23" borderId="4" xfId="0" applyFont="1" applyFill="1" applyBorder="1" applyAlignment="1">
      <alignment horizontal="left" vertical="top"/>
    </xf>
    <xf numFmtId="0" fontId="11" fillId="23" borderId="5" xfId="0" applyFont="1" applyFill="1" applyBorder="1" applyAlignment="1">
      <alignment horizontal="left" vertical="top"/>
    </xf>
    <xf numFmtId="0" fontId="11" fillId="23" borderId="6" xfId="0" applyFont="1" applyFill="1" applyBorder="1" applyAlignment="1">
      <alignment horizontal="left" vertical="top"/>
    </xf>
    <xf numFmtId="0" fontId="11" fillId="21" borderId="4" xfId="0" applyFont="1" applyFill="1" applyBorder="1" applyAlignment="1">
      <alignment horizontal="left" vertical="top"/>
    </xf>
    <xf numFmtId="0" fontId="8" fillId="21" borderId="5" xfId="0" applyFont="1" applyFill="1" applyBorder="1" applyAlignment="1">
      <alignment horizontal="left" vertical="top"/>
    </xf>
    <xf numFmtId="0" fontId="8" fillId="21" borderId="6" xfId="0" applyFont="1" applyFill="1" applyBorder="1" applyAlignment="1">
      <alignment horizontal="left" vertical="top"/>
    </xf>
    <xf numFmtId="0" fontId="8" fillId="10" borderId="4" xfId="0" applyFont="1" applyFill="1" applyBorder="1" applyAlignment="1">
      <alignment horizontal="center"/>
    </xf>
    <xf numFmtId="0" fontId="8" fillId="10" borderId="5" xfId="0" applyFont="1" applyFill="1" applyBorder="1" applyAlignment="1">
      <alignment horizontal="center"/>
    </xf>
    <xf numFmtId="0" fontId="8" fillId="10" borderId="6" xfId="0" applyFont="1" applyFill="1" applyBorder="1" applyAlignment="1">
      <alignment horizontal="center"/>
    </xf>
    <xf numFmtId="0" fontId="8" fillId="22" borderId="4" xfId="0" applyFont="1" applyFill="1" applyBorder="1" applyAlignment="1">
      <alignment horizontal="left" vertical="top"/>
    </xf>
    <xf numFmtId="0" fontId="8" fillId="22" borderId="5" xfId="0" applyFont="1" applyFill="1" applyBorder="1" applyAlignment="1">
      <alignment horizontal="left" vertical="top"/>
    </xf>
    <xf numFmtId="0" fontId="8" fillId="22" borderId="6" xfId="0" applyFont="1" applyFill="1" applyBorder="1" applyAlignment="1">
      <alignment horizontal="left" vertical="top"/>
    </xf>
    <xf numFmtId="0" fontId="5" fillId="0" borderId="0" xfId="0" applyFont="1" applyAlignment="1">
      <alignment horizontal="center"/>
    </xf>
    <xf numFmtId="0" fontId="8" fillId="7" borderId="4" xfId="0" applyFont="1" applyFill="1" applyBorder="1" applyAlignment="1">
      <alignment horizontal="left" vertical="top"/>
    </xf>
    <xf numFmtId="0" fontId="8" fillId="7" borderId="5" xfId="0" applyFont="1" applyFill="1" applyBorder="1" applyAlignment="1">
      <alignment horizontal="left" vertical="top"/>
    </xf>
    <xf numFmtId="0" fontId="8" fillId="7" borderId="6" xfId="0" applyFont="1" applyFill="1" applyBorder="1" applyAlignment="1">
      <alignment horizontal="left" vertical="top"/>
    </xf>
    <xf numFmtId="0" fontId="8" fillId="3" borderId="4" xfId="0" applyFont="1" applyFill="1" applyBorder="1" applyAlignment="1">
      <alignment horizontal="left" vertical="top"/>
    </xf>
    <xf numFmtId="0" fontId="8" fillId="3" borderId="5" xfId="0" applyFont="1" applyFill="1" applyBorder="1" applyAlignment="1">
      <alignment horizontal="left" vertical="top"/>
    </xf>
    <xf numFmtId="0" fontId="8" fillId="3" borderId="6" xfId="0" applyFont="1" applyFill="1" applyBorder="1" applyAlignment="1">
      <alignment horizontal="left" vertical="top"/>
    </xf>
    <xf numFmtId="0" fontId="8" fillId="19" borderId="4" xfId="0" applyFont="1" applyFill="1" applyBorder="1" applyAlignment="1">
      <alignment horizontal="left" vertical="top"/>
    </xf>
    <xf numFmtId="0" fontId="8" fillId="19" borderId="5" xfId="0" applyFont="1" applyFill="1" applyBorder="1" applyAlignment="1">
      <alignment horizontal="left" vertical="top"/>
    </xf>
    <xf numFmtId="0" fontId="8" fillId="19" borderId="6" xfId="0" applyFont="1" applyFill="1" applyBorder="1" applyAlignment="1">
      <alignment horizontal="left" vertical="top"/>
    </xf>
    <xf numFmtId="0" fontId="3" fillId="0" borderId="0" xfId="0" applyFont="1" applyAlignment="1">
      <alignment horizontal="center" vertical="center" wrapText="1"/>
    </xf>
    <xf numFmtId="0" fontId="3" fillId="0" borderId="0" xfId="0" applyFont="1" applyAlignment="1">
      <alignment horizontal="center" vertical="center"/>
    </xf>
    <xf numFmtId="44" fontId="4" fillId="0" borderId="1" xfId="1" applyFont="1" applyBorder="1" applyAlignment="1">
      <alignment horizontal="center" vertical="center" wrapText="1"/>
    </xf>
    <xf numFmtId="44" fontId="4" fillId="0" borderId="1" xfId="1" applyFont="1" applyBorder="1" applyAlignment="1">
      <alignment horizontal="center" vertical="center"/>
    </xf>
    <xf numFmtId="0" fontId="3" fillId="2" borderId="2" xfId="0" applyFont="1" applyFill="1" applyBorder="1" applyAlignment="1">
      <alignment horizontal="right" vertical="center"/>
    </xf>
    <xf numFmtId="0" fontId="8" fillId="8" borderId="4" xfId="0" applyFont="1" applyFill="1" applyBorder="1" applyAlignment="1">
      <alignment horizontal="left" vertical="top"/>
    </xf>
    <xf numFmtId="0" fontId="8" fillId="8" borderId="5" xfId="0" applyFont="1" applyFill="1" applyBorder="1" applyAlignment="1">
      <alignment horizontal="left" vertical="top"/>
    </xf>
    <xf numFmtId="0" fontId="8" fillId="8" borderId="6" xfId="0" applyFont="1" applyFill="1" applyBorder="1" applyAlignment="1">
      <alignment horizontal="left" vertical="top"/>
    </xf>
    <xf numFmtId="0" fontId="8" fillId="5" borderId="4" xfId="0" applyFont="1" applyFill="1" applyBorder="1" applyAlignment="1">
      <alignment horizontal="left" vertical="top"/>
    </xf>
    <xf numFmtId="0" fontId="8" fillId="5" borderId="5" xfId="0" applyFont="1" applyFill="1" applyBorder="1" applyAlignment="1">
      <alignment horizontal="left" vertical="top"/>
    </xf>
    <xf numFmtId="0" fontId="8" fillId="5" borderId="6" xfId="0" applyFont="1" applyFill="1" applyBorder="1" applyAlignment="1">
      <alignment horizontal="left" vertical="top"/>
    </xf>
    <xf numFmtId="0" fontId="8" fillId="4" borderId="4" xfId="0" applyFont="1" applyFill="1" applyBorder="1" applyAlignment="1">
      <alignment horizontal="left" vertical="top"/>
    </xf>
    <xf numFmtId="0" fontId="8" fillId="4" borderId="5" xfId="0" applyFont="1" applyFill="1" applyBorder="1" applyAlignment="1">
      <alignment horizontal="left" vertical="top"/>
    </xf>
    <xf numFmtId="0" fontId="8" fillId="4" borderId="6" xfId="0" applyFont="1" applyFill="1" applyBorder="1" applyAlignment="1">
      <alignment horizontal="left" vertical="top"/>
    </xf>
    <xf numFmtId="0" fontId="8" fillId="6" borderId="4" xfId="0" applyFont="1" applyFill="1" applyBorder="1" applyAlignment="1">
      <alignment horizontal="left" vertical="top"/>
    </xf>
    <xf numFmtId="0" fontId="9" fillId="6" borderId="5" xfId="0" applyFont="1" applyFill="1" applyBorder="1" applyAlignment="1">
      <alignment horizontal="left" vertical="top"/>
    </xf>
    <xf numFmtId="0" fontId="9" fillId="6" borderId="6" xfId="0" applyFont="1" applyFill="1" applyBorder="1" applyAlignment="1">
      <alignment horizontal="left" vertical="top"/>
    </xf>
    <xf numFmtId="0" fontId="11" fillId="20" borderId="4" xfId="0" applyFont="1" applyFill="1" applyBorder="1" applyAlignment="1">
      <alignment horizontal="left" vertical="top"/>
    </xf>
    <xf numFmtId="0" fontId="11" fillId="20" borderId="5" xfId="0" applyFont="1" applyFill="1" applyBorder="1" applyAlignment="1">
      <alignment horizontal="left" vertical="top"/>
    </xf>
    <xf numFmtId="0" fontId="11" fillId="20" borderId="6" xfId="0" applyFont="1" applyFill="1" applyBorder="1" applyAlignment="1">
      <alignment horizontal="left" vertical="top"/>
    </xf>
  </cellXfs>
  <cellStyles count="2">
    <cellStyle name="Currency" xfId="1" builtinId="4"/>
    <cellStyle name="Normal" xfId="0" builtinId="0"/>
  </cellStyles>
  <dxfs count="0"/>
  <tableStyles count="0" defaultTableStyle="TableStyleMedium2" defaultPivotStyle="PivotStyleLight16"/>
  <colors>
    <mruColors>
      <color rgb="FF003399"/>
      <color rgb="FF660066"/>
      <color rgb="FFFF33CC"/>
      <color rgb="FFE4C9FF"/>
      <color rgb="FFFF5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409575</xdr:colOff>
      <xdr:row>720</xdr:row>
      <xdr:rowOff>1077</xdr:rowOff>
    </xdr:from>
    <xdr:to>
      <xdr:col>10</xdr:col>
      <xdr:colOff>950594</xdr:colOff>
      <xdr:row>722</xdr:row>
      <xdr:rowOff>120015</xdr:rowOff>
    </xdr:to>
    <xdr:pic>
      <xdr:nvPicPr>
        <xdr:cNvPr id="2" name="Picture 3" descr="FDOE Logo_Small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7811577"/>
          <a:ext cx="1969769" cy="499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724"/>
  <sheetViews>
    <sheetView tabSelected="1" topLeftCell="B1" zoomScale="64" zoomScaleNormal="64" workbookViewId="0">
      <pane ySplit="10" topLeftCell="A11" activePane="bottomLeft" state="frozen"/>
      <selection pane="bottomLeft" activeCell="K10" sqref="K10"/>
    </sheetView>
  </sheetViews>
  <sheetFormatPr baseColWidth="10" defaultColWidth="8.83203125" defaultRowHeight="14" x14ac:dyDescent="0.15"/>
  <cols>
    <col min="1" max="1" width="5.5" style="172" hidden="1" customWidth="1"/>
    <col min="2" max="2" width="8.83203125" style="170" bestFit="1" customWidth="1"/>
    <col min="3" max="3" width="7.1640625" style="170" customWidth="1"/>
    <col min="4" max="4" width="10.1640625" style="170" customWidth="1"/>
    <col min="5" max="5" width="9.83203125" style="170" customWidth="1"/>
    <col min="6" max="6" width="45.5" style="165" customWidth="1"/>
    <col min="7" max="7" width="9.83203125" style="166" customWidth="1"/>
    <col min="8" max="8" width="18.6640625" style="223" hidden="1" customWidth="1"/>
    <col min="9" max="11" width="21.5" style="167" customWidth="1"/>
    <col min="12" max="12" width="22.1640625" style="166" hidden="1" customWidth="1"/>
    <col min="13" max="13" width="20.83203125" style="166" hidden="1" customWidth="1"/>
    <col min="14" max="14" width="17.1640625" style="166" hidden="1" customWidth="1"/>
    <col min="15" max="16" width="8.83203125" style="166" customWidth="1"/>
    <col min="17" max="18" width="0" style="166" hidden="1" customWidth="1"/>
    <col min="19" max="16384" width="8.83203125" style="166"/>
  </cols>
  <sheetData>
    <row r="1" spans="2:18" x14ac:dyDescent="0.15">
      <c r="B1" s="326" t="s">
        <v>0</v>
      </c>
      <c r="C1" s="327"/>
      <c r="D1" s="327"/>
      <c r="E1" s="327"/>
      <c r="H1" s="222" t="s">
        <v>1</v>
      </c>
      <c r="J1" s="328" t="s">
        <v>2</v>
      </c>
      <c r="K1" s="329"/>
    </row>
    <row r="2" spans="2:18" x14ac:dyDescent="0.15">
      <c r="B2" s="327"/>
      <c r="C2" s="327"/>
      <c r="D2" s="327"/>
      <c r="E2" s="327"/>
      <c r="J2" s="329"/>
      <c r="K2" s="329"/>
    </row>
    <row r="3" spans="2:18" x14ac:dyDescent="0.15">
      <c r="B3" s="326" t="s">
        <v>3</v>
      </c>
      <c r="C3" s="327"/>
      <c r="D3" s="327"/>
      <c r="E3" s="327"/>
      <c r="J3" s="329"/>
      <c r="K3" s="329"/>
    </row>
    <row r="4" spans="2:18" x14ac:dyDescent="0.15">
      <c r="B4" s="327"/>
      <c r="C4" s="327"/>
      <c r="D4" s="327"/>
      <c r="E4" s="327"/>
    </row>
    <row r="6" spans="2:18" ht="23" x14ac:dyDescent="0.25">
      <c r="B6" s="316" t="s">
        <v>4</v>
      </c>
      <c r="C6" s="316"/>
      <c r="D6" s="316"/>
      <c r="E6" s="316"/>
      <c r="F6" s="316"/>
      <c r="G6" s="316"/>
      <c r="H6" s="316"/>
      <c r="I6" s="316"/>
      <c r="J6" s="316"/>
      <c r="K6" s="316"/>
      <c r="L6" s="166" t="s">
        <v>5</v>
      </c>
      <c r="N6" s="168" t="s">
        <v>6</v>
      </c>
    </row>
    <row r="7" spans="2:18" ht="23" x14ac:dyDescent="0.25">
      <c r="B7" s="316" t="s">
        <v>7</v>
      </c>
      <c r="C7" s="316"/>
      <c r="D7" s="316"/>
      <c r="E7" s="316"/>
      <c r="F7" s="316"/>
      <c r="G7" s="316"/>
      <c r="H7" s="316"/>
      <c r="I7" s="316"/>
      <c r="J7" s="316"/>
      <c r="K7" s="316"/>
      <c r="L7" s="167">
        <v>68045364</v>
      </c>
      <c r="M7" s="169">
        <f>SUM(K11:K718)</f>
        <v>68045364.003383309</v>
      </c>
      <c r="N7" s="169">
        <f>L7-M7</f>
        <v>-3.3833086490631104E-3</v>
      </c>
    </row>
    <row r="8" spans="2:18" x14ac:dyDescent="0.15">
      <c r="I8" s="167">
        <f>L7*2/3</f>
        <v>45363576</v>
      </c>
      <c r="J8" s="167">
        <f>L7*1/3</f>
        <v>22681788</v>
      </c>
    </row>
    <row r="9" spans="2:18" x14ac:dyDescent="0.15">
      <c r="B9" s="274"/>
      <c r="C9" s="274"/>
      <c r="D9" s="274"/>
      <c r="E9" s="274"/>
      <c r="I9" s="275">
        <v>45330576</v>
      </c>
      <c r="J9" s="275">
        <v>22714788</v>
      </c>
    </row>
    <row r="10" spans="2:18" ht="42" x14ac:dyDescent="0.15">
      <c r="B10" s="210" t="s">
        <v>8</v>
      </c>
      <c r="C10" s="211" t="s">
        <v>9</v>
      </c>
      <c r="D10" s="96" t="s">
        <v>10</v>
      </c>
      <c r="E10" s="96" t="s">
        <v>11</v>
      </c>
      <c r="F10" s="1" t="s">
        <v>12</v>
      </c>
      <c r="G10" s="1" t="s">
        <v>13</v>
      </c>
      <c r="H10" s="224" t="s">
        <v>14</v>
      </c>
      <c r="I10" s="5" t="s">
        <v>15</v>
      </c>
      <c r="J10" s="7" t="s">
        <v>16</v>
      </c>
      <c r="K10" s="8" t="s">
        <v>17</v>
      </c>
    </row>
    <row r="11" spans="2:18" x14ac:dyDescent="0.15">
      <c r="B11" s="259" t="s">
        <v>18</v>
      </c>
      <c r="C11" s="150"/>
      <c r="D11" s="150"/>
      <c r="E11" s="150"/>
      <c r="F11" s="58"/>
      <c r="G11" s="123"/>
      <c r="H11" s="225"/>
      <c r="I11" s="25"/>
      <c r="J11" s="25"/>
      <c r="K11" s="26"/>
    </row>
    <row r="12" spans="2:18" ht="56" x14ac:dyDescent="0.15">
      <c r="B12" s="210">
        <v>5100</v>
      </c>
      <c r="C12" s="211">
        <v>160</v>
      </c>
      <c r="D12" s="96">
        <v>1</v>
      </c>
      <c r="E12" s="96" t="s">
        <v>385</v>
      </c>
      <c r="F12" s="12" t="s">
        <v>19</v>
      </c>
      <c r="G12" s="12"/>
      <c r="H12" s="226">
        <f>L12*2</f>
        <v>1517000</v>
      </c>
      <c r="I12" s="10">
        <f>H12*2/3</f>
        <v>1011333.3333333334</v>
      </c>
      <c r="J12" s="18">
        <f>H12*1/3</f>
        <v>505666.66666666669</v>
      </c>
      <c r="K12" s="19">
        <f>SUM(I12:J12)</f>
        <v>1517000</v>
      </c>
      <c r="L12" s="13">
        <v>758500</v>
      </c>
      <c r="Q12" s="166" t="s">
        <v>1066</v>
      </c>
      <c r="R12" s="166" t="str">
        <f>"0"&amp;C12</f>
        <v>0160</v>
      </c>
    </row>
    <row r="13" spans="2:18" x14ac:dyDescent="0.15">
      <c r="B13" s="210">
        <v>5100</v>
      </c>
      <c r="C13" s="211">
        <v>210</v>
      </c>
      <c r="D13" s="96">
        <v>1</v>
      </c>
      <c r="E13" s="96" t="s">
        <v>387</v>
      </c>
      <c r="F13" s="14" t="s">
        <v>20</v>
      </c>
      <c r="G13" s="12"/>
      <c r="H13" s="226">
        <f t="shared" ref="H13:H58" si="0">L13*2</f>
        <v>164139.4</v>
      </c>
      <c r="I13" s="10">
        <f t="shared" ref="I13:I76" si="1">H13*2/3</f>
        <v>109426.26666666666</v>
      </c>
      <c r="J13" s="18">
        <f t="shared" ref="J13:J76" si="2">H13*1/3</f>
        <v>54713.133333333331</v>
      </c>
      <c r="K13" s="19">
        <f t="shared" ref="K13:K76" si="3">SUM(I13:J13)</f>
        <v>164139.4</v>
      </c>
      <c r="L13" s="13">
        <v>82069.7</v>
      </c>
      <c r="Q13" s="166" t="s">
        <v>1066</v>
      </c>
      <c r="R13" s="166" t="str">
        <f t="shared" ref="R13:R76" si="4">"0"&amp;C13</f>
        <v>0210</v>
      </c>
    </row>
    <row r="14" spans="2:18" x14ac:dyDescent="0.15">
      <c r="B14" s="210">
        <v>5100</v>
      </c>
      <c r="C14" s="211">
        <v>220</v>
      </c>
      <c r="D14" s="96">
        <v>1</v>
      </c>
      <c r="E14" s="96" t="s">
        <v>388</v>
      </c>
      <c r="F14" s="14" t="s">
        <v>21</v>
      </c>
      <c r="G14" s="12"/>
      <c r="H14" s="226">
        <f t="shared" si="0"/>
        <v>94054</v>
      </c>
      <c r="I14" s="10">
        <f t="shared" si="1"/>
        <v>62702.666666666664</v>
      </c>
      <c r="J14" s="18">
        <f t="shared" si="2"/>
        <v>31351.333333333332</v>
      </c>
      <c r="K14" s="19">
        <f t="shared" si="3"/>
        <v>94054</v>
      </c>
      <c r="L14" s="13">
        <v>47027</v>
      </c>
      <c r="Q14" s="166" t="s">
        <v>1066</v>
      </c>
      <c r="R14" s="166" t="str">
        <f t="shared" si="4"/>
        <v>0220</v>
      </c>
    </row>
    <row r="15" spans="2:18" x14ac:dyDescent="0.15">
      <c r="B15" s="210">
        <v>5100</v>
      </c>
      <c r="C15" s="211">
        <v>220</v>
      </c>
      <c r="D15" s="96">
        <v>1</v>
      </c>
      <c r="E15" s="96" t="s">
        <v>389</v>
      </c>
      <c r="F15" s="14" t="s">
        <v>22</v>
      </c>
      <c r="G15" s="12"/>
      <c r="H15" s="226">
        <f t="shared" si="0"/>
        <v>21996.5</v>
      </c>
      <c r="I15" s="10">
        <f t="shared" si="1"/>
        <v>14664.333333333334</v>
      </c>
      <c r="J15" s="18">
        <f t="shared" si="2"/>
        <v>7332.166666666667</v>
      </c>
      <c r="K15" s="19">
        <f t="shared" si="3"/>
        <v>21996.5</v>
      </c>
      <c r="L15" s="13">
        <v>10998.25</v>
      </c>
      <c r="Q15" s="166" t="s">
        <v>1066</v>
      </c>
      <c r="R15" s="166" t="str">
        <f t="shared" si="4"/>
        <v>0220</v>
      </c>
    </row>
    <row r="16" spans="2:18" x14ac:dyDescent="0.15">
      <c r="B16" s="210">
        <v>5100</v>
      </c>
      <c r="C16" s="211">
        <v>240</v>
      </c>
      <c r="D16" s="96">
        <v>1</v>
      </c>
      <c r="E16" s="96" t="s">
        <v>386</v>
      </c>
      <c r="F16" s="14" t="s">
        <v>23</v>
      </c>
      <c r="G16" s="12"/>
      <c r="H16" s="226">
        <f t="shared" si="0"/>
        <v>15170</v>
      </c>
      <c r="I16" s="10">
        <f t="shared" si="1"/>
        <v>10113.333333333334</v>
      </c>
      <c r="J16" s="18">
        <f t="shared" si="2"/>
        <v>5056.666666666667</v>
      </c>
      <c r="K16" s="19">
        <f t="shared" si="3"/>
        <v>15170</v>
      </c>
      <c r="L16" s="13">
        <v>7585</v>
      </c>
      <c r="Q16" s="166" t="s">
        <v>1066</v>
      </c>
      <c r="R16" s="166" t="str">
        <f t="shared" si="4"/>
        <v>0240</v>
      </c>
    </row>
    <row r="17" spans="2:18" ht="80.25" customHeight="1" x14ac:dyDescent="0.15">
      <c r="B17" s="210">
        <v>5100</v>
      </c>
      <c r="C17" s="211">
        <v>130</v>
      </c>
      <c r="D17" s="96">
        <v>1</v>
      </c>
      <c r="E17" s="96" t="s">
        <v>390</v>
      </c>
      <c r="F17" s="12" t="s">
        <v>395</v>
      </c>
      <c r="G17" s="12"/>
      <c r="H17" s="226">
        <v>908643</v>
      </c>
      <c r="I17" s="10">
        <f t="shared" si="1"/>
        <v>605762</v>
      </c>
      <c r="J17" s="18">
        <f t="shared" si="2"/>
        <v>302881</v>
      </c>
      <c r="K17" s="19">
        <f t="shared" si="3"/>
        <v>908643</v>
      </c>
      <c r="L17" s="13">
        <v>362986.65719999984</v>
      </c>
      <c r="Q17" s="166" t="s">
        <v>1066</v>
      </c>
      <c r="R17" s="166" t="str">
        <f t="shared" si="4"/>
        <v>0130</v>
      </c>
    </row>
    <row r="18" spans="2:18" x14ac:dyDescent="0.15">
      <c r="B18" s="210">
        <v>5100</v>
      </c>
      <c r="C18" s="211">
        <v>210</v>
      </c>
      <c r="D18" s="96">
        <v>1</v>
      </c>
      <c r="E18" s="96" t="s">
        <v>391</v>
      </c>
      <c r="F18" s="14" t="s">
        <v>20</v>
      </c>
      <c r="G18" s="12"/>
      <c r="H18" s="226">
        <v>98315.172600000005</v>
      </c>
      <c r="I18" s="10">
        <f t="shared" si="1"/>
        <v>65543.448400000008</v>
      </c>
      <c r="J18" s="18">
        <f t="shared" si="2"/>
        <v>32771.724200000004</v>
      </c>
      <c r="K18" s="19">
        <f t="shared" si="3"/>
        <v>98315.17260000002</v>
      </c>
      <c r="L18" s="13">
        <v>39275.156309040016</v>
      </c>
      <c r="Q18" s="166" t="s">
        <v>1066</v>
      </c>
      <c r="R18" s="166" t="str">
        <f t="shared" si="4"/>
        <v>0210</v>
      </c>
    </row>
    <row r="19" spans="2:18" ht="15" x14ac:dyDescent="0.2">
      <c r="B19" s="210">
        <v>5100</v>
      </c>
      <c r="C19" s="211">
        <v>220</v>
      </c>
      <c r="D19" s="96">
        <v>1</v>
      </c>
      <c r="E19" s="96" t="s">
        <v>392</v>
      </c>
      <c r="F19" s="14" t="s">
        <v>21</v>
      </c>
      <c r="G19" s="12"/>
      <c r="H19" s="227">
        <v>56335.866000000002</v>
      </c>
      <c r="I19" s="10">
        <f t="shared" si="1"/>
        <v>37557.243999999999</v>
      </c>
      <c r="J19" s="18">
        <f t="shared" si="2"/>
        <v>18778.621999999999</v>
      </c>
      <c r="K19" s="19">
        <f t="shared" si="3"/>
        <v>56335.865999999995</v>
      </c>
      <c r="L19" s="13">
        <v>22505.1727464</v>
      </c>
      <c r="Q19" s="166" t="s">
        <v>1066</v>
      </c>
      <c r="R19" s="166" t="str">
        <f t="shared" si="4"/>
        <v>0220</v>
      </c>
    </row>
    <row r="20" spans="2:18" x14ac:dyDescent="0.15">
      <c r="B20" s="210">
        <v>5100</v>
      </c>
      <c r="C20" s="211">
        <v>220</v>
      </c>
      <c r="D20" s="96">
        <v>1</v>
      </c>
      <c r="E20" s="96" t="s">
        <v>393</v>
      </c>
      <c r="F20" s="14" t="s">
        <v>22</v>
      </c>
      <c r="G20" s="12"/>
      <c r="H20" s="226">
        <v>13175.3235</v>
      </c>
      <c r="I20" s="10">
        <f t="shared" si="1"/>
        <v>8783.5490000000009</v>
      </c>
      <c r="J20" s="18">
        <f t="shared" si="2"/>
        <v>4391.7745000000004</v>
      </c>
      <c r="K20" s="19">
        <f t="shared" si="3"/>
        <v>13175.323500000002</v>
      </c>
      <c r="L20" s="13">
        <v>5263.3065294000007</v>
      </c>
      <c r="Q20" s="166" t="s">
        <v>1066</v>
      </c>
      <c r="R20" s="166" t="str">
        <f t="shared" si="4"/>
        <v>0220</v>
      </c>
    </row>
    <row r="21" spans="2:18" ht="28.5" customHeight="1" x14ac:dyDescent="0.15">
      <c r="B21" s="210">
        <v>5100</v>
      </c>
      <c r="C21" s="211">
        <v>240</v>
      </c>
      <c r="D21" s="96">
        <v>1</v>
      </c>
      <c r="E21" s="96" t="s">
        <v>394</v>
      </c>
      <c r="F21" s="14" t="s">
        <v>23</v>
      </c>
      <c r="G21" s="12"/>
      <c r="H21" s="226">
        <v>9086.43</v>
      </c>
      <c r="I21" s="10">
        <f t="shared" si="1"/>
        <v>6057.62</v>
      </c>
      <c r="J21" s="18">
        <f t="shared" si="2"/>
        <v>3028.81</v>
      </c>
      <c r="K21" s="19">
        <f t="shared" si="3"/>
        <v>9086.43</v>
      </c>
      <c r="L21" s="13">
        <v>3629.8665720000004</v>
      </c>
      <c r="Q21" s="166" t="s">
        <v>1066</v>
      </c>
      <c r="R21" s="166" t="str">
        <f t="shared" si="4"/>
        <v>0240</v>
      </c>
    </row>
    <row r="22" spans="2:18" ht="84" x14ac:dyDescent="0.15">
      <c r="B22" s="210">
        <v>5100</v>
      </c>
      <c r="C22" s="211">
        <v>150</v>
      </c>
      <c r="D22" s="96">
        <v>1</v>
      </c>
      <c r="E22" s="96" t="s">
        <v>396</v>
      </c>
      <c r="F22" s="12" t="s">
        <v>24</v>
      </c>
      <c r="G22" s="12"/>
      <c r="H22" s="226">
        <f t="shared" si="0"/>
        <v>62986.995150000002</v>
      </c>
      <c r="I22" s="10">
        <f t="shared" si="1"/>
        <v>41991.330099999999</v>
      </c>
      <c r="J22" s="18">
        <f t="shared" si="2"/>
        <v>20995.66505</v>
      </c>
      <c r="K22" s="19">
        <f t="shared" si="3"/>
        <v>62986.995150000002</v>
      </c>
      <c r="L22" s="13">
        <v>31493.497575000001</v>
      </c>
      <c r="Q22" s="166" t="s">
        <v>1066</v>
      </c>
      <c r="R22" s="166" t="str">
        <f t="shared" si="4"/>
        <v>0150</v>
      </c>
    </row>
    <row r="23" spans="2:18" x14ac:dyDescent="0.15">
      <c r="B23" s="210">
        <v>5100</v>
      </c>
      <c r="C23" s="211">
        <v>210</v>
      </c>
      <c r="D23" s="96">
        <v>1</v>
      </c>
      <c r="E23" s="96" t="s">
        <v>397</v>
      </c>
      <c r="F23" s="14" t="s">
        <v>20</v>
      </c>
      <c r="G23" s="12"/>
      <c r="H23" s="226">
        <f t="shared" si="0"/>
        <v>6815.1928752300009</v>
      </c>
      <c r="I23" s="10">
        <f t="shared" si="1"/>
        <v>4543.4619168200006</v>
      </c>
      <c r="J23" s="18">
        <f t="shared" si="2"/>
        <v>2271.7309584100003</v>
      </c>
      <c r="K23" s="19">
        <f t="shared" si="3"/>
        <v>6815.1928752300009</v>
      </c>
      <c r="L23" s="13">
        <v>3407.5964376150005</v>
      </c>
      <c r="Q23" s="166" t="s">
        <v>1066</v>
      </c>
      <c r="R23" s="166" t="str">
        <f t="shared" si="4"/>
        <v>0210</v>
      </c>
    </row>
    <row r="24" spans="2:18" x14ac:dyDescent="0.15">
      <c r="B24" s="210">
        <v>5100</v>
      </c>
      <c r="C24" s="211">
        <v>220</v>
      </c>
      <c r="D24" s="96">
        <v>1</v>
      </c>
      <c r="E24" s="96" t="s">
        <v>398</v>
      </c>
      <c r="F24" s="14" t="s">
        <v>21</v>
      </c>
      <c r="G24" s="12"/>
      <c r="H24" s="226">
        <f t="shared" si="0"/>
        <v>3905.1936992999999</v>
      </c>
      <c r="I24" s="10">
        <f t="shared" si="1"/>
        <v>2603.4624662000001</v>
      </c>
      <c r="J24" s="18">
        <f t="shared" si="2"/>
        <v>1301.7312331000001</v>
      </c>
      <c r="K24" s="19">
        <f t="shared" si="3"/>
        <v>3905.1936992999999</v>
      </c>
      <c r="L24" s="13">
        <v>1952.59684965</v>
      </c>
      <c r="Q24" s="166" t="s">
        <v>1066</v>
      </c>
      <c r="R24" s="166" t="str">
        <f t="shared" si="4"/>
        <v>0220</v>
      </c>
    </row>
    <row r="25" spans="2:18" x14ac:dyDescent="0.15">
      <c r="B25" s="210">
        <v>5100</v>
      </c>
      <c r="C25" s="211">
        <v>220</v>
      </c>
      <c r="D25" s="96">
        <v>1</v>
      </c>
      <c r="E25" s="96" t="s">
        <v>402</v>
      </c>
      <c r="F25" s="14" t="s">
        <v>22</v>
      </c>
      <c r="G25" s="12"/>
      <c r="H25" s="226">
        <f t="shared" si="0"/>
        <v>913.311429675</v>
      </c>
      <c r="I25" s="10">
        <f t="shared" si="1"/>
        <v>608.87428645</v>
      </c>
      <c r="J25" s="18">
        <f t="shared" si="2"/>
        <v>304.437143225</v>
      </c>
      <c r="K25" s="19">
        <f t="shared" si="3"/>
        <v>913.311429675</v>
      </c>
      <c r="L25" s="13">
        <v>456.6557148375</v>
      </c>
      <c r="Q25" s="166" t="s">
        <v>1066</v>
      </c>
      <c r="R25" s="166" t="str">
        <f t="shared" si="4"/>
        <v>0220</v>
      </c>
    </row>
    <row r="26" spans="2:18" x14ac:dyDescent="0.15">
      <c r="B26" s="210">
        <v>5100</v>
      </c>
      <c r="C26" s="211">
        <v>240</v>
      </c>
      <c r="D26" s="96">
        <v>1</v>
      </c>
      <c r="E26" s="96" t="s">
        <v>404</v>
      </c>
      <c r="F26" s="14" t="s">
        <v>23</v>
      </c>
      <c r="G26" s="12"/>
      <c r="H26" s="226">
        <f t="shared" si="0"/>
        <v>629.86995149999996</v>
      </c>
      <c r="I26" s="10">
        <f t="shared" si="1"/>
        <v>419.91330099999999</v>
      </c>
      <c r="J26" s="18">
        <f t="shared" si="2"/>
        <v>209.95665049999999</v>
      </c>
      <c r="K26" s="19">
        <f t="shared" si="3"/>
        <v>629.86995149999996</v>
      </c>
      <c r="L26" s="13">
        <v>314.93497574999998</v>
      </c>
      <c r="Q26" s="166" t="s">
        <v>1066</v>
      </c>
      <c r="R26" s="166" t="str">
        <f t="shared" si="4"/>
        <v>0240</v>
      </c>
    </row>
    <row r="27" spans="2:18" ht="70" x14ac:dyDescent="0.15">
      <c r="B27" s="210">
        <v>5100</v>
      </c>
      <c r="C27" s="211">
        <v>140</v>
      </c>
      <c r="D27" s="96">
        <v>1</v>
      </c>
      <c r="E27" s="96" t="s">
        <v>406</v>
      </c>
      <c r="F27" s="12" t="s">
        <v>25</v>
      </c>
      <c r="G27" s="12"/>
      <c r="H27" s="226">
        <f t="shared" si="0"/>
        <v>152090</v>
      </c>
      <c r="I27" s="10">
        <f t="shared" si="1"/>
        <v>101393.33333333333</v>
      </c>
      <c r="J27" s="18">
        <f t="shared" si="2"/>
        <v>50696.666666666664</v>
      </c>
      <c r="K27" s="19">
        <f t="shared" si="3"/>
        <v>152090</v>
      </c>
      <c r="L27" s="13">
        <v>76045</v>
      </c>
      <c r="Q27" s="166" t="s">
        <v>1066</v>
      </c>
      <c r="R27" s="166" t="str">
        <f t="shared" si="4"/>
        <v>0140</v>
      </c>
    </row>
    <row r="28" spans="2:18" x14ac:dyDescent="0.15">
      <c r="B28" s="210">
        <v>5100</v>
      </c>
      <c r="C28" s="211">
        <v>220</v>
      </c>
      <c r="D28" s="96">
        <v>1</v>
      </c>
      <c r="E28" s="96" t="s">
        <v>407</v>
      </c>
      <c r="F28" s="14" t="s">
        <v>22</v>
      </c>
      <c r="G28" s="12"/>
      <c r="H28" s="226">
        <f t="shared" si="0"/>
        <v>2205.3050000000003</v>
      </c>
      <c r="I28" s="10">
        <f t="shared" si="1"/>
        <v>1470.2033333333336</v>
      </c>
      <c r="J28" s="18">
        <f t="shared" si="2"/>
        <v>735.1016666666668</v>
      </c>
      <c r="K28" s="19">
        <f t="shared" si="3"/>
        <v>2205.3050000000003</v>
      </c>
      <c r="L28" s="13">
        <v>1102.6525000000001</v>
      </c>
      <c r="Q28" s="166" t="s">
        <v>1066</v>
      </c>
      <c r="R28" s="166" t="str">
        <f t="shared" si="4"/>
        <v>0220</v>
      </c>
    </row>
    <row r="29" spans="2:18" x14ac:dyDescent="0.15">
      <c r="B29" s="210">
        <v>5100</v>
      </c>
      <c r="C29" s="211">
        <v>240</v>
      </c>
      <c r="D29" s="96">
        <v>1</v>
      </c>
      <c r="E29" s="96" t="s">
        <v>408</v>
      </c>
      <c r="F29" s="14" t="s">
        <v>23</v>
      </c>
      <c r="G29" s="12"/>
      <c r="H29" s="226">
        <f t="shared" si="0"/>
        <v>1520.9</v>
      </c>
      <c r="I29" s="10">
        <f t="shared" si="1"/>
        <v>1013.9333333333334</v>
      </c>
      <c r="J29" s="18">
        <f t="shared" si="2"/>
        <v>506.9666666666667</v>
      </c>
      <c r="K29" s="19">
        <f t="shared" si="3"/>
        <v>1520.9</v>
      </c>
      <c r="L29" s="13">
        <v>760.45</v>
      </c>
      <c r="Q29" s="166" t="s">
        <v>1066</v>
      </c>
      <c r="R29" s="166" t="str">
        <f t="shared" si="4"/>
        <v>0240</v>
      </c>
    </row>
    <row r="30" spans="2:18" ht="70" x14ac:dyDescent="0.15">
      <c r="B30" s="210">
        <v>5100</v>
      </c>
      <c r="C30" s="211">
        <v>140</v>
      </c>
      <c r="D30" s="96">
        <v>1</v>
      </c>
      <c r="E30" s="96" t="s">
        <v>409</v>
      </c>
      <c r="F30" s="12" t="s">
        <v>26</v>
      </c>
      <c r="G30" s="12"/>
      <c r="H30" s="226">
        <f t="shared" si="0"/>
        <v>252339</v>
      </c>
      <c r="I30" s="10">
        <f t="shared" si="1"/>
        <v>168226</v>
      </c>
      <c r="J30" s="18">
        <f t="shared" si="2"/>
        <v>84113</v>
      </c>
      <c r="K30" s="19">
        <f t="shared" si="3"/>
        <v>252339</v>
      </c>
      <c r="L30" s="13">
        <v>126169.5</v>
      </c>
      <c r="Q30" s="166" t="s">
        <v>1066</v>
      </c>
      <c r="R30" s="166" t="str">
        <f t="shared" si="4"/>
        <v>0140</v>
      </c>
    </row>
    <row r="31" spans="2:18" x14ac:dyDescent="0.15">
      <c r="B31" s="210">
        <v>5100</v>
      </c>
      <c r="C31" s="211">
        <v>220</v>
      </c>
      <c r="D31" s="96">
        <v>1</v>
      </c>
      <c r="E31" s="96" t="s">
        <v>410</v>
      </c>
      <c r="F31" s="14" t="s">
        <v>22</v>
      </c>
      <c r="G31" s="12"/>
      <c r="H31" s="226">
        <f t="shared" si="0"/>
        <v>3658.9155000000001</v>
      </c>
      <c r="I31" s="10">
        <f t="shared" si="1"/>
        <v>2439.277</v>
      </c>
      <c r="J31" s="18">
        <f t="shared" si="2"/>
        <v>1219.6385</v>
      </c>
      <c r="K31" s="19">
        <f t="shared" si="3"/>
        <v>3658.9155000000001</v>
      </c>
      <c r="L31" s="13">
        <v>1829.45775</v>
      </c>
      <c r="Q31" s="166" t="s">
        <v>1066</v>
      </c>
      <c r="R31" s="166" t="str">
        <f t="shared" si="4"/>
        <v>0220</v>
      </c>
    </row>
    <row r="32" spans="2:18" x14ac:dyDescent="0.15">
      <c r="B32" s="210">
        <v>5100</v>
      </c>
      <c r="C32" s="211">
        <v>240</v>
      </c>
      <c r="D32" s="96">
        <v>1</v>
      </c>
      <c r="E32" s="96" t="s">
        <v>401</v>
      </c>
      <c r="F32" s="14" t="s">
        <v>23</v>
      </c>
      <c r="G32" s="12"/>
      <c r="H32" s="226">
        <f t="shared" si="0"/>
        <v>2523.3900000000003</v>
      </c>
      <c r="I32" s="10">
        <f t="shared" si="1"/>
        <v>1682.2600000000002</v>
      </c>
      <c r="J32" s="18">
        <f t="shared" si="2"/>
        <v>841.13000000000011</v>
      </c>
      <c r="K32" s="19">
        <f t="shared" si="3"/>
        <v>2523.3900000000003</v>
      </c>
      <c r="L32" s="13">
        <v>1261.6950000000002</v>
      </c>
      <c r="Q32" s="166" t="s">
        <v>1066</v>
      </c>
      <c r="R32" s="166" t="str">
        <f t="shared" si="4"/>
        <v>0240</v>
      </c>
    </row>
    <row r="33" spans="2:18" ht="56" x14ac:dyDescent="0.15">
      <c r="B33" s="210">
        <v>5100</v>
      </c>
      <c r="C33" s="211">
        <v>160</v>
      </c>
      <c r="D33" s="96">
        <v>1</v>
      </c>
      <c r="E33" s="96" t="s">
        <v>411</v>
      </c>
      <c r="F33" s="12" t="s">
        <v>27</v>
      </c>
      <c r="G33" s="12"/>
      <c r="H33" s="226">
        <f t="shared" si="0"/>
        <v>279326.56</v>
      </c>
      <c r="I33" s="10">
        <f t="shared" si="1"/>
        <v>186217.70666666667</v>
      </c>
      <c r="J33" s="18">
        <f t="shared" si="2"/>
        <v>93108.853333333333</v>
      </c>
      <c r="K33" s="19">
        <f t="shared" si="3"/>
        <v>279326.56</v>
      </c>
      <c r="L33" s="13">
        <v>139663.28</v>
      </c>
      <c r="Q33" s="166" t="s">
        <v>1066</v>
      </c>
      <c r="R33" s="166" t="str">
        <f t="shared" si="4"/>
        <v>0160</v>
      </c>
    </row>
    <row r="34" spans="2:18" x14ac:dyDescent="0.15">
      <c r="B34" s="210">
        <v>5100</v>
      </c>
      <c r="C34" s="211">
        <v>210</v>
      </c>
      <c r="D34" s="96">
        <v>1</v>
      </c>
      <c r="E34" s="96" t="s">
        <v>412</v>
      </c>
      <c r="F34" s="14" t="s">
        <v>20</v>
      </c>
      <c r="G34" s="12"/>
      <c r="H34" s="226">
        <f t="shared" si="0"/>
        <v>30223.133792000008</v>
      </c>
      <c r="I34" s="10">
        <f t="shared" si="1"/>
        <v>20148.755861333339</v>
      </c>
      <c r="J34" s="18">
        <f t="shared" si="2"/>
        <v>10074.377930666669</v>
      </c>
      <c r="K34" s="19">
        <f t="shared" si="3"/>
        <v>30223.133792000008</v>
      </c>
      <c r="L34" s="13">
        <v>15111.566896000004</v>
      </c>
      <c r="Q34" s="166" t="s">
        <v>1066</v>
      </c>
      <c r="R34" s="166" t="str">
        <f t="shared" si="4"/>
        <v>0210</v>
      </c>
    </row>
    <row r="35" spans="2:18" x14ac:dyDescent="0.15">
      <c r="B35" s="210">
        <v>5100</v>
      </c>
      <c r="C35" s="211">
        <v>220</v>
      </c>
      <c r="D35" s="96">
        <v>1</v>
      </c>
      <c r="E35" s="96" t="s">
        <v>399</v>
      </c>
      <c r="F35" s="14" t="s">
        <v>21</v>
      </c>
      <c r="G35" s="12"/>
      <c r="H35" s="226">
        <f t="shared" si="0"/>
        <v>17318.246720000003</v>
      </c>
      <c r="I35" s="10">
        <f t="shared" si="1"/>
        <v>11545.497813333335</v>
      </c>
      <c r="J35" s="18">
        <f t="shared" si="2"/>
        <v>5772.7489066666676</v>
      </c>
      <c r="K35" s="19">
        <f t="shared" si="3"/>
        <v>17318.246720000003</v>
      </c>
      <c r="L35" s="13">
        <v>8659.1233600000014</v>
      </c>
      <c r="Q35" s="166" t="s">
        <v>1066</v>
      </c>
      <c r="R35" s="166" t="str">
        <f t="shared" si="4"/>
        <v>0220</v>
      </c>
    </row>
    <row r="36" spans="2:18" x14ac:dyDescent="0.15">
      <c r="B36" s="210">
        <v>5100</v>
      </c>
      <c r="C36" s="211">
        <v>220</v>
      </c>
      <c r="D36" s="96">
        <v>1</v>
      </c>
      <c r="E36" s="96" t="s">
        <v>413</v>
      </c>
      <c r="F36" s="14" t="s">
        <v>22</v>
      </c>
      <c r="G36" s="12"/>
      <c r="H36" s="226">
        <f t="shared" si="0"/>
        <v>4050.2351200000003</v>
      </c>
      <c r="I36" s="10">
        <f t="shared" si="1"/>
        <v>2700.156746666667</v>
      </c>
      <c r="J36" s="18">
        <f t="shared" si="2"/>
        <v>1350.0783733333335</v>
      </c>
      <c r="K36" s="19">
        <f t="shared" si="3"/>
        <v>4050.2351200000003</v>
      </c>
      <c r="L36" s="13">
        <v>2025.1175600000001</v>
      </c>
      <c r="Q36" s="166" t="s">
        <v>1066</v>
      </c>
      <c r="R36" s="166" t="str">
        <f t="shared" si="4"/>
        <v>0220</v>
      </c>
    </row>
    <row r="37" spans="2:18" x14ac:dyDescent="0.15">
      <c r="B37" s="210">
        <v>5100</v>
      </c>
      <c r="C37" s="211">
        <v>240</v>
      </c>
      <c r="D37" s="96">
        <v>1</v>
      </c>
      <c r="E37" s="96" t="s">
        <v>414</v>
      </c>
      <c r="F37" s="14" t="s">
        <v>23</v>
      </c>
      <c r="G37" s="12"/>
      <c r="H37" s="226">
        <f t="shared" si="0"/>
        <v>2793.2656000000002</v>
      </c>
      <c r="I37" s="10">
        <f t="shared" si="1"/>
        <v>1862.1770666666669</v>
      </c>
      <c r="J37" s="18">
        <f t="shared" si="2"/>
        <v>931.08853333333343</v>
      </c>
      <c r="K37" s="19">
        <f t="shared" si="3"/>
        <v>2793.2656000000002</v>
      </c>
      <c r="L37" s="13">
        <v>1396.6328000000001</v>
      </c>
      <c r="Q37" s="166" t="s">
        <v>1066</v>
      </c>
      <c r="R37" s="166" t="str">
        <f t="shared" si="4"/>
        <v>0240</v>
      </c>
    </row>
    <row r="38" spans="2:18" ht="56" x14ac:dyDescent="0.15">
      <c r="B38" s="210">
        <v>5100</v>
      </c>
      <c r="C38" s="211">
        <v>150</v>
      </c>
      <c r="D38" s="96">
        <v>1</v>
      </c>
      <c r="E38" s="96" t="s">
        <v>415</v>
      </c>
      <c r="F38" s="12" t="s">
        <v>28</v>
      </c>
      <c r="G38" s="12"/>
      <c r="H38" s="226">
        <f t="shared" si="0"/>
        <v>17288</v>
      </c>
      <c r="I38" s="10">
        <f t="shared" si="1"/>
        <v>11525.333333333334</v>
      </c>
      <c r="J38" s="18">
        <f t="shared" si="2"/>
        <v>5762.666666666667</v>
      </c>
      <c r="K38" s="19">
        <f t="shared" si="3"/>
        <v>17288</v>
      </c>
      <c r="L38" s="13">
        <v>8644</v>
      </c>
      <c r="Q38" s="166" t="s">
        <v>1066</v>
      </c>
      <c r="R38" s="166" t="str">
        <f t="shared" si="4"/>
        <v>0150</v>
      </c>
    </row>
    <row r="39" spans="2:18" x14ac:dyDescent="0.15">
      <c r="B39" s="210">
        <v>5100</v>
      </c>
      <c r="C39" s="211">
        <v>210</v>
      </c>
      <c r="D39" s="96">
        <v>1</v>
      </c>
      <c r="E39" s="96" t="s">
        <v>416</v>
      </c>
      <c r="F39" s="14" t="s">
        <v>20</v>
      </c>
      <c r="G39" s="12"/>
      <c r="H39" s="226">
        <f t="shared" si="0"/>
        <v>1870.5616</v>
      </c>
      <c r="I39" s="10">
        <f t="shared" si="1"/>
        <v>1247.0410666666667</v>
      </c>
      <c r="J39" s="18">
        <f t="shared" si="2"/>
        <v>623.52053333333333</v>
      </c>
      <c r="K39" s="19">
        <f t="shared" si="3"/>
        <v>1870.5616</v>
      </c>
      <c r="L39" s="13">
        <v>935.2808</v>
      </c>
      <c r="Q39" s="166" t="s">
        <v>1066</v>
      </c>
      <c r="R39" s="166" t="str">
        <f t="shared" si="4"/>
        <v>0210</v>
      </c>
    </row>
    <row r="40" spans="2:18" x14ac:dyDescent="0.15">
      <c r="B40" s="210">
        <v>5100</v>
      </c>
      <c r="C40" s="211">
        <v>220</v>
      </c>
      <c r="D40" s="96">
        <v>1</v>
      </c>
      <c r="E40" s="96" t="s">
        <v>400</v>
      </c>
      <c r="F40" s="14" t="s">
        <v>21</v>
      </c>
      <c r="G40" s="12"/>
      <c r="H40" s="226">
        <f t="shared" si="0"/>
        <v>1071.856</v>
      </c>
      <c r="I40" s="10">
        <f t="shared" si="1"/>
        <v>714.57066666666663</v>
      </c>
      <c r="J40" s="18">
        <f t="shared" si="2"/>
        <v>357.28533333333331</v>
      </c>
      <c r="K40" s="19">
        <f t="shared" si="3"/>
        <v>1071.856</v>
      </c>
      <c r="L40" s="13">
        <v>535.928</v>
      </c>
      <c r="Q40" s="166" t="s">
        <v>1066</v>
      </c>
      <c r="R40" s="166" t="str">
        <f t="shared" si="4"/>
        <v>0220</v>
      </c>
    </row>
    <row r="41" spans="2:18" x14ac:dyDescent="0.15">
      <c r="B41" s="210">
        <v>5100</v>
      </c>
      <c r="C41" s="211">
        <v>220</v>
      </c>
      <c r="D41" s="96">
        <v>1</v>
      </c>
      <c r="E41" s="96" t="s">
        <v>403</v>
      </c>
      <c r="F41" s="14" t="s">
        <v>22</v>
      </c>
      <c r="G41" s="12"/>
      <c r="H41" s="226">
        <f t="shared" si="0"/>
        <v>250.67600000000002</v>
      </c>
      <c r="I41" s="10">
        <f t="shared" si="1"/>
        <v>167.11733333333333</v>
      </c>
      <c r="J41" s="18">
        <f t="shared" si="2"/>
        <v>83.558666666666667</v>
      </c>
      <c r="K41" s="19">
        <f t="shared" si="3"/>
        <v>250.67599999999999</v>
      </c>
      <c r="L41" s="13">
        <v>125.33800000000001</v>
      </c>
      <c r="Q41" s="166" t="s">
        <v>1066</v>
      </c>
      <c r="R41" s="166" t="str">
        <f t="shared" si="4"/>
        <v>0220</v>
      </c>
    </row>
    <row r="42" spans="2:18" x14ac:dyDescent="0.15">
      <c r="B42" s="210">
        <v>5100</v>
      </c>
      <c r="C42" s="211">
        <v>240</v>
      </c>
      <c r="D42" s="96">
        <v>1</v>
      </c>
      <c r="E42" s="96" t="s">
        <v>405</v>
      </c>
      <c r="F42" s="14" t="s">
        <v>23</v>
      </c>
      <c r="G42" s="12"/>
      <c r="H42" s="226">
        <f t="shared" si="0"/>
        <v>172.88</v>
      </c>
      <c r="I42" s="10">
        <f t="shared" si="1"/>
        <v>115.25333333333333</v>
      </c>
      <c r="J42" s="18">
        <f t="shared" si="2"/>
        <v>57.626666666666665</v>
      </c>
      <c r="K42" s="19">
        <f t="shared" si="3"/>
        <v>172.88</v>
      </c>
      <c r="L42" s="13">
        <v>86.44</v>
      </c>
      <c r="Q42" s="166" t="s">
        <v>1066</v>
      </c>
      <c r="R42" s="166" t="str">
        <f t="shared" si="4"/>
        <v>0240</v>
      </c>
    </row>
    <row r="43" spans="2:18" ht="42" x14ac:dyDescent="0.15">
      <c r="B43" s="210">
        <v>5100</v>
      </c>
      <c r="C43" s="211">
        <v>310</v>
      </c>
      <c r="D43" s="96">
        <v>1</v>
      </c>
      <c r="E43" s="213" t="s">
        <v>417</v>
      </c>
      <c r="F43" s="12" t="s">
        <v>29</v>
      </c>
      <c r="G43" s="12"/>
      <c r="H43" s="226">
        <v>50000</v>
      </c>
      <c r="I43" s="10">
        <f t="shared" si="1"/>
        <v>33333.333333333336</v>
      </c>
      <c r="J43" s="18">
        <f t="shared" si="2"/>
        <v>16666.666666666668</v>
      </c>
      <c r="K43" s="19">
        <f t="shared" si="3"/>
        <v>50000</v>
      </c>
      <c r="L43" s="13">
        <v>50000</v>
      </c>
      <c r="Q43" s="166" t="s">
        <v>1066</v>
      </c>
      <c r="R43" s="166" t="str">
        <f t="shared" si="4"/>
        <v>0310</v>
      </c>
    </row>
    <row r="44" spans="2:18" ht="70" x14ac:dyDescent="0.15">
      <c r="B44" s="210">
        <v>7800</v>
      </c>
      <c r="C44" s="211">
        <v>790</v>
      </c>
      <c r="D44" s="96">
        <v>1</v>
      </c>
      <c r="E44" s="213" t="s">
        <v>418</v>
      </c>
      <c r="F44" s="12" t="s">
        <v>30</v>
      </c>
      <c r="G44" s="12"/>
      <c r="H44" s="226">
        <f t="shared" si="0"/>
        <v>120000</v>
      </c>
      <c r="I44" s="10">
        <f t="shared" si="1"/>
        <v>80000</v>
      </c>
      <c r="J44" s="18">
        <f t="shared" si="2"/>
        <v>40000</v>
      </c>
      <c r="K44" s="19">
        <f t="shared" si="3"/>
        <v>120000</v>
      </c>
      <c r="L44" s="13">
        <v>60000</v>
      </c>
      <c r="Q44" s="166" t="s">
        <v>1066</v>
      </c>
      <c r="R44" s="166" t="str">
        <f t="shared" si="4"/>
        <v>0790</v>
      </c>
    </row>
    <row r="45" spans="2:18" ht="84" x14ac:dyDescent="0.15">
      <c r="B45" s="210">
        <v>5100</v>
      </c>
      <c r="C45" s="211">
        <v>510</v>
      </c>
      <c r="D45" s="96">
        <v>1</v>
      </c>
      <c r="E45" s="213" t="s">
        <v>419</v>
      </c>
      <c r="F45" s="12" t="s">
        <v>31</v>
      </c>
      <c r="G45" s="12"/>
      <c r="H45" s="226">
        <v>350000</v>
      </c>
      <c r="I45" s="10">
        <f t="shared" si="1"/>
        <v>233333.33333333334</v>
      </c>
      <c r="J45" s="18">
        <f t="shared" si="2"/>
        <v>116666.66666666667</v>
      </c>
      <c r="K45" s="19">
        <f t="shared" si="3"/>
        <v>350000</v>
      </c>
      <c r="L45" s="13">
        <v>99363.98</v>
      </c>
      <c r="Q45" s="166" t="s">
        <v>1066</v>
      </c>
      <c r="R45" s="166" t="str">
        <f t="shared" si="4"/>
        <v>0510</v>
      </c>
    </row>
    <row r="46" spans="2:18" ht="56" x14ac:dyDescent="0.15">
      <c r="B46" s="210">
        <v>5100</v>
      </c>
      <c r="C46" s="211">
        <v>369</v>
      </c>
      <c r="D46" s="96">
        <v>1</v>
      </c>
      <c r="E46" s="213" t="s">
        <v>420</v>
      </c>
      <c r="F46" s="12" t="s">
        <v>32</v>
      </c>
      <c r="G46" s="12"/>
      <c r="H46" s="226">
        <v>250000</v>
      </c>
      <c r="I46" s="10">
        <f t="shared" si="1"/>
        <v>166666.66666666666</v>
      </c>
      <c r="J46" s="18">
        <f t="shared" si="2"/>
        <v>83333.333333333328</v>
      </c>
      <c r="K46" s="19">
        <f t="shared" si="3"/>
        <v>250000</v>
      </c>
      <c r="L46" s="13">
        <v>60000</v>
      </c>
      <c r="Q46" s="166" t="s">
        <v>1066</v>
      </c>
      <c r="R46" s="166" t="str">
        <f t="shared" si="4"/>
        <v>0369</v>
      </c>
    </row>
    <row r="47" spans="2:18" x14ac:dyDescent="0.15">
      <c r="B47" s="210">
        <v>5100</v>
      </c>
      <c r="C47" s="211">
        <v>390</v>
      </c>
      <c r="D47" s="96">
        <v>1</v>
      </c>
      <c r="E47" s="213" t="s">
        <v>421</v>
      </c>
      <c r="F47" s="12" t="s">
        <v>33</v>
      </c>
      <c r="G47" s="12"/>
      <c r="H47" s="226">
        <v>5000</v>
      </c>
      <c r="I47" s="10">
        <f t="shared" si="1"/>
        <v>3333.3333333333335</v>
      </c>
      <c r="J47" s="18">
        <f t="shared" si="2"/>
        <v>1666.6666666666667</v>
      </c>
      <c r="K47" s="19">
        <f t="shared" si="3"/>
        <v>5000</v>
      </c>
      <c r="L47" s="13"/>
      <c r="Q47" s="166" t="s">
        <v>1066</v>
      </c>
      <c r="R47" s="166" t="str">
        <f t="shared" si="4"/>
        <v>0390</v>
      </c>
    </row>
    <row r="48" spans="2:18" ht="42" x14ac:dyDescent="0.15">
      <c r="B48" s="210">
        <v>6150</v>
      </c>
      <c r="C48" s="211">
        <v>160</v>
      </c>
      <c r="D48" s="96">
        <v>1</v>
      </c>
      <c r="E48" s="96" t="s">
        <v>422</v>
      </c>
      <c r="F48" s="12" t="s">
        <v>34</v>
      </c>
      <c r="G48" s="12"/>
      <c r="H48" s="226">
        <f t="shared" si="0"/>
        <v>83669.36</v>
      </c>
      <c r="I48" s="10">
        <f t="shared" si="1"/>
        <v>55779.573333333334</v>
      </c>
      <c r="J48" s="18">
        <f t="shared" si="2"/>
        <v>27889.786666666667</v>
      </c>
      <c r="K48" s="19">
        <f t="shared" si="3"/>
        <v>83669.36</v>
      </c>
      <c r="L48" s="13">
        <v>41834.68</v>
      </c>
      <c r="Q48" s="166" t="s">
        <v>1066</v>
      </c>
      <c r="R48" s="166" t="str">
        <f t="shared" si="4"/>
        <v>0160</v>
      </c>
    </row>
    <row r="49" spans="2:18" x14ac:dyDescent="0.15">
      <c r="B49" s="210">
        <v>6150</v>
      </c>
      <c r="C49" s="211">
        <v>210</v>
      </c>
      <c r="D49" s="96">
        <v>1</v>
      </c>
      <c r="E49" s="96" t="s">
        <v>423</v>
      </c>
      <c r="F49" s="14" t="s">
        <v>20</v>
      </c>
      <c r="G49" s="12"/>
      <c r="H49" s="226">
        <f t="shared" si="0"/>
        <v>9053.0247519999994</v>
      </c>
      <c r="I49" s="10">
        <f t="shared" si="1"/>
        <v>6035.3498346666665</v>
      </c>
      <c r="J49" s="18">
        <f t="shared" si="2"/>
        <v>3017.6749173333333</v>
      </c>
      <c r="K49" s="19">
        <f t="shared" si="3"/>
        <v>9053.0247519999994</v>
      </c>
      <c r="L49" s="13">
        <v>4526.5123759999997</v>
      </c>
      <c r="Q49" s="166" t="s">
        <v>1066</v>
      </c>
      <c r="R49" s="166" t="str">
        <f t="shared" si="4"/>
        <v>0210</v>
      </c>
    </row>
    <row r="50" spans="2:18" x14ac:dyDescent="0.15">
      <c r="B50" s="210">
        <v>6150</v>
      </c>
      <c r="C50" s="211">
        <v>220</v>
      </c>
      <c r="D50" s="96">
        <v>1</v>
      </c>
      <c r="E50" s="96" t="s">
        <v>424</v>
      </c>
      <c r="F50" s="14" t="s">
        <v>21</v>
      </c>
      <c r="G50" s="12"/>
      <c r="H50" s="226">
        <f t="shared" si="0"/>
        <v>5187.5003199999992</v>
      </c>
      <c r="I50" s="10">
        <f t="shared" si="1"/>
        <v>3458.3335466666663</v>
      </c>
      <c r="J50" s="18">
        <f t="shared" si="2"/>
        <v>1729.1667733333331</v>
      </c>
      <c r="K50" s="19">
        <f t="shared" si="3"/>
        <v>5187.5003199999992</v>
      </c>
      <c r="L50" s="13">
        <v>2593.7501599999996</v>
      </c>
      <c r="Q50" s="166" t="s">
        <v>1066</v>
      </c>
      <c r="R50" s="166" t="str">
        <f t="shared" si="4"/>
        <v>0220</v>
      </c>
    </row>
    <row r="51" spans="2:18" x14ac:dyDescent="0.15">
      <c r="B51" s="210">
        <v>6150</v>
      </c>
      <c r="C51" s="211">
        <v>220</v>
      </c>
      <c r="D51" s="96">
        <v>1</v>
      </c>
      <c r="E51" s="96" t="s">
        <v>425</v>
      </c>
      <c r="F51" s="14" t="s">
        <v>22</v>
      </c>
      <c r="G51" s="12"/>
      <c r="H51" s="226">
        <f t="shared" si="0"/>
        <v>1213.2057199999999</v>
      </c>
      <c r="I51" s="10">
        <f t="shared" si="1"/>
        <v>808.80381333333332</v>
      </c>
      <c r="J51" s="18">
        <f t="shared" si="2"/>
        <v>404.40190666666666</v>
      </c>
      <c r="K51" s="19">
        <f t="shared" si="3"/>
        <v>1213.2057199999999</v>
      </c>
      <c r="L51" s="13">
        <v>606.60285999999996</v>
      </c>
      <c r="Q51" s="166" t="s">
        <v>1066</v>
      </c>
      <c r="R51" s="166" t="str">
        <f t="shared" si="4"/>
        <v>0220</v>
      </c>
    </row>
    <row r="52" spans="2:18" x14ac:dyDescent="0.15">
      <c r="B52" s="210">
        <v>6150</v>
      </c>
      <c r="C52" s="211">
        <v>240</v>
      </c>
      <c r="D52" s="96">
        <v>1</v>
      </c>
      <c r="E52" s="96" t="s">
        <v>426</v>
      </c>
      <c r="F52" s="14" t="s">
        <v>23</v>
      </c>
      <c r="G52" s="12"/>
      <c r="H52" s="226">
        <f t="shared" si="0"/>
        <v>836.69359999999983</v>
      </c>
      <c r="I52" s="10">
        <f t="shared" si="1"/>
        <v>557.79573333333326</v>
      </c>
      <c r="J52" s="18">
        <f t="shared" si="2"/>
        <v>278.89786666666663</v>
      </c>
      <c r="K52" s="19">
        <f t="shared" si="3"/>
        <v>836.69359999999983</v>
      </c>
      <c r="L52" s="13">
        <v>418.34679999999992</v>
      </c>
      <c r="Q52" s="166" t="s">
        <v>1066</v>
      </c>
      <c r="R52" s="166" t="str">
        <f t="shared" si="4"/>
        <v>0240</v>
      </c>
    </row>
    <row r="53" spans="2:18" ht="70" x14ac:dyDescent="0.15">
      <c r="B53" s="210">
        <v>6150</v>
      </c>
      <c r="C53" s="211">
        <v>150</v>
      </c>
      <c r="D53" s="96">
        <v>1</v>
      </c>
      <c r="E53" s="96" t="s">
        <v>427</v>
      </c>
      <c r="F53" s="12" t="s">
        <v>35</v>
      </c>
      <c r="G53" s="12"/>
      <c r="H53" s="226">
        <f t="shared" si="0"/>
        <v>13327.278299999998</v>
      </c>
      <c r="I53" s="10">
        <f t="shared" si="1"/>
        <v>8884.8521999999994</v>
      </c>
      <c r="J53" s="18">
        <f t="shared" si="2"/>
        <v>4442.4260999999997</v>
      </c>
      <c r="K53" s="19">
        <f t="shared" si="3"/>
        <v>13327.278299999998</v>
      </c>
      <c r="L53" s="13">
        <v>6663.6391499999991</v>
      </c>
      <c r="Q53" s="166" t="s">
        <v>1066</v>
      </c>
      <c r="R53" s="166" t="str">
        <f t="shared" si="4"/>
        <v>0150</v>
      </c>
    </row>
    <row r="54" spans="2:18" x14ac:dyDescent="0.15">
      <c r="B54" s="210">
        <v>6150</v>
      </c>
      <c r="C54" s="211">
        <v>210</v>
      </c>
      <c r="D54" s="96">
        <v>1</v>
      </c>
      <c r="E54" s="96" t="s">
        <v>428</v>
      </c>
      <c r="F54" s="14" t="s">
        <v>20</v>
      </c>
      <c r="G54" s="12"/>
      <c r="H54" s="226">
        <f t="shared" si="0"/>
        <v>1442.0115120599999</v>
      </c>
      <c r="I54" s="10">
        <f t="shared" si="1"/>
        <v>961.34100803999991</v>
      </c>
      <c r="J54" s="18">
        <f t="shared" si="2"/>
        <v>480.67050401999995</v>
      </c>
      <c r="K54" s="19">
        <f t="shared" si="3"/>
        <v>1442.0115120599999</v>
      </c>
      <c r="L54" s="13">
        <v>721.00575602999993</v>
      </c>
      <c r="Q54" s="166" t="s">
        <v>1066</v>
      </c>
      <c r="R54" s="166" t="str">
        <f t="shared" si="4"/>
        <v>0210</v>
      </c>
    </row>
    <row r="55" spans="2:18" x14ac:dyDescent="0.15">
      <c r="B55" s="210">
        <v>6150</v>
      </c>
      <c r="C55" s="211">
        <v>220</v>
      </c>
      <c r="D55" s="96">
        <v>1</v>
      </c>
      <c r="E55" s="96" t="s">
        <v>429</v>
      </c>
      <c r="F55" s="14" t="s">
        <v>21</v>
      </c>
      <c r="G55" s="12"/>
      <c r="H55" s="226">
        <f t="shared" si="0"/>
        <v>826.2912546</v>
      </c>
      <c r="I55" s="10">
        <f t="shared" si="1"/>
        <v>550.86083640000004</v>
      </c>
      <c r="J55" s="18">
        <f t="shared" si="2"/>
        <v>275.43041820000002</v>
      </c>
      <c r="K55" s="19">
        <f t="shared" si="3"/>
        <v>826.2912546</v>
      </c>
      <c r="L55" s="13">
        <v>413.1456273</v>
      </c>
      <c r="Q55" s="166" t="s">
        <v>1066</v>
      </c>
      <c r="R55" s="166" t="str">
        <f t="shared" si="4"/>
        <v>0220</v>
      </c>
    </row>
    <row r="56" spans="2:18" x14ac:dyDescent="0.15">
      <c r="B56" s="210">
        <v>6150</v>
      </c>
      <c r="C56" s="211">
        <v>220</v>
      </c>
      <c r="D56" s="96">
        <v>1</v>
      </c>
      <c r="E56" s="96" t="s">
        <v>430</v>
      </c>
      <c r="F56" s="14" t="s">
        <v>22</v>
      </c>
      <c r="G56" s="12"/>
      <c r="H56" s="226">
        <f t="shared" si="0"/>
        <v>193.24553534999998</v>
      </c>
      <c r="I56" s="10">
        <f t="shared" si="1"/>
        <v>128.8303569</v>
      </c>
      <c r="J56" s="18">
        <f t="shared" si="2"/>
        <v>64.415178449999999</v>
      </c>
      <c r="K56" s="19">
        <f t="shared" si="3"/>
        <v>193.24553535000001</v>
      </c>
      <c r="L56" s="13">
        <v>96.622767674999992</v>
      </c>
      <c r="Q56" s="166" t="s">
        <v>1066</v>
      </c>
      <c r="R56" s="166" t="str">
        <f t="shared" si="4"/>
        <v>0220</v>
      </c>
    </row>
    <row r="57" spans="2:18" x14ac:dyDescent="0.15">
      <c r="B57" s="210">
        <v>6150</v>
      </c>
      <c r="C57" s="211">
        <v>240</v>
      </c>
      <c r="D57" s="96">
        <v>1</v>
      </c>
      <c r="E57" s="96" t="s">
        <v>431</v>
      </c>
      <c r="F57" s="14" t="s">
        <v>23</v>
      </c>
      <c r="G57" s="12"/>
      <c r="H57" s="226">
        <f t="shared" si="0"/>
        <v>133.272783</v>
      </c>
      <c r="I57" s="10">
        <f t="shared" si="1"/>
        <v>88.848522000000003</v>
      </c>
      <c r="J57" s="18">
        <f t="shared" si="2"/>
        <v>44.424261000000001</v>
      </c>
      <c r="K57" s="19">
        <f t="shared" si="3"/>
        <v>133.272783</v>
      </c>
      <c r="L57" s="13">
        <v>66.636391500000002</v>
      </c>
      <c r="Q57" s="166" t="s">
        <v>1066</v>
      </c>
      <c r="R57" s="166" t="str">
        <f t="shared" si="4"/>
        <v>0240</v>
      </c>
    </row>
    <row r="58" spans="2:18" ht="56" x14ac:dyDescent="0.15">
      <c r="B58" s="210">
        <v>6150</v>
      </c>
      <c r="C58" s="211">
        <v>310</v>
      </c>
      <c r="D58" s="96">
        <v>1</v>
      </c>
      <c r="E58" s="213" t="s">
        <v>432</v>
      </c>
      <c r="F58" s="12" t="s">
        <v>36</v>
      </c>
      <c r="G58" s="12"/>
      <c r="H58" s="226">
        <f t="shared" si="0"/>
        <v>40000</v>
      </c>
      <c r="I58" s="10">
        <f t="shared" si="1"/>
        <v>26666.666666666668</v>
      </c>
      <c r="J58" s="18">
        <f t="shared" si="2"/>
        <v>13333.333333333334</v>
      </c>
      <c r="K58" s="19">
        <f t="shared" si="3"/>
        <v>40000</v>
      </c>
      <c r="L58" s="13">
        <v>20000</v>
      </c>
      <c r="Q58" s="166" t="s">
        <v>1066</v>
      </c>
      <c r="R58" s="166" t="str">
        <f t="shared" si="4"/>
        <v>0310</v>
      </c>
    </row>
    <row r="59" spans="2:18" ht="28" x14ac:dyDescent="0.15">
      <c r="B59" s="210">
        <v>6150</v>
      </c>
      <c r="C59" s="211">
        <v>390</v>
      </c>
      <c r="D59" s="96">
        <v>1</v>
      </c>
      <c r="E59" s="213" t="s">
        <v>433</v>
      </c>
      <c r="F59" s="12" t="s">
        <v>37</v>
      </c>
      <c r="G59" s="12"/>
      <c r="H59" s="226">
        <v>15000</v>
      </c>
      <c r="I59" s="10">
        <f t="shared" si="1"/>
        <v>10000</v>
      </c>
      <c r="J59" s="18">
        <f t="shared" si="2"/>
        <v>5000</v>
      </c>
      <c r="K59" s="19">
        <f t="shared" si="3"/>
        <v>15000</v>
      </c>
      <c r="L59" s="13"/>
      <c r="Q59" s="166" t="s">
        <v>1066</v>
      </c>
      <c r="R59" s="166" t="str">
        <f t="shared" si="4"/>
        <v>0390</v>
      </c>
    </row>
    <row r="60" spans="2:18" x14ac:dyDescent="0.15">
      <c r="B60" s="210">
        <v>6150</v>
      </c>
      <c r="C60" s="211">
        <v>370</v>
      </c>
      <c r="D60" s="96">
        <v>1</v>
      </c>
      <c r="E60" s="213" t="s">
        <v>434</v>
      </c>
      <c r="F60" s="12" t="s">
        <v>38</v>
      </c>
      <c r="G60" s="12"/>
      <c r="H60" s="226">
        <v>10000</v>
      </c>
      <c r="I60" s="10">
        <f t="shared" si="1"/>
        <v>6666.666666666667</v>
      </c>
      <c r="J60" s="18">
        <f t="shared" si="2"/>
        <v>3333.3333333333335</v>
      </c>
      <c r="K60" s="19">
        <f t="shared" si="3"/>
        <v>10000</v>
      </c>
      <c r="L60" s="13"/>
      <c r="Q60" s="166" t="s">
        <v>1066</v>
      </c>
      <c r="R60" s="166" t="str">
        <f t="shared" si="4"/>
        <v>0370</v>
      </c>
    </row>
    <row r="61" spans="2:18" ht="56" x14ac:dyDescent="0.15">
      <c r="B61" s="210">
        <v>6150</v>
      </c>
      <c r="C61" s="211">
        <v>510</v>
      </c>
      <c r="D61" s="96">
        <v>1</v>
      </c>
      <c r="E61" s="213" t="s">
        <v>435</v>
      </c>
      <c r="F61" s="12" t="s">
        <v>39</v>
      </c>
      <c r="G61" s="12"/>
      <c r="H61" s="226">
        <v>120000</v>
      </c>
      <c r="I61" s="10">
        <f t="shared" si="1"/>
        <v>80000</v>
      </c>
      <c r="J61" s="18">
        <f t="shared" si="2"/>
        <v>40000</v>
      </c>
      <c r="K61" s="19">
        <f t="shared" si="3"/>
        <v>120000</v>
      </c>
      <c r="L61" s="13">
        <v>15000</v>
      </c>
      <c r="Q61" s="166" t="s">
        <v>1066</v>
      </c>
      <c r="R61" s="166" t="str">
        <f t="shared" si="4"/>
        <v>0510</v>
      </c>
    </row>
    <row r="62" spans="2:18" ht="70" x14ac:dyDescent="0.15">
      <c r="B62" s="210">
        <v>6400</v>
      </c>
      <c r="C62" s="211">
        <v>160</v>
      </c>
      <c r="D62" s="96">
        <v>1</v>
      </c>
      <c r="E62" s="96" t="s">
        <v>436</v>
      </c>
      <c r="F62" s="12" t="s">
        <v>40</v>
      </c>
      <c r="G62" s="12"/>
      <c r="H62" s="226">
        <f>L62*2</f>
        <v>68715.319999999992</v>
      </c>
      <c r="I62" s="10">
        <f t="shared" si="1"/>
        <v>45810.213333333326</v>
      </c>
      <c r="J62" s="18">
        <f t="shared" si="2"/>
        <v>22905.106666666663</v>
      </c>
      <c r="K62" s="19">
        <f t="shared" si="3"/>
        <v>68715.319999999992</v>
      </c>
      <c r="L62" s="13">
        <v>34357.659999999996</v>
      </c>
      <c r="Q62" s="166" t="s">
        <v>1066</v>
      </c>
      <c r="R62" s="166" t="str">
        <f t="shared" si="4"/>
        <v>0160</v>
      </c>
    </row>
    <row r="63" spans="2:18" x14ac:dyDescent="0.15">
      <c r="B63" s="210">
        <v>6400</v>
      </c>
      <c r="C63" s="211">
        <v>220</v>
      </c>
      <c r="D63" s="96">
        <v>1</v>
      </c>
      <c r="E63" s="96" t="s">
        <v>437</v>
      </c>
      <c r="F63" s="14" t="s">
        <v>21</v>
      </c>
      <c r="G63" s="12"/>
      <c r="H63" s="226">
        <f t="shared" ref="H63:H92" si="5">L63*2</f>
        <v>4260.3498400000008</v>
      </c>
      <c r="I63" s="10">
        <f t="shared" si="1"/>
        <v>2840.2332266666672</v>
      </c>
      <c r="J63" s="18">
        <f t="shared" si="2"/>
        <v>1420.1166133333336</v>
      </c>
      <c r="K63" s="19">
        <f t="shared" si="3"/>
        <v>4260.3498400000008</v>
      </c>
      <c r="L63" s="13">
        <v>2130.1749200000004</v>
      </c>
      <c r="Q63" s="166" t="s">
        <v>1066</v>
      </c>
      <c r="R63" s="166" t="str">
        <f t="shared" si="4"/>
        <v>0220</v>
      </c>
    </row>
    <row r="64" spans="2:18" x14ac:dyDescent="0.15">
      <c r="B64" s="210">
        <v>6400</v>
      </c>
      <c r="C64" s="211">
        <v>220</v>
      </c>
      <c r="D64" s="96">
        <v>1</v>
      </c>
      <c r="E64" s="96" t="s">
        <v>438</v>
      </c>
      <c r="F64" s="14" t="s">
        <v>22</v>
      </c>
      <c r="G64" s="12"/>
      <c r="H64" s="226">
        <f t="shared" si="5"/>
        <v>996.37213999999994</v>
      </c>
      <c r="I64" s="10">
        <f t="shared" si="1"/>
        <v>664.24809333333326</v>
      </c>
      <c r="J64" s="18">
        <f t="shared" si="2"/>
        <v>332.12404666666663</v>
      </c>
      <c r="K64" s="19">
        <f t="shared" si="3"/>
        <v>996.37213999999994</v>
      </c>
      <c r="L64" s="13">
        <v>498.18606999999997</v>
      </c>
      <c r="Q64" s="166" t="s">
        <v>1066</v>
      </c>
      <c r="R64" s="166" t="str">
        <f t="shared" si="4"/>
        <v>0220</v>
      </c>
    </row>
    <row r="65" spans="2:18" x14ac:dyDescent="0.15">
      <c r="B65" s="210">
        <v>6400</v>
      </c>
      <c r="C65" s="211">
        <v>240</v>
      </c>
      <c r="D65" s="96">
        <v>1</v>
      </c>
      <c r="E65" s="96" t="s">
        <v>439</v>
      </c>
      <c r="F65" s="14" t="s">
        <v>23</v>
      </c>
      <c r="G65" s="12"/>
      <c r="H65" s="226">
        <f t="shared" si="5"/>
        <v>687.15319999999997</v>
      </c>
      <c r="I65" s="10">
        <f t="shared" si="1"/>
        <v>458.10213333333331</v>
      </c>
      <c r="J65" s="18">
        <f t="shared" si="2"/>
        <v>229.05106666666666</v>
      </c>
      <c r="K65" s="19">
        <f t="shared" si="3"/>
        <v>687.15319999999997</v>
      </c>
      <c r="L65" s="13">
        <v>343.57659999999998</v>
      </c>
      <c r="Q65" s="166" t="s">
        <v>1066</v>
      </c>
      <c r="R65" s="166" t="str">
        <f t="shared" si="4"/>
        <v>0240</v>
      </c>
    </row>
    <row r="66" spans="2:18" ht="84" x14ac:dyDescent="0.15">
      <c r="B66" s="210">
        <v>6400</v>
      </c>
      <c r="C66" s="211">
        <v>140</v>
      </c>
      <c r="D66" s="96">
        <v>1</v>
      </c>
      <c r="E66" s="96" t="s">
        <v>440</v>
      </c>
      <c r="F66" s="12" t="s">
        <v>41</v>
      </c>
      <c r="G66" s="12"/>
      <c r="H66" s="226">
        <f t="shared" si="5"/>
        <v>52327.139999999992</v>
      </c>
      <c r="I66" s="10">
        <f t="shared" si="1"/>
        <v>34884.759999999995</v>
      </c>
      <c r="J66" s="18">
        <f t="shared" si="2"/>
        <v>17442.379999999997</v>
      </c>
      <c r="K66" s="19">
        <f t="shared" si="3"/>
        <v>52327.139999999992</v>
      </c>
      <c r="L66" s="13">
        <v>26163.569999999996</v>
      </c>
      <c r="Q66" s="166" t="s">
        <v>1066</v>
      </c>
      <c r="R66" s="166" t="str">
        <f t="shared" si="4"/>
        <v>0140</v>
      </c>
    </row>
    <row r="67" spans="2:18" x14ac:dyDescent="0.15">
      <c r="B67" s="210">
        <v>6400</v>
      </c>
      <c r="C67" s="211">
        <v>220</v>
      </c>
      <c r="D67" s="96">
        <v>1</v>
      </c>
      <c r="E67" s="96" t="s">
        <v>441</v>
      </c>
      <c r="F67" s="14" t="s">
        <v>22</v>
      </c>
      <c r="G67" s="12"/>
      <c r="H67" s="226">
        <f t="shared" si="5"/>
        <v>758.74352999999996</v>
      </c>
      <c r="I67" s="10">
        <f t="shared" si="1"/>
        <v>505.82901999999996</v>
      </c>
      <c r="J67" s="18">
        <f t="shared" si="2"/>
        <v>252.91450999999998</v>
      </c>
      <c r="K67" s="19">
        <f t="shared" si="3"/>
        <v>758.74352999999996</v>
      </c>
      <c r="L67" s="13">
        <v>379.37176499999998</v>
      </c>
      <c r="Q67" s="166" t="s">
        <v>1066</v>
      </c>
      <c r="R67" s="166" t="str">
        <f t="shared" si="4"/>
        <v>0220</v>
      </c>
    </row>
    <row r="68" spans="2:18" x14ac:dyDescent="0.15">
      <c r="B68" s="210">
        <v>6400</v>
      </c>
      <c r="C68" s="211">
        <v>240</v>
      </c>
      <c r="D68" s="96">
        <v>1</v>
      </c>
      <c r="E68" s="96" t="s">
        <v>442</v>
      </c>
      <c r="F68" s="14" t="s">
        <v>23</v>
      </c>
      <c r="G68" s="12"/>
      <c r="H68" s="226">
        <f t="shared" si="5"/>
        <v>523.27139999999997</v>
      </c>
      <c r="I68" s="10">
        <f t="shared" si="1"/>
        <v>348.8476</v>
      </c>
      <c r="J68" s="18">
        <f t="shared" si="2"/>
        <v>174.4238</v>
      </c>
      <c r="K68" s="19">
        <f t="shared" si="3"/>
        <v>523.27139999999997</v>
      </c>
      <c r="L68" s="13">
        <v>261.63569999999999</v>
      </c>
      <c r="Q68" s="166" t="s">
        <v>1066</v>
      </c>
      <c r="R68" s="166" t="str">
        <f t="shared" si="4"/>
        <v>0240</v>
      </c>
    </row>
    <row r="69" spans="2:18" ht="98" x14ac:dyDescent="0.15">
      <c r="B69" s="210">
        <v>6400</v>
      </c>
      <c r="C69" s="211">
        <v>160</v>
      </c>
      <c r="D69" s="96">
        <v>1</v>
      </c>
      <c r="E69" s="96" t="s">
        <v>443</v>
      </c>
      <c r="F69" s="12" t="s">
        <v>42</v>
      </c>
      <c r="G69" s="12"/>
      <c r="H69" s="226">
        <f t="shared" si="5"/>
        <v>12671.62</v>
      </c>
      <c r="I69" s="10">
        <f t="shared" si="1"/>
        <v>8447.7466666666678</v>
      </c>
      <c r="J69" s="18">
        <f t="shared" si="2"/>
        <v>4223.8733333333339</v>
      </c>
      <c r="K69" s="19">
        <f t="shared" si="3"/>
        <v>12671.620000000003</v>
      </c>
      <c r="L69" s="13">
        <v>6335.81</v>
      </c>
      <c r="Q69" s="166" t="s">
        <v>1066</v>
      </c>
      <c r="R69" s="166" t="str">
        <f t="shared" si="4"/>
        <v>0160</v>
      </c>
    </row>
    <row r="70" spans="2:18" x14ac:dyDescent="0.15">
      <c r="B70" s="210">
        <v>6400</v>
      </c>
      <c r="C70" s="211">
        <v>210</v>
      </c>
      <c r="D70" s="96">
        <v>1</v>
      </c>
      <c r="E70" s="96" t="s">
        <v>444</v>
      </c>
      <c r="F70" s="14" t="s">
        <v>20</v>
      </c>
      <c r="G70" s="12"/>
      <c r="H70" s="226">
        <f t="shared" si="5"/>
        <v>1371.0692839999999</v>
      </c>
      <c r="I70" s="10">
        <f t="shared" si="1"/>
        <v>914.04618933333325</v>
      </c>
      <c r="J70" s="18">
        <f t="shared" si="2"/>
        <v>457.02309466666662</v>
      </c>
      <c r="K70" s="19">
        <f t="shared" si="3"/>
        <v>1371.0692839999999</v>
      </c>
      <c r="L70" s="13">
        <v>685.53464199999996</v>
      </c>
      <c r="Q70" s="166" t="s">
        <v>1066</v>
      </c>
      <c r="R70" s="166" t="str">
        <f t="shared" si="4"/>
        <v>0210</v>
      </c>
    </row>
    <row r="71" spans="2:18" x14ac:dyDescent="0.15">
      <c r="B71" s="210">
        <v>6400</v>
      </c>
      <c r="C71" s="211">
        <v>220</v>
      </c>
      <c r="D71" s="96">
        <v>1</v>
      </c>
      <c r="E71" s="96" t="s">
        <v>445</v>
      </c>
      <c r="F71" s="14" t="s">
        <v>21</v>
      </c>
      <c r="G71" s="12"/>
      <c r="H71" s="226">
        <f t="shared" si="5"/>
        <v>785.64044000000013</v>
      </c>
      <c r="I71" s="10">
        <f t="shared" si="1"/>
        <v>523.76029333333338</v>
      </c>
      <c r="J71" s="18">
        <f t="shared" si="2"/>
        <v>261.88014666666669</v>
      </c>
      <c r="K71" s="19">
        <f t="shared" si="3"/>
        <v>785.64044000000013</v>
      </c>
      <c r="L71" s="13">
        <v>392.82022000000006</v>
      </c>
      <c r="Q71" s="166" t="s">
        <v>1066</v>
      </c>
      <c r="R71" s="166" t="str">
        <f t="shared" si="4"/>
        <v>0220</v>
      </c>
    </row>
    <row r="72" spans="2:18" x14ac:dyDescent="0.15">
      <c r="B72" s="210">
        <v>6400</v>
      </c>
      <c r="C72" s="211">
        <v>220</v>
      </c>
      <c r="D72" s="96">
        <v>1</v>
      </c>
      <c r="E72" s="96" t="s">
        <v>446</v>
      </c>
      <c r="F72" s="14" t="s">
        <v>22</v>
      </c>
      <c r="G72" s="12"/>
      <c r="H72" s="226">
        <f t="shared" si="5"/>
        <v>183.73849000000001</v>
      </c>
      <c r="I72" s="10">
        <f t="shared" si="1"/>
        <v>122.49232666666667</v>
      </c>
      <c r="J72" s="18">
        <f t="shared" si="2"/>
        <v>61.246163333333335</v>
      </c>
      <c r="K72" s="19">
        <f t="shared" si="3"/>
        <v>183.73849000000001</v>
      </c>
      <c r="L72" s="13">
        <v>91.869245000000006</v>
      </c>
      <c r="Q72" s="166" t="s">
        <v>1066</v>
      </c>
      <c r="R72" s="166" t="str">
        <f t="shared" si="4"/>
        <v>0220</v>
      </c>
    </row>
    <row r="73" spans="2:18" x14ac:dyDescent="0.15">
      <c r="B73" s="210">
        <v>6400</v>
      </c>
      <c r="C73" s="211">
        <v>240</v>
      </c>
      <c r="D73" s="96">
        <v>1</v>
      </c>
      <c r="E73" s="96" t="s">
        <v>447</v>
      </c>
      <c r="F73" s="14" t="s">
        <v>23</v>
      </c>
      <c r="G73" s="12"/>
      <c r="H73" s="226">
        <f t="shared" si="5"/>
        <v>126.71620000000001</v>
      </c>
      <c r="I73" s="10">
        <f t="shared" si="1"/>
        <v>84.477466666666672</v>
      </c>
      <c r="J73" s="18">
        <f t="shared" si="2"/>
        <v>42.238733333333336</v>
      </c>
      <c r="K73" s="19">
        <f t="shared" si="3"/>
        <v>126.71620000000001</v>
      </c>
      <c r="L73" s="13">
        <v>63.358100000000007</v>
      </c>
      <c r="Q73" s="166" t="s">
        <v>1066</v>
      </c>
      <c r="R73" s="166" t="str">
        <f t="shared" si="4"/>
        <v>0240</v>
      </c>
    </row>
    <row r="74" spans="2:18" ht="56" x14ac:dyDescent="0.15">
      <c r="B74" s="210">
        <v>6400</v>
      </c>
      <c r="C74" s="211">
        <v>150</v>
      </c>
      <c r="D74" s="96">
        <v>1</v>
      </c>
      <c r="E74" s="96" t="s">
        <v>448</v>
      </c>
      <c r="F74" s="12" t="s">
        <v>43</v>
      </c>
      <c r="G74" s="12"/>
      <c r="H74" s="226">
        <f t="shared" si="5"/>
        <v>6784.1730000000007</v>
      </c>
      <c r="I74" s="10">
        <f t="shared" si="1"/>
        <v>4522.7820000000002</v>
      </c>
      <c r="J74" s="18">
        <f t="shared" si="2"/>
        <v>2261.3910000000001</v>
      </c>
      <c r="K74" s="19">
        <f t="shared" si="3"/>
        <v>6784.1730000000007</v>
      </c>
      <c r="L74" s="13">
        <v>3392.0865000000003</v>
      </c>
      <c r="Q74" s="166" t="s">
        <v>1066</v>
      </c>
      <c r="R74" s="166" t="str">
        <f t="shared" si="4"/>
        <v>0150</v>
      </c>
    </row>
    <row r="75" spans="2:18" x14ac:dyDescent="0.15">
      <c r="B75" s="210">
        <v>6400</v>
      </c>
      <c r="C75" s="211">
        <v>210</v>
      </c>
      <c r="D75" s="96">
        <v>1</v>
      </c>
      <c r="E75" s="96" t="s">
        <v>449</v>
      </c>
      <c r="F75" s="14" t="s">
        <v>20</v>
      </c>
      <c r="G75" s="12"/>
      <c r="H75" s="226">
        <f t="shared" si="5"/>
        <v>734.0475186000001</v>
      </c>
      <c r="I75" s="10">
        <f t="shared" si="1"/>
        <v>489.36501240000007</v>
      </c>
      <c r="J75" s="18">
        <f t="shared" si="2"/>
        <v>244.68250620000003</v>
      </c>
      <c r="K75" s="19">
        <f t="shared" si="3"/>
        <v>734.0475186000001</v>
      </c>
      <c r="L75" s="13">
        <v>367.02375930000005</v>
      </c>
      <c r="Q75" s="166" t="s">
        <v>1066</v>
      </c>
      <c r="R75" s="166" t="str">
        <f t="shared" si="4"/>
        <v>0210</v>
      </c>
    </row>
    <row r="76" spans="2:18" x14ac:dyDescent="0.15">
      <c r="B76" s="210">
        <v>6400</v>
      </c>
      <c r="C76" s="211">
        <v>220</v>
      </c>
      <c r="D76" s="96">
        <v>1</v>
      </c>
      <c r="E76" s="96" t="s">
        <v>450</v>
      </c>
      <c r="F76" s="14" t="s">
        <v>21</v>
      </c>
      <c r="G76" s="12"/>
      <c r="H76" s="226">
        <f t="shared" si="5"/>
        <v>420.61872599999998</v>
      </c>
      <c r="I76" s="10">
        <f t="shared" si="1"/>
        <v>280.41248400000001</v>
      </c>
      <c r="J76" s="18">
        <f t="shared" si="2"/>
        <v>140.206242</v>
      </c>
      <c r="K76" s="19">
        <f t="shared" si="3"/>
        <v>420.61872600000004</v>
      </c>
      <c r="L76" s="13">
        <v>210.30936299999999</v>
      </c>
      <c r="Q76" s="166" t="s">
        <v>1066</v>
      </c>
      <c r="R76" s="166" t="str">
        <f t="shared" si="4"/>
        <v>0220</v>
      </c>
    </row>
    <row r="77" spans="2:18" x14ac:dyDescent="0.15">
      <c r="B77" s="210">
        <v>6400</v>
      </c>
      <c r="C77" s="211">
        <v>220</v>
      </c>
      <c r="D77" s="96">
        <v>1</v>
      </c>
      <c r="E77" s="96" t="s">
        <v>451</v>
      </c>
      <c r="F77" s="14" t="s">
        <v>22</v>
      </c>
      <c r="G77" s="12"/>
      <c r="H77" s="226">
        <f t="shared" si="5"/>
        <v>98.3705085</v>
      </c>
      <c r="I77" s="10">
        <f t="shared" ref="I77:I95" si="6">H77*2/3</f>
        <v>65.580338999999995</v>
      </c>
      <c r="J77" s="18">
        <f t="shared" ref="J77:J95" si="7">H77*1/3</f>
        <v>32.790169499999998</v>
      </c>
      <c r="K77" s="19">
        <f t="shared" ref="K77:K95" si="8">SUM(I77:J77)</f>
        <v>98.3705085</v>
      </c>
      <c r="L77" s="13">
        <v>49.18525425</v>
      </c>
      <c r="Q77" s="166" t="s">
        <v>1066</v>
      </c>
      <c r="R77" s="166" t="str">
        <f t="shared" ref="R77:R140" si="9">"0"&amp;C77</f>
        <v>0220</v>
      </c>
    </row>
    <row r="78" spans="2:18" x14ac:dyDescent="0.15">
      <c r="B78" s="210">
        <v>6400</v>
      </c>
      <c r="C78" s="211">
        <v>240</v>
      </c>
      <c r="D78" s="96">
        <v>1</v>
      </c>
      <c r="E78" s="96" t="s">
        <v>452</v>
      </c>
      <c r="F78" s="14" t="s">
        <v>23</v>
      </c>
      <c r="G78" s="12"/>
      <c r="H78" s="226">
        <f t="shared" si="5"/>
        <v>67.841729999999998</v>
      </c>
      <c r="I78" s="10">
        <f t="shared" si="6"/>
        <v>45.227820000000001</v>
      </c>
      <c r="J78" s="18">
        <f t="shared" si="7"/>
        <v>22.613910000000001</v>
      </c>
      <c r="K78" s="19">
        <f t="shared" si="8"/>
        <v>67.841729999999998</v>
      </c>
      <c r="L78" s="13">
        <v>33.920864999999999</v>
      </c>
      <c r="Q78" s="166" t="s">
        <v>1066</v>
      </c>
      <c r="R78" s="166" t="str">
        <f t="shared" si="9"/>
        <v>0240</v>
      </c>
    </row>
    <row r="79" spans="2:18" ht="56" x14ac:dyDescent="0.15">
      <c r="B79" s="210">
        <v>6400</v>
      </c>
      <c r="C79" s="211">
        <v>330</v>
      </c>
      <c r="D79" s="96">
        <v>1</v>
      </c>
      <c r="E79" s="213" t="s">
        <v>453</v>
      </c>
      <c r="F79" s="12" t="s">
        <v>44</v>
      </c>
      <c r="G79" s="12"/>
      <c r="H79" s="226">
        <v>112368.89</v>
      </c>
      <c r="I79" s="10">
        <f t="shared" si="6"/>
        <v>74912.593333333338</v>
      </c>
      <c r="J79" s="18">
        <f t="shared" si="7"/>
        <v>37456.296666666669</v>
      </c>
      <c r="K79" s="19">
        <f t="shared" si="8"/>
        <v>112368.89000000001</v>
      </c>
      <c r="L79" s="13">
        <v>20000</v>
      </c>
      <c r="Q79" s="166" t="s">
        <v>1066</v>
      </c>
      <c r="R79" s="166" t="str">
        <f t="shared" si="9"/>
        <v>0330</v>
      </c>
    </row>
    <row r="80" spans="2:18" ht="56" x14ac:dyDescent="0.15">
      <c r="B80" s="210">
        <v>6400</v>
      </c>
      <c r="C80" s="211">
        <v>730</v>
      </c>
      <c r="D80" s="96">
        <v>1</v>
      </c>
      <c r="E80" s="213" t="s">
        <v>454</v>
      </c>
      <c r="F80" s="12" t="s">
        <v>378</v>
      </c>
      <c r="G80" s="12"/>
      <c r="H80" s="226">
        <v>30000</v>
      </c>
      <c r="I80" s="10">
        <f t="shared" si="6"/>
        <v>20000</v>
      </c>
      <c r="J80" s="18">
        <f t="shared" si="7"/>
        <v>10000</v>
      </c>
      <c r="K80" s="19">
        <f t="shared" si="8"/>
        <v>30000</v>
      </c>
      <c r="L80" s="13">
        <v>10000</v>
      </c>
      <c r="Q80" s="166" t="s">
        <v>1066</v>
      </c>
      <c r="R80" s="166" t="str">
        <f t="shared" si="9"/>
        <v>0730</v>
      </c>
    </row>
    <row r="81" spans="2:18" ht="84" x14ac:dyDescent="0.15">
      <c r="B81" s="210">
        <v>6400</v>
      </c>
      <c r="C81" s="211">
        <v>510</v>
      </c>
      <c r="D81" s="96">
        <v>1</v>
      </c>
      <c r="E81" s="213" t="s">
        <v>455</v>
      </c>
      <c r="F81" s="12" t="s">
        <v>45</v>
      </c>
      <c r="G81" s="12"/>
      <c r="H81" s="226">
        <v>250000</v>
      </c>
      <c r="I81" s="10">
        <f t="shared" si="6"/>
        <v>166666.66666666666</v>
      </c>
      <c r="J81" s="18">
        <f t="shared" si="7"/>
        <v>83333.333333333328</v>
      </c>
      <c r="K81" s="19">
        <f t="shared" si="8"/>
        <v>250000</v>
      </c>
      <c r="L81" s="13">
        <v>50000</v>
      </c>
      <c r="Q81" s="166" t="s">
        <v>1066</v>
      </c>
      <c r="R81" s="166" t="str">
        <f t="shared" si="9"/>
        <v>0510</v>
      </c>
    </row>
    <row r="82" spans="2:18" ht="56" x14ac:dyDescent="0.15">
      <c r="B82" s="210">
        <v>6400</v>
      </c>
      <c r="C82" s="211">
        <v>310</v>
      </c>
      <c r="D82" s="96">
        <v>1</v>
      </c>
      <c r="E82" s="213" t="s">
        <v>456</v>
      </c>
      <c r="F82" s="12" t="s">
        <v>379</v>
      </c>
      <c r="G82" s="12"/>
      <c r="H82" s="226">
        <v>200000</v>
      </c>
      <c r="I82" s="10">
        <f t="shared" si="6"/>
        <v>133333.33333333334</v>
      </c>
      <c r="J82" s="18">
        <f t="shared" si="7"/>
        <v>66666.666666666672</v>
      </c>
      <c r="K82" s="19">
        <f t="shared" si="8"/>
        <v>200000</v>
      </c>
      <c r="L82" s="13">
        <v>75000</v>
      </c>
      <c r="Q82" s="166" t="s">
        <v>1066</v>
      </c>
      <c r="R82" s="166" t="str">
        <f t="shared" si="9"/>
        <v>0310</v>
      </c>
    </row>
    <row r="83" spans="2:18" ht="84" x14ac:dyDescent="0.15">
      <c r="B83" s="210">
        <v>6100</v>
      </c>
      <c r="C83" s="211">
        <v>160</v>
      </c>
      <c r="D83" s="96">
        <v>1</v>
      </c>
      <c r="E83" s="96" t="s">
        <v>457</v>
      </c>
      <c r="F83" s="12" t="s">
        <v>384</v>
      </c>
      <c r="G83" s="12"/>
      <c r="H83" s="226">
        <v>166870</v>
      </c>
      <c r="I83" s="10">
        <f t="shared" si="6"/>
        <v>111246.66666666667</v>
      </c>
      <c r="J83" s="18">
        <f t="shared" si="7"/>
        <v>55623.333333333336</v>
      </c>
      <c r="K83" s="19">
        <f t="shared" si="8"/>
        <v>166870</v>
      </c>
      <c r="L83" s="13">
        <v>75850</v>
      </c>
      <c r="Q83" s="166" t="s">
        <v>1066</v>
      </c>
      <c r="R83" s="166" t="str">
        <f t="shared" si="9"/>
        <v>0160</v>
      </c>
    </row>
    <row r="84" spans="2:18" x14ac:dyDescent="0.15">
      <c r="B84" s="210">
        <v>6100</v>
      </c>
      <c r="C84" s="211">
        <v>210</v>
      </c>
      <c r="D84" s="96">
        <v>1</v>
      </c>
      <c r="E84" s="96" t="s">
        <v>458</v>
      </c>
      <c r="F84" s="14" t="s">
        <v>20</v>
      </c>
      <c r="G84" s="12"/>
      <c r="H84" s="226">
        <v>18055.334000000003</v>
      </c>
      <c r="I84" s="10">
        <f t="shared" si="6"/>
        <v>12036.889333333334</v>
      </c>
      <c r="J84" s="18">
        <f t="shared" si="7"/>
        <v>6018.4446666666672</v>
      </c>
      <c r="K84" s="19">
        <f t="shared" si="8"/>
        <v>18055.334000000003</v>
      </c>
      <c r="L84" s="13">
        <v>8206.9700000000012</v>
      </c>
      <c r="Q84" s="166" t="s">
        <v>1066</v>
      </c>
      <c r="R84" s="166" t="str">
        <f t="shared" si="9"/>
        <v>0210</v>
      </c>
    </row>
    <row r="85" spans="2:18" x14ac:dyDescent="0.15">
      <c r="B85" s="210">
        <v>6100</v>
      </c>
      <c r="C85" s="211">
        <v>220</v>
      </c>
      <c r="D85" s="96">
        <v>1</v>
      </c>
      <c r="E85" s="96" t="s">
        <v>459</v>
      </c>
      <c r="F85" s="14" t="s">
        <v>21</v>
      </c>
      <c r="G85" s="12"/>
      <c r="H85" s="226">
        <v>10345.94</v>
      </c>
      <c r="I85" s="10">
        <f t="shared" si="6"/>
        <v>6897.293333333334</v>
      </c>
      <c r="J85" s="18">
        <f t="shared" si="7"/>
        <v>3448.646666666667</v>
      </c>
      <c r="K85" s="19">
        <f t="shared" si="8"/>
        <v>10345.94</v>
      </c>
      <c r="L85" s="13">
        <v>4702.7</v>
      </c>
      <c r="Q85" s="166" t="s">
        <v>1066</v>
      </c>
      <c r="R85" s="166" t="str">
        <f t="shared" si="9"/>
        <v>0220</v>
      </c>
    </row>
    <row r="86" spans="2:18" x14ac:dyDescent="0.15">
      <c r="B86" s="210">
        <v>6100</v>
      </c>
      <c r="C86" s="211">
        <v>220</v>
      </c>
      <c r="D86" s="96">
        <v>1</v>
      </c>
      <c r="E86" s="96" t="s">
        <v>460</v>
      </c>
      <c r="F86" s="14" t="s">
        <v>22</v>
      </c>
      <c r="G86" s="12"/>
      <c r="H86" s="226">
        <v>2419.6150000000002</v>
      </c>
      <c r="I86" s="10">
        <f t="shared" si="6"/>
        <v>1613.0766666666668</v>
      </c>
      <c r="J86" s="18">
        <f t="shared" si="7"/>
        <v>806.53833333333341</v>
      </c>
      <c r="K86" s="19">
        <f t="shared" si="8"/>
        <v>2419.6150000000002</v>
      </c>
      <c r="L86" s="13">
        <v>1099.825</v>
      </c>
      <c r="Q86" s="166" t="s">
        <v>1066</v>
      </c>
      <c r="R86" s="166" t="str">
        <f t="shared" si="9"/>
        <v>0220</v>
      </c>
    </row>
    <row r="87" spans="2:18" x14ac:dyDescent="0.15">
      <c r="B87" s="210">
        <v>6100</v>
      </c>
      <c r="C87" s="211">
        <v>240</v>
      </c>
      <c r="D87" s="96">
        <v>1</v>
      </c>
      <c r="E87" s="96" t="s">
        <v>461</v>
      </c>
      <c r="F87" s="14" t="s">
        <v>23</v>
      </c>
      <c r="G87" s="12"/>
      <c r="H87" s="226">
        <v>1668.7</v>
      </c>
      <c r="I87" s="10">
        <f t="shared" si="6"/>
        <v>1112.4666666666667</v>
      </c>
      <c r="J87" s="18">
        <f t="shared" si="7"/>
        <v>556.23333333333335</v>
      </c>
      <c r="K87" s="19">
        <f t="shared" si="8"/>
        <v>1668.7</v>
      </c>
      <c r="L87" s="13">
        <v>758.5</v>
      </c>
      <c r="Q87" s="166" t="s">
        <v>1066</v>
      </c>
      <c r="R87" s="166" t="str">
        <f t="shared" si="9"/>
        <v>0240</v>
      </c>
    </row>
    <row r="88" spans="2:18" ht="56" x14ac:dyDescent="0.15">
      <c r="B88" s="210">
        <v>6100</v>
      </c>
      <c r="C88" s="211">
        <v>150</v>
      </c>
      <c r="D88" s="96">
        <v>1</v>
      </c>
      <c r="E88" s="96" t="s">
        <v>462</v>
      </c>
      <c r="F88" s="12" t="s">
        <v>46</v>
      </c>
      <c r="G88" s="12"/>
      <c r="H88" s="226">
        <f t="shared" si="5"/>
        <v>32651.1</v>
      </c>
      <c r="I88" s="10">
        <f t="shared" si="6"/>
        <v>21767.399999999998</v>
      </c>
      <c r="J88" s="18">
        <f t="shared" si="7"/>
        <v>10883.699999999999</v>
      </c>
      <c r="K88" s="19">
        <f t="shared" si="8"/>
        <v>32651.1</v>
      </c>
      <c r="L88" s="13">
        <v>16325.55</v>
      </c>
      <c r="Q88" s="166" t="s">
        <v>1066</v>
      </c>
      <c r="R88" s="166" t="str">
        <f t="shared" si="9"/>
        <v>0150</v>
      </c>
    </row>
    <row r="89" spans="2:18" x14ac:dyDescent="0.15">
      <c r="B89" s="210">
        <v>6100</v>
      </c>
      <c r="C89" s="211">
        <v>210</v>
      </c>
      <c r="D89" s="96">
        <v>1</v>
      </c>
      <c r="E89" s="96" t="s">
        <v>463</v>
      </c>
      <c r="F89" s="14" t="s">
        <v>20</v>
      </c>
      <c r="G89" s="12"/>
      <c r="H89" s="226">
        <f t="shared" si="5"/>
        <v>3532.8490199999997</v>
      </c>
      <c r="I89" s="10">
        <f t="shared" si="6"/>
        <v>2355.2326799999996</v>
      </c>
      <c r="J89" s="18">
        <f t="shared" si="7"/>
        <v>1177.6163399999998</v>
      </c>
      <c r="K89" s="19">
        <f t="shared" si="8"/>
        <v>3532.8490199999997</v>
      </c>
      <c r="L89" s="13">
        <v>1766.4245099999998</v>
      </c>
      <c r="Q89" s="166" t="s">
        <v>1066</v>
      </c>
      <c r="R89" s="166" t="str">
        <f t="shared" si="9"/>
        <v>0210</v>
      </c>
    </row>
    <row r="90" spans="2:18" x14ac:dyDescent="0.15">
      <c r="B90" s="210">
        <v>6100</v>
      </c>
      <c r="C90" s="211">
        <v>220</v>
      </c>
      <c r="D90" s="96">
        <v>1</v>
      </c>
      <c r="E90" s="96" t="s">
        <v>464</v>
      </c>
      <c r="F90" s="14" t="s">
        <v>21</v>
      </c>
      <c r="G90" s="12"/>
      <c r="H90" s="226">
        <f t="shared" si="5"/>
        <v>2024.3681999999999</v>
      </c>
      <c r="I90" s="10">
        <f t="shared" si="6"/>
        <v>1349.5788</v>
      </c>
      <c r="J90" s="18">
        <f t="shared" si="7"/>
        <v>674.7894</v>
      </c>
      <c r="K90" s="19">
        <f t="shared" si="8"/>
        <v>2024.3681999999999</v>
      </c>
      <c r="L90" s="13">
        <v>1012.1840999999999</v>
      </c>
      <c r="Q90" s="166" t="s">
        <v>1066</v>
      </c>
      <c r="R90" s="166" t="str">
        <f t="shared" si="9"/>
        <v>0220</v>
      </c>
    </row>
    <row r="91" spans="2:18" x14ac:dyDescent="0.15">
      <c r="B91" s="210">
        <v>6100</v>
      </c>
      <c r="C91" s="211">
        <v>220</v>
      </c>
      <c r="D91" s="96">
        <v>1</v>
      </c>
      <c r="E91" s="96" t="s">
        <v>465</v>
      </c>
      <c r="F91" s="14" t="s">
        <v>22</v>
      </c>
      <c r="G91" s="12"/>
      <c r="H91" s="226">
        <f t="shared" si="5"/>
        <v>473.44094999999993</v>
      </c>
      <c r="I91" s="10">
        <f t="shared" si="6"/>
        <v>315.62729999999993</v>
      </c>
      <c r="J91" s="18">
        <f t="shared" si="7"/>
        <v>157.81364999999997</v>
      </c>
      <c r="K91" s="19">
        <f t="shared" si="8"/>
        <v>473.44094999999993</v>
      </c>
      <c r="L91" s="13">
        <v>236.72047499999996</v>
      </c>
      <c r="Q91" s="166" t="s">
        <v>1066</v>
      </c>
      <c r="R91" s="166" t="str">
        <f t="shared" si="9"/>
        <v>0220</v>
      </c>
    </row>
    <row r="92" spans="2:18" x14ac:dyDescent="0.15">
      <c r="B92" s="210">
        <v>6100</v>
      </c>
      <c r="C92" s="211">
        <v>240</v>
      </c>
      <c r="D92" s="96">
        <v>1</v>
      </c>
      <c r="E92" s="96" t="s">
        <v>466</v>
      </c>
      <c r="F92" s="14" t="s">
        <v>23</v>
      </c>
      <c r="G92" s="12"/>
      <c r="H92" s="226">
        <f t="shared" si="5"/>
        <v>326.51099999999997</v>
      </c>
      <c r="I92" s="10">
        <f t="shared" si="6"/>
        <v>217.67399999999998</v>
      </c>
      <c r="J92" s="18">
        <f t="shared" si="7"/>
        <v>108.83699999999999</v>
      </c>
      <c r="K92" s="19">
        <f t="shared" si="8"/>
        <v>326.51099999999997</v>
      </c>
      <c r="L92" s="13">
        <v>163.25549999999998</v>
      </c>
      <c r="Q92" s="166" t="s">
        <v>1066</v>
      </c>
      <c r="R92" s="166" t="str">
        <f t="shared" si="9"/>
        <v>0240</v>
      </c>
    </row>
    <row r="93" spans="2:18" ht="56" x14ac:dyDescent="0.15">
      <c r="B93" s="210">
        <v>6100</v>
      </c>
      <c r="C93" s="211">
        <v>310</v>
      </c>
      <c r="D93" s="96">
        <v>1</v>
      </c>
      <c r="E93" s="213" t="s">
        <v>467</v>
      </c>
      <c r="F93" s="12" t="s">
        <v>47</v>
      </c>
      <c r="G93" s="12"/>
      <c r="H93" s="226">
        <v>600000</v>
      </c>
      <c r="I93" s="10">
        <f t="shared" si="6"/>
        <v>400000</v>
      </c>
      <c r="J93" s="18">
        <f t="shared" si="7"/>
        <v>200000</v>
      </c>
      <c r="K93" s="19">
        <f t="shared" si="8"/>
        <v>600000</v>
      </c>
      <c r="L93" s="13">
        <v>260000</v>
      </c>
      <c r="Q93" s="166" t="s">
        <v>1066</v>
      </c>
      <c r="R93" s="166" t="str">
        <f t="shared" si="9"/>
        <v>0310</v>
      </c>
    </row>
    <row r="94" spans="2:18" ht="42" x14ac:dyDescent="0.15">
      <c r="B94" s="210">
        <v>6100</v>
      </c>
      <c r="C94" s="211">
        <v>369</v>
      </c>
      <c r="D94" s="96">
        <v>1</v>
      </c>
      <c r="E94" s="213" t="s">
        <v>468</v>
      </c>
      <c r="F94" s="12" t="s">
        <v>48</v>
      </c>
      <c r="G94" s="12"/>
      <c r="H94" s="226">
        <v>300000</v>
      </c>
      <c r="I94" s="10">
        <f t="shared" si="6"/>
        <v>200000</v>
      </c>
      <c r="J94" s="18">
        <f t="shared" si="7"/>
        <v>100000</v>
      </c>
      <c r="K94" s="19">
        <f t="shared" si="8"/>
        <v>300000</v>
      </c>
      <c r="L94" s="13">
        <v>100000</v>
      </c>
      <c r="Q94" s="166" t="s">
        <v>1066</v>
      </c>
      <c r="R94" s="166" t="str">
        <f t="shared" si="9"/>
        <v>0369</v>
      </c>
    </row>
    <row r="95" spans="2:18" ht="84" x14ac:dyDescent="0.15">
      <c r="B95" s="210">
        <v>6100</v>
      </c>
      <c r="C95" s="211">
        <v>510</v>
      </c>
      <c r="D95" s="96">
        <v>1</v>
      </c>
      <c r="E95" s="213" t="s">
        <v>469</v>
      </c>
      <c r="F95" s="12" t="s">
        <v>49</v>
      </c>
      <c r="G95" s="12"/>
      <c r="H95" s="226">
        <v>300000</v>
      </c>
      <c r="I95" s="10">
        <f t="shared" si="6"/>
        <v>200000</v>
      </c>
      <c r="J95" s="18">
        <f t="shared" si="7"/>
        <v>100000</v>
      </c>
      <c r="K95" s="19">
        <f t="shared" si="8"/>
        <v>300000</v>
      </c>
      <c r="L95" s="13">
        <v>100000</v>
      </c>
      <c r="M95" s="169">
        <f>SUM(H12:H95)</f>
        <v>6999999.9984918172</v>
      </c>
      <c r="N95" s="169">
        <f>7000000-M95</f>
        <v>1.5081828460097313E-3</v>
      </c>
      <c r="Q95" s="166" t="s">
        <v>1066</v>
      </c>
      <c r="R95" s="166" t="str">
        <f t="shared" si="9"/>
        <v>0510</v>
      </c>
    </row>
    <row r="96" spans="2:18" x14ac:dyDescent="0.15">
      <c r="B96" s="271" t="s">
        <v>50</v>
      </c>
      <c r="C96" s="151"/>
      <c r="D96" s="270"/>
      <c r="E96" s="151"/>
      <c r="F96" s="59"/>
      <c r="G96" s="29"/>
      <c r="H96" s="228"/>
      <c r="I96" s="27"/>
      <c r="J96" s="27"/>
      <c r="K96" s="28"/>
      <c r="R96" s="166" t="str">
        <f t="shared" si="9"/>
        <v>0</v>
      </c>
    </row>
    <row r="97" spans="2:18" ht="70" x14ac:dyDescent="0.15">
      <c r="B97" s="214">
        <v>5100</v>
      </c>
      <c r="C97" s="96">
        <v>130</v>
      </c>
      <c r="D97" s="171">
        <v>1</v>
      </c>
      <c r="E97" s="205" t="s">
        <v>470</v>
      </c>
      <c r="F97" s="11" t="s">
        <v>51</v>
      </c>
      <c r="G97" s="9">
        <v>35</v>
      </c>
      <c r="H97" s="204">
        <f>L97*1/3</f>
        <v>2042633.1042678142</v>
      </c>
      <c r="I97" s="10">
        <f>H97*2/3</f>
        <v>1361755.4028452095</v>
      </c>
      <c r="J97" s="18">
        <f>H97*1/3</f>
        <v>680877.70142260473</v>
      </c>
      <c r="K97" s="19">
        <f>SUM(I97:J97)</f>
        <v>2042633.1042678142</v>
      </c>
      <c r="L97" s="57">
        <v>6127899.3128034426</v>
      </c>
      <c r="M97" s="169">
        <f>SUM(L97:L102)</f>
        <v>8114419.5747657223</v>
      </c>
      <c r="R97" s="166" t="str">
        <f t="shared" si="9"/>
        <v>0130</v>
      </c>
    </row>
    <row r="98" spans="2:18" x14ac:dyDescent="0.15">
      <c r="B98" s="214">
        <v>5100</v>
      </c>
      <c r="C98" s="211">
        <v>210</v>
      </c>
      <c r="D98" s="171">
        <v>1</v>
      </c>
      <c r="E98" s="96" t="s">
        <v>472</v>
      </c>
      <c r="F98" s="24" t="s">
        <v>20</v>
      </c>
      <c r="G98" s="9"/>
      <c r="H98" s="204">
        <f t="shared" ref="H98:H102" si="10">L98*1/3</f>
        <v>245116.0184077693</v>
      </c>
      <c r="I98" s="10">
        <f t="shared" ref="I98:I114" si="11">H98*2/3</f>
        <v>163410.67893851286</v>
      </c>
      <c r="J98" s="18">
        <f t="shared" ref="J98:J114" si="12">H98*1/3</f>
        <v>81705.339469256432</v>
      </c>
      <c r="K98" s="19">
        <f t="shared" ref="K98:K114" si="13">SUM(I98:J98)</f>
        <v>245116.0184077693</v>
      </c>
      <c r="L98" s="57">
        <v>735348.05522330792</v>
      </c>
      <c r="M98" s="169">
        <f>SUM(H97:H114)</f>
        <v>8114419.5747657223</v>
      </c>
      <c r="R98" s="166" t="str">
        <f t="shared" si="9"/>
        <v>0210</v>
      </c>
    </row>
    <row r="99" spans="2:18" x14ac:dyDescent="0.15">
      <c r="B99" s="214">
        <v>5100</v>
      </c>
      <c r="C99" s="211">
        <v>220</v>
      </c>
      <c r="D99" s="171">
        <v>1</v>
      </c>
      <c r="E99" s="96" t="s">
        <v>473</v>
      </c>
      <c r="F99" s="24" t="s">
        <v>21</v>
      </c>
      <c r="G99" s="9"/>
      <c r="H99" s="204">
        <f t="shared" si="10"/>
        <v>126643.21414755366</v>
      </c>
      <c r="I99" s="10">
        <f t="shared" si="11"/>
        <v>84428.809431702437</v>
      </c>
      <c r="J99" s="18">
        <f t="shared" si="12"/>
        <v>42214.404715851218</v>
      </c>
      <c r="K99" s="19">
        <f t="shared" si="13"/>
        <v>126643.21414755366</v>
      </c>
      <c r="L99" s="57">
        <v>379929.64244266099</v>
      </c>
      <c r="R99" s="166" t="str">
        <f t="shared" si="9"/>
        <v>0220</v>
      </c>
    </row>
    <row r="100" spans="2:18" x14ac:dyDescent="0.15">
      <c r="B100" s="214">
        <v>5100</v>
      </c>
      <c r="C100" s="211">
        <v>220</v>
      </c>
      <c r="D100" s="171">
        <v>1</v>
      </c>
      <c r="E100" s="96" t="s">
        <v>474</v>
      </c>
      <c r="F100" s="24" t="s">
        <v>22</v>
      </c>
      <c r="G100" s="9"/>
      <c r="H100" s="204">
        <f t="shared" si="10"/>
        <v>29618.168457798918</v>
      </c>
      <c r="I100" s="10">
        <f t="shared" si="11"/>
        <v>19745.445638532612</v>
      </c>
      <c r="J100" s="18">
        <f t="shared" si="12"/>
        <v>9872.722819266306</v>
      </c>
      <c r="K100" s="19">
        <f t="shared" si="13"/>
        <v>29618.168457798918</v>
      </c>
      <c r="L100" s="57">
        <v>88854.505373396751</v>
      </c>
      <c r="R100" s="166" t="str">
        <f t="shared" si="9"/>
        <v>0220</v>
      </c>
    </row>
    <row r="101" spans="2:18" x14ac:dyDescent="0.15">
      <c r="B101" s="214">
        <v>5100</v>
      </c>
      <c r="C101" s="211">
        <v>230</v>
      </c>
      <c r="D101" s="171">
        <v>1</v>
      </c>
      <c r="E101" s="96" t="s">
        <v>471</v>
      </c>
      <c r="F101" s="24" t="s">
        <v>52</v>
      </c>
      <c r="G101" s="9"/>
      <c r="H101" s="204">
        <f t="shared" si="10"/>
        <v>240369.67440581086</v>
      </c>
      <c r="I101" s="10">
        <f t="shared" si="11"/>
        <v>160246.44960387392</v>
      </c>
      <c r="J101" s="18">
        <f t="shared" si="12"/>
        <v>80123.224801936958</v>
      </c>
      <c r="K101" s="19">
        <f t="shared" si="13"/>
        <v>240369.67440581089</v>
      </c>
      <c r="L101" s="57">
        <v>721109.02321743255</v>
      </c>
      <c r="R101" s="166" t="str">
        <f t="shared" si="9"/>
        <v>0230</v>
      </c>
    </row>
    <row r="102" spans="2:18" x14ac:dyDescent="0.15">
      <c r="B102" s="214">
        <v>5100</v>
      </c>
      <c r="C102" s="211">
        <v>240</v>
      </c>
      <c r="D102" s="171">
        <v>1</v>
      </c>
      <c r="E102" s="96" t="s">
        <v>475</v>
      </c>
      <c r="F102" s="24" t="s">
        <v>23</v>
      </c>
      <c r="G102" s="9"/>
      <c r="H102" s="204">
        <f t="shared" si="10"/>
        <v>20426.345235160508</v>
      </c>
      <c r="I102" s="10">
        <f t="shared" si="11"/>
        <v>13617.563490107006</v>
      </c>
      <c r="J102" s="18">
        <f t="shared" si="12"/>
        <v>6808.7817450535031</v>
      </c>
      <c r="K102" s="19">
        <f t="shared" si="13"/>
        <v>20426.345235160508</v>
      </c>
      <c r="L102" s="57">
        <v>61279.035705481525</v>
      </c>
      <c r="R102" s="166" t="str">
        <f t="shared" si="9"/>
        <v>0240</v>
      </c>
    </row>
    <row r="103" spans="2:18" ht="70" x14ac:dyDescent="0.15">
      <c r="B103" s="214">
        <v>6300</v>
      </c>
      <c r="C103" s="211">
        <v>130</v>
      </c>
      <c r="D103" s="171">
        <v>1</v>
      </c>
      <c r="E103" s="96" t="s">
        <v>476</v>
      </c>
      <c r="F103" s="11" t="s">
        <v>53</v>
      </c>
      <c r="G103" s="9">
        <v>35</v>
      </c>
      <c r="H103" s="204">
        <f t="shared" ref="H103:H108" si="14">L97*1/3</f>
        <v>2042633.1042678142</v>
      </c>
      <c r="I103" s="10">
        <f t="shared" si="11"/>
        <v>1361755.4028452095</v>
      </c>
      <c r="J103" s="18">
        <f t="shared" si="12"/>
        <v>680877.70142260473</v>
      </c>
      <c r="K103" s="19">
        <f t="shared" si="13"/>
        <v>2042633.1042678142</v>
      </c>
      <c r="R103" s="166" t="str">
        <f t="shared" si="9"/>
        <v>0130</v>
      </c>
    </row>
    <row r="104" spans="2:18" x14ac:dyDescent="0.15">
      <c r="B104" s="214">
        <v>6300</v>
      </c>
      <c r="C104" s="211">
        <v>210</v>
      </c>
      <c r="D104" s="171">
        <v>1</v>
      </c>
      <c r="E104" s="96" t="s">
        <v>477</v>
      </c>
      <c r="F104" s="24" t="s">
        <v>20</v>
      </c>
      <c r="G104" s="9"/>
      <c r="H104" s="204">
        <f t="shared" si="14"/>
        <v>245116.0184077693</v>
      </c>
      <c r="I104" s="10">
        <f t="shared" si="11"/>
        <v>163410.67893851286</v>
      </c>
      <c r="J104" s="18">
        <f t="shared" si="12"/>
        <v>81705.339469256432</v>
      </c>
      <c r="K104" s="19">
        <f t="shared" si="13"/>
        <v>245116.0184077693</v>
      </c>
      <c r="R104" s="166" t="str">
        <f t="shared" si="9"/>
        <v>0210</v>
      </c>
    </row>
    <row r="105" spans="2:18" x14ac:dyDescent="0.15">
      <c r="B105" s="214">
        <v>6300</v>
      </c>
      <c r="C105" s="211">
        <v>220</v>
      </c>
      <c r="D105" s="171">
        <v>1</v>
      </c>
      <c r="E105" s="96" t="s">
        <v>478</v>
      </c>
      <c r="F105" s="24" t="s">
        <v>21</v>
      </c>
      <c r="G105" s="9"/>
      <c r="H105" s="204">
        <f t="shared" si="14"/>
        <v>126643.21414755366</v>
      </c>
      <c r="I105" s="10">
        <f t="shared" si="11"/>
        <v>84428.809431702437</v>
      </c>
      <c r="J105" s="18">
        <f t="shared" si="12"/>
        <v>42214.404715851218</v>
      </c>
      <c r="K105" s="19">
        <f t="shared" si="13"/>
        <v>126643.21414755366</v>
      </c>
      <c r="R105" s="166" t="str">
        <f t="shared" si="9"/>
        <v>0220</v>
      </c>
    </row>
    <row r="106" spans="2:18" x14ac:dyDescent="0.15">
      <c r="B106" s="214">
        <v>6300</v>
      </c>
      <c r="C106" s="211">
        <v>220</v>
      </c>
      <c r="D106" s="171">
        <v>1</v>
      </c>
      <c r="E106" s="96" t="s">
        <v>479</v>
      </c>
      <c r="F106" s="24" t="s">
        <v>22</v>
      </c>
      <c r="G106" s="9"/>
      <c r="H106" s="204">
        <f t="shared" si="14"/>
        <v>29618.168457798918</v>
      </c>
      <c r="I106" s="10">
        <f t="shared" si="11"/>
        <v>19745.445638532612</v>
      </c>
      <c r="J106" s="18">
        <f t="shared" si="12"/>
        <v>9872.722819266306</v>
      </c>
      <c r="K106" s="19">
        <f t="shared" si="13"/>
        <v>29618.168457798918</v>
      </c>
      <c r="R106" s="166" t="str">
        <f t="shared" si="9"/>
        <v>0220</v>
      </c>
    </row>
    <row r="107" spans="2:18" x14ac:dyDescent="0.15">
      <c r="B107" s="214">
        <v>6300</v>
      </c>
      <c r="C107" s="211">
        <v>230</v>
      </c>
      <c r="D107" s="171">
        <v>1</v>
      </c>
      <c r="E107" s="96" t="s">
        <v>480</v>
      </c>
      <c r="F107" s="24" t="s">
        <v>52</v>
      </c>
      <c r="G107" s="9"/>
      <c r="H107" s="204">
        <f t="shared" si="14"/>
        <v>240369.67440581086</v>
      </c>
      <c r="I107" s="10">
        <f t="shared" si="11"/>
        <v>160246.44960387392</v>
      </c>
      <c r="J107" s="18">
        <f t="shared" si="12"/>
        <v>80123.224801936958</v>
      </c>
      <c r="K107" s="19">
        <f t="shared" si="13"/>
        <v>240369.67440581089</v>
      </c>
      <c r="R107" s="166" t="str">
        <f t="shared" si="9"/>
        <v>0230</v>
      </c>
    </row>
    <row r="108" spans="2:18" x14ac:dyDescent="0.15">
      <c r="B108" s="214">
        <v>6300</v>
      </c>
      <c r="C108" s="211">
        <v>240</v>
      </c>
      <c r="D108" s="171">
        <v>1</v>
      </c>
      <c r="E108" s="96" t="s">
        <v>481</v>
      </c>
      <c r="F108" s="24" t="s">
        <v>23</v>
      </c>
      <c r="G108" s="9"/>
      <c r="H108" s="204">
        <f t="shared" si="14"/>
        <v>20426.345235160508</v>
      </c>
      <c r="I108" s="10">
        <f t="shared" si="11"/>
        <v>13617.563490107006</v>
      </c>
      <c r="J108" s="18">
        <f t="shared" si="12"/>
        <v>6808.7817450535031</v>
      </c>
      <c r="K108" s="19">
        <f t="shared" si="13"/>
        <v>20426.345235160508</v>
      </c>
      <c r="R108" s="166" t="str">
        <f t="shared" si="9"/>
        <v>0240</v>
      </c>
    </row>
    <row r="109" spans="2:18" ht="70" x14ac:dyDescent="0.15">
      <c r="B109" s="214">
        <v>6400</v>
      </c>
      <c r="C109" s="96">
        <v>130</v>
      </c>
      <c r="D109" s="171">
        <v>1</v>
      </c>
      <c r="E109" s="205" t="s">
        <v>482</v>
      </c>
      <c r="F109" s="11" t="s">
        <v>53</v>
      </c>
      <c r="G109" s="9">
        <v>35</v>
      </c>
      <c r="H109" s="204">
        <f>L97*1/3</f>
        <v>2042633.1042678142</v>
      </c>
      <c r="I109" s="10">
        <f t="shared" si="11"/>
        <v>1361755.4028452095</v>
      </c>
      <c r="J109" s="18">
        <f t="shared" si="12"/>
        <v>680877.70142260473</v>
      </c>
      <c r="K109" s="19">
        <f t="shared" si="13"/>
        <v>2042633.1042678142</v>
      </c>
      <c r="R109" s="166" t="str">
        <f t="shared" si="9"/>
        <v>0130</v>
      </c>
    </row>
    <row r="110" spans="2:18" x14ac:dyDescent="0.15">
      <c r="B110" s="214">
        <v>6400</v>
      </c>
      <c r="C110" s="211">
        <v>210</v>
      </c>
      <c r="D110" s="171">
        <v>1</v>
      </c>
      <c r="E110" s="96" t="s">
        <v>483</v>
      </c>
      <c r="F110" s="24" t="s">
        <v>20</v>
      </c>
      <c r="G110" s="9"/>
      <c r="H110" s="204">
        <f t="shared" ref="H110:H114" si="15">L98*1/3</f>
        <v>245116.0184077693</v>
      </c>
      <c r="I110" s="10">
        <f t="shared" si="11"/>
        <v>163410.67893851286</v>
      </c>
      <c r="J110" s="18">
        <f t="shared" si="12"/>
        <v>81705.339469256432</v>
      </c>
      <c r="K110" s="19">
        <f t="shared" si="13"/>
        <v>245116.0184077693</v>
      </c>
      <c r="R110" s="166" t="str">
        <f t="shared" si="9"/>
        <v>0210</v>
      </c>
    </row>
    <row r="111" spans="2:18" x14ac:dyDescent="0.15">
      <c r="B111" s="214">
        <v>6400</v>
      </c>
      <c r="C111" s="211">
        <v>220</v>
      </c>
      <c r="D111" s="171">
        <v>1</v>
      </c>
      <c r="E111" s="96" t="s">
        <v>484</v>
      </c>
      <c r="F111" s="24" t="s">
        <v>21</v>
      </c>
      <c r="G111" s="9"/>
      <c r="H111" s="204">
        <f t="shared" si="15"/>
        <v>126643.21414755366</v>
      </c>
      <c r="I111" s="10">
        <f t="shared" si="11"/>
        <v>84428.809431702437</v>
      </c>
      <c r="J111" s="18">
        <f t="shared" si="12"/>
        <v>42214.404715851218</v>
      </c>
      <c r="K111" s="19">
        <f t="shared" si="13"/>
        <v>126643.21414755366</v>
      </c>
      <c r="R111" s="166" t="str">
        <f t="shared" si="9"/>
        <v>0220</v>
      </c>
    </row>
    <row r="112" spans="2:18" x14ac:dyDescent="0.15">
      <c r="B112" s="214">
        <v>6400</v>
      </c>
      <c r="C112" s="211">
        <v>220</v>
      </c>
      <c r="D112" s="171">
        <v>1</v>
      </c>
      <c r="E112" s="96" t="s">
        <v>485</v>
      </c>
      <c r="F112" s="24" t="s">
        <v>22</v>
      </c>
      <c r="G112" s="9"/>
      <c r="H112" s="204">
        <f t="shared" si="15"/>
        <v>29618.168457798918</v>
      </c>
      <c r="I112" s="10">
        <f t="shared" si="11"/>
        <v>19745.445638532612</v>
      </c>
      <c r="J112" s="18">
        <f t="shared" si="12"/>
        <v>9872.722819266306</v>
      </c>
      <c r="K112" s="19">
        <f t="shared" si="13"/>
        <v>29618.168457798918</v>
      </c>
      <c r="R112" s="166" t="str">
        <f t="shared" si="9"/>
        <v>0220</v>
      </c>
    </row>
    <row r="113" spans="2:18" x14ac:dyDescent="0.15">
      <c r="B113" s="214">
        <v>6400</v>
      </c>
      <c r="C113" s="211">
        <v>230</v>
      </c>
      <c r="D113" s="171">
        <v>1</v>
      </c>
      <c r="E113" s="96" t="s">
        <v>486</v>
      </c>
      <c r="F113" s="24" t="s">
        <v>52</v>
      </c>
      <c r="G113" s="9"/>
      <c r="H113" s="204">
        <f t="shared" si="15"/>
        <v>240369.67440581086</v>
      </c>
      <c r="I113" s="10">
        <f t="shared" si="11"/>
        <v>160246.44960387392</v>
      </c>
      <c r="J113" s="18">
        <f t="shared" si="12"/>
        <v>80123.224801936958</v>
      </c>
      <c r="K113" s="19">
        <f t="shared" si="13"/>
        <v>240369.67440581089</v>
      </c>
      <c r="R113" s="166" t="str">
        <f t="shared" si="9"/>
        <v>0230</v>
      </c>
    </row>
    <row r="114" spans="2:18" x14ac:dyDescent="0.15">
      <c r="B114" s="214">
        <v>6400</v>
      </c>
      <c r="C114" s="211">
        <v>240</v>
      </c>
      <c r="D114" s="171">
        <v>1</v>
      </c>
      <c r="E114" s="96" t="s">
        <v>487</v>
      </c>
      <c r="F114" s="24" t="s">
        <v>23</v>
      </c>
      <c r="G114" s="9"/>
      <c r="H114" s="204">
        <f t="shared" si="15"/>
        <v>20426.345235160508</v>
      </c>
      <c r="I114" s="10">
        <f t="shared" si="11"/>
        <v>13617.563490107006</v>
      </c>
      <c r="J114" s="18">
        <f t="shared" si="12"/>
        <v>6808.7817450535031</v>
      </c>
      <c r="K114" s="19">
        <f t="shared" si="13"/>
        <v>20426.345235160508</v>
      </c>
      <c r="R114" s="166" t="str">
        <f t="shared" si="9"/>
        <v>0240</v>
      </c>
    </row>
    <row r="115" spans="2:18" x14ac:dyDescent="0.15">
      <c r="B115" s="271" t="s">
        <v>54</v>
      </c>
      <c r="C115" s="152"/>
      <c r="D115" s="152"/>
      <c r="E115" s="152"/>
      <c r="F115" s="60"/>
      <c r="G115" s="29"/>
      <c r="H115" s="228"/>
      <c r="I115" s="29"/>
      <c r="J115" s="29"/>
      <c r="K115" s="30"/>
      <c r="R115" s="166" t="str">
        <f t="shared" si="9"/>
        <v>0</v>
      </c>
    </row>
    <row r="116" spans="2:18" ht="28" x14ac:dyDescent="0.15">
      <c r="B116" s="210">
        <v>5100</v>
      </c>
      <c r="C116" s="211">
        <v>120</v>
      </c>
      <c r="D116" s="96">
        <v>1</v>
      </c>
      <c r="E116" s="96" t="s">
        <v>488</v>
      </c>
      <c r="F116" s="21" t="s">
        <v>55</v>
      </c>
      <c r="G116" s="9">
        <v>1</v>
      </c>
      <c r="H116" s="189">
        <v>153114.42825</v>
      </c>
      <c r="I116" s="10">
        <f>H116*2/3</f>
        <v>102076.2855</v>
      </c>
      <c r="J116" s="18">
        <f>H116*1/3</f>
        <v>51038.142749999999</v>
      </c>
      <c r="K116" s="19">
        <f>SUM(I116:J116)</f>
        <v>153114.42825</v>
      </c>
      <c r="R116" s="166" t="str">
        <f t="shared" si="9"/>
        <v>0120</v>
      </c>
    </row>
    <row r="117" spans="2:18" x14ac:dyDescent="0.15">
      <c r="B117" s="210">
        <v>5100</v>
      </c>
      <c r="C117" s="211">
        <v>210</v>
      </c>
      <c r="D117" s="96">
        <v>1</v>
      </c>
      <c r="E117" s="96" t="s">
        <v>490</v>
      </c>
      <c r="F117" s="32" t="s">
        <v>20</v>
      </c>
      <c r="G117" s="9"/>
      <c r="H117" s="189">
        <v>17712.599624999999</v>
      </c>
      <c r="I117" s="10">
        <f t="shared" ref="I117:I121" si="16">H117*2/3</f>
        <v>11808.399749999999</v>
      </c>
      <c r="J117" s="18">
        <f t="shared" ref="J117:J121" si="17">H117*1/3</f>
        <v>5904.1998749999993</v>
      </c>
      <c r="K117" s="19">
        <f t="shared" ref="K117:K121" si="18">SUM(I117:J117)</f>
        <v>17712.599624999999</v>
      </c>
      <c r="R117" s="166" t="str">
        <f t="shared" si="9"/>
        <v>0210</v>
      </c>
    </row>
    <row r="118" spans="2:18" x14ac:dyDescent="0.15">
      <c r="B118" s="210">
        <v>5100</v>
      </c>
      <c r="C118" s="211">
        <v>220</v>
      </c>
      <c r="D118" s="96">
        <v>1</v>
      </c>
      <c r="E118" s="96" t="s">
        <v>491</v>
      </c>
      <c r="F118" s="32" t="s">
        <v>21</v>
      </c>
      <c r="G118" s="9"/>
      <c r="H118" s="189">
        <v>9492.5249999999996</v>
      </c>
      <c r="I118" s="10">
        <f t="shared" si="16"/>
        <v>6328.3499999999995</v>
      </c>
      <c r="J118" s="18">
        <f t="shared" si="17"/>
        <v>3164.1749999999997</v>
      </c>
      <c r="K118" s="19">
        <f t="shared" si="18"/>
        <v>9492.5249999999996</v>
      </c>
      <c r="R118" s="166" t="str">
        <f t="shared" si="9"/>
        <v>0220</v>
      </c>
    </row>
    <row r="119" spans="2:18" x14ac:dyDescent="0.15">
      <c r="B119" s="210">
        <v>5100</v>
      </c>
      <c r="C119" s="211">
        <v>220</v>
      </c>
      <c r="D119" s="96">
        <v>1</v>
      </c>
      <c r="E119" s="96" t="s">
        <v>492</v>
      </c>
      <c r="F119" s="32" t="s">
        <v>22</v>
      </c>
      <c r="G119" s="9"/>
      <c r="H119" s="189">
        <v>2219.4427500000002</v>
      </c>
      <c r="I119" s="10">
        <f t="shared" si="16"/>
        <v>1479.6285</v>
      </c>
      <c r="J119" s="18">
        <f t="shared" si="17"/>
        <v>739.81425000000002</v>
      </c>
      <c r="K119" s="19">
        <f t="shared" si="18"/>
        <v>2219.4427500000002</v>
      </c>
      <c r="R119" s="166" t="str">
        <f t="shared" si="9"/>
        <v>0220</v>
      </c>
    </row>
    <row r="120" spans="2:18" x14ac:dyDescent="0.15">
      <c r="B120" s="210">
        <v>5100</v>
      </c>
      <c r="C120" s="211">
        <v>230</v>
      </c>
      <c r="D120" s="96">
        <v>1</v>
      </c>
      <c r="E120" s="96" t="s">
        <v>489</v>
      </c>
      <c r="F120" s="32" t="s">
        <v>52</v>
      </c>
      <c r="G120" s="9"/>
      <c r="H120" s="189">
        <v>19767.053250000001</v>
      </c>
      <c r="I120" s="10">
        <f t="shared" si="16"/>
        <v>13178.0355</v>
      </c>
      <c r="J120" s="18">
        <f t="shared" si="17"/>
        <v>6589.01775</v>
      </c>
      <c r="K120" s="19">
        <f t="shared" si="18"/>
        <v>19767.053250000001</v>
      </c>
      <c r="R120" s="166" t="str">
        <f t="shared" si="9"/>
        <v>0230</v>
      </c>
    </row>
    <row r="121" spans="2:18" x14ac:dyDescent="0.15">
      <c r="B121" s="210">
        <v>5100</v>
      </c>
      <c r="C121" s="211">
        <v>230</v>
      </c>
      <c r="D121" s="96">
        <v>1</v>
      </c>
      <c r="E121" s="96" t="s">
        <v>493</v>
      </c>
      <c r="F121" s="32" t="s">
        <v>56</v>
      </c>
      <c r="G121" s="9"/>
      <c r="H121" s="189">
        <v>897.26962500000002</v>
      </c>
      <c r="I121" s="10">
        <f t="shared" si="16"/>
        <v>598.17975000000001</v>
      </c>
      <c r="J121" s="18">
        <f t="shared" si="17"/>
        <v>299.08987500000001</v>
      </c>
      <c r="K121" s="19">
        <f t="shared" si="18"/>
        <v>897.26962500000002</v>
      </c>
      <c r="R121" s="166" t="str">
        <f t="shared" si="9"/>
        <v>0230</v>
      </c>
    </row>
    <row r="122" spans="2:18" x14ac:dyDescent="0.15">
      <c r="B122" s="210">
        <v>5100</v>
      </c>
      <c r="C122" s="211">
        <v>240</v>
      </c>
      <c r="D122" s="96">
        <v>1</v>
      </c>
      <c r="E122" s="96" t="s">
        <v>494</v>
      </c>
      <c r="F122" s="32" t="s">
        <v>23</v>
      </c>
      <c r="G122" s="9"/>
      <c r="H122" s="189">
        <v>1530.1046249999999</v>
      </c>
      <c r="I122" s="10">
        <f>H122*2/3</f>
        <v>1020.06975</v>
      </c>
      <c r="J122" s="18">
        <f>H122*1/3</f>
        <v>510.034875</v>
      </c>
      <c r="K122" s="19">
        <f>SUM(I122:J122)</f>
        <v>1530.1046249999999</v>
      </c>
      <c r="R122" s="166" t="str">
        <f t="shared" si="9"/>
        <v>0240</v>
      </c>
    </row>
    <row r="123" spans="2:18" x14ac:dyDescent="0.15">
      <c r="B123" s="272" t="s">
        <v>57</v>
      </c>
      <c r="C123" s="220"/>
      <c r="D123" s="153"/>
      <c r="E123" s="153"/>
      <c r="F123" s="68"/>
      <c r="G123" s="124"/>
      <c r="H123" s="173"/>
      <c r="I123" s="66"/>
      <c r="J123" s="66"/>
      <c r="K123" s="67"/>
      <c r="R123" s="166" t="str">
        <f t="shared" si="9"/>
        <v>0</v>
      </c>
    </row>
    <row r="124" spans="2:18" ht="42" x14ac:dyDescent="0.15">
      <c r="B124" s="210">
        <v>6400</v>
      </c>
      <c r="C124" s="211">
        <v>310</v>
      </c>
      <c r="D124" s="96">
        <v>1</v>
      </c>
      <c r="E124" s="213" t="s">
        <v>495</v>
      </c>
      <c r="F124" s="11" t="s">
        <v>382</v>
      </c>
      <c r="G124" s="9"/>
      <c r="H124" s="189">
        <v>170000</v>
      </c>
      <c r="I124" s="10">
        <f>H124*2/3</f>
        <v>113333.33333333333</v>
      </c>
      <c r="J124" s="18">
        <f>H124*1/3</f>
        <v>56666.666666666664</v>
      </c>
      <c r="K124" s="19">
        <f>SUM(I124:J124)</f>
        <v>170000</v>
      </c>
      <c r="R124" s="166" t="str">
        <f t="shared" si="9"/>
        <v>0310</v>
      </c>
    </row>
    <row r="125" spans="2:18" ht="56" x14ac:dyDescent="0.15">
      <c r="B125" s="210">
        <v>6400</v>
      </c>
      <c r="C125" s="211">
        <v>330</v>
      </c>
      <c r="D125" s="96">
        <v>1</v>
      </c>
      <c r="E125" s="213" t="s">
        <v>496</v>
      </c>
      <c r="F125" s="11" t="s">
        <v>58</v>
      </c>
      <c r="G125" s="9"/>
      <c r="H125" s="189">
        <v>210000</v>
      </c>
      <c r="I125" s="10">
        <f t="shared" ref="I125:I131" si="19">H125*2/3</f>
        <v>140000</v>
      </c>
      <c r="J125" s="18">
        <f t="shared" ref="J125:J130" si="20">H125*1/3</f>
        <v>70000</v>
      </c>
      <c r="K125" s="19">
        <f>SUM(I125:J125)</f>
        <v>210000</v>
      </c>
      <c r="R125" s="166" t="str">
        <f t="shared" si="9"/>
        <v>0330</v>
      </c>
    </row>
    <row r="126" spans="2:18" ht="56" x14ac:dyDescent="0.15">
      <c r="B126" s="210">
        <v>6400</v>
      </c>
      <c r="C126" s="211">
        <v>160</v>
      </c>
      <c r="D126" s="96">
        <v>1</v>
      </c>
      <c r="E126" s="213" t="s">
        <v>497</v>
      </c>
      <c r="F126" s="11" t="s">
        <v>59</v>
      </c>
      <c r="G126" s="9"/>
      <c r="H126" s="226">
        <v>239936</v>
      </c>
      <c r="I126" s="10">
        <f t="shared" si="19"/>
        <v>159957.33333333334</v>
      </c>
      <c r="J126" s="18">
        <f t="shared" si="20"/>
        <v>79978.666666666672</v>
      </c>
      <c r="K126" s="69">
        <f>SUM(I126:J126)</f>
        <v>239936</v>
      </c>
      <c r="R126" s="166" t="str">
        <f t="shared" si="9"/>
        <v>0160</v>
      </c>
    </row>
    <row r="127" spans="2:18" x14ac:dyDescent="0.15">
      <c r="B127" s="210">
        <v>6400</v>
      </c>
      <c r="C127" s="211">
        <v>210</v>
      </c>
      <c r="D127" s="96">
        <v>1</v>
      </c>
      <c r="E127" s="213" t="s">
        <v>498</v>
      </c>
      <c r="F127" s="193" t="s">
        <v>20</v>
      </c>
      <c r="G127" s="9"/>
      <c r="H127" s="226">
        <v>25961.075199999999</v>
      </c>
      <c r="I127" s="10">
        <f t="shared" si="19"/>
        <v>17307.383466666666</v>
      </c>
      <c r="J127" s="18">
        <f t="shared" si="20"/>
        <v>8653.6917333333331</v>
      </c>
      <c r="K127" s="69">
        <f t="shared" ref="K127:K129" si="21">SUM(I127:J127)</f>
        <v>25961.075199999999</v>
      </c>
      <c r="R127" s="166" t="str">
        <f t="shared" si="9"/>
        <v>0210</v>
      </c>
    </row>
    <row r="128" spans="2:18" x14ac:dyDescent="0.15">
      <c r="B128" s="210">
        <v>6400</v>
      </c>
      <c r="C128" s="211">
        <v>220</v>
      </c>
      <c r="D128" s="96">
        <v>1</v>
      </c>
      <c r="E128" s="213" t="s">
        <v>499</v>
      </c>
      <c r="F128" s="193" t="s">
        <v>21</v>
      </c>
      <c r="G128" s="9"/>
      <c r="H128" s="226">
        <v>14876.031999999999</v>
      </c>
      <c r="I128" s="10">
        <f t="shared" si="19"/>
        <v>9917.3546666666662</v>
      </c>
      <c r="J128" s="18">
        <f t="shared" si="20"/>
        <v>4958.6773333333331</v>
      </c>
      <c r="K128" s="69">
        <f t="shared" si="21"/>
        <v>14876.031999999999</v>
      </c>
      <c r="R128" s="166" t="str">
        <f t="shared" si="9"/>
        <v>0220</v>
      </c>
    </row>
    <row r="129" spans="1:18" x14ac:dyDescent="0.15">
      <c r="B129" s="210">
        <v>6400</v>
      </c>
      <c r="C129" s="211">
        <v>220</v>
      </c>
      <c r="D129" s="96">
        <v>1</v>
      </c>
      <c r="E129" s="213" t="s">
        <v>500</v>
      </c>
      <c r="F129" s="193" t="s">
        <v>22</v>
      </c>
      <c r="G129" s="9"/>
      <c r="H129" s="226">
        <v>3479.0720000000001</v>
      </c>
      <c r="I129" s="10">
        <f t="shared" si="19"/>
        <v>2319.3813333333333</v>
      </c>
      <c r="J129" s="18">
        <f t="shared" si="20"/>
        <v>1159.6906666666666</v>
      </c>
      <c r="K129" s="69">
        <f t="shared" si="21"/>
        <v>3479.0720000000001</v>
      </c>
      <c r="R129" s="166" t="str">
        <f t="shared" si="9"/>
        <v>0220</v>
      </c>
    </row>
    <row r="130" spans="1:18" x14ac:dyDescent="0.15">
      <c r="B130" s="210">
        <v>6400</v>
      </c>
      <c r="C130" s="211">
        <v>240</v>
      </c>
      <c r="D130" s="96">
        <v>1</v>
      </c>
      <c r="E130" s="213" t="s">
        <v>501</v>
      </c>
      <c r="F130" s="193" t="s">
        <v>23</v>
      </c>
      <c r="G130" s="9"/>
      <c r="H130" s="226">
        <v>2399.36</v>
      </c>
      <c r="I130" s="10">
        <f t="shared" si="19"/>
        <v>1599.5733333333335</v>
      </c>
      <c r="J130" s="18">
        <f t="shared" si="20"/>
        <v>799.78666666666675</v>
      </c>
      <c r="K130" s="69">
        <f>SUM(I130:J130)</f>
        <v>2399.36</v>
      </c>
      <c r="R130" s="166" t="str">
        <f t="shared" si="9"/>
        <v>0240</v>
      </c>
    </row>
    <row r="131" spans="1:18" ht="70" x14ac:dyDescent="0.15">
      <c r="B131" s="210">
        <v>6400</v>
      </c>
      <c r="C131" s="211">
        <v>510</v>
      </c>
      <c r="D131" s="96">
        <v>1</v>
      </c>
      <c r="E131" s="213" t="s">
        <v>502</v>
      </c>
      <c r="F131" s="11" t="s">
        <v>60</v>
      </c>
      <c r="G131" s="9"/>
      <c r="H131" s="189">
        <v>320000</v>
      </c>
      <c r="I131" s="10">
        <f t="shared" si="19"/>
        <v>213333.33333333334</v>
      </c>
      <c r="J131" s="18">
        <f>H131*1/3</f>
        <v>106666.66666666667</v>
      </c>
      <c r="K131" s="19">
        <f>SUM(I131:J131)</f>
        <v>320000</v>
      </c>
      <c r="R131" s="166" t="str">
        <f t="shared" si="9"/>
        <v>0510</v>
      </c>
    </row>
    <row r="132" spans="1:18" x14ac:dyDescent="0.15">
      <c r="A132" s="172" t="s">
        <v>792</v>
      </c>
      <c r="B132" s="212" t="s">
        <v>61</v>
      </c>
      <c r="C132" s="150"/>
      <c r="D132" s="150"/>
      <c r="E132" s="150"/>
      <c r="F132" s="61"/>
      <c r="G132" s="125"/>
      <c r="H132" s="225"/>
      <c r="I132" s="38"/>
      <c r="J132" s="38"/>
      <c r="K132" s="39"/>
      <c r="R132" s="166" t="str">
        <f t="shared" si="9"/>
        <v>0</v>
      </c>
    </row>
    <row r="133" spans="1:18" ht="28" x14ac:dyDescent="0.15">
      <c r="B133" s="210">
        <v>6100</v>
      </c>
      <c r="C133" s="211">
        <v>369</v>
      </c>
      <c r="D133" s="96">
        <v>1</v>
      </c>
      <c r="E133" s="213" t="s">
        <v>503</v>
      </c>
      <c r="F133" s="11" t="s">
        <v>62</v>
      </c>
      <c r="G133" s="9"/>
      <c r="H133" s="204">
        <v>129450</v>
      </c>
      <c r="I133" s="10">
        <f>H133*2/3</f>
        <v>86300</v>
      </c>
      <c r="J133" s="18">
        <f>H133*1/3</f>
        <v>43150</v>
      </c>
      <c r="K133" s="19">
        <f>SUM(I133:J133)</f>
        <v>129450</v>
      </c>
      <c r="R133" s="166" t="str">
        <f t="shared" si="9"/>
        <v>0369</v>
      </c>
    </row>
    <row r="134" spans="1:18" x14ac:dyDescent="0.15">
      <c r="B134" s="271" t="s">
        <v>1057</v>
      </c>
      <c r="C134" s="150"/>
      <c r="D134" s="150"/>
      <c r="E134" s="219"/>
      <c r="F134" s="68"/>
      <c r="G134" s="124"/>
      <c r="H134" s="229"/>
      <c r="I134" s="66"/>
      <c r="J134" s="66"/>
      <c r="K134" s="67"/>
      <c r="L134" s="177">
        <f>SUM(H135:H200)</f>
        <v>3074714.1199999996</v>
      </c>
      <c r="R134" s="166" t="str">
        <f t="shared" si="9"/>
        <v>0</v>
      </c>
    </row>
    <row r="135" spans="1:18" ht="84" x14ac:dyDescent="0.15">
      <c r="B135" s="210">
        <v>5100</v>
      </c>
      <c r="C135" s="211">
        <v>394</v>
      </c>
      <c r="D135" s="96">
        <v>1</v>
      </c>
      <c r="E135" s="96" t="s">
        <v>504</v>
      </c>
      <c r="F135" s="194" t="s">
        <v>1056</v>
      </c>
      <c r="G135" s="9"/>
      <c r="H135" s="260">
        <v>97200</v>
      </c>
      <c r="I135" s="10">
        <f>H135*2/3</f>
        <v>64800</v>
      </c>
      <c r="J135" s="18">
        <f>H135*1/3</f>
        <v>32400</v>
      </c>
      <c r="K135" s="19">
        <f>SUM(I135:J135)</f>
        <v>97200</v>
      </c>
      <c r="R135" s="166" t="str">
        <f t="shared" si="9"/>
        <v>0394</v>
      </c>
    </row>
    <row r="136" spans="1:18" ht="70" x14ac:dyDescent="0.15">
      <c r="B136" s="210">
        <v>5100</v>
      </c>
      <c r="C136" s="211">
        <v>394</v>
      </c>
      <c r="D136" s="96">
        <v>1</v>
      </c>
      <c r="E136" s="96" t="s">
        <v>505</v>
      </c>
      <c r="F136" s="194" t="s">
        <v>63</v>
      </c>
      <c r="G136" s="9"/>
      <c r="H136" s="260">
        <v>36000</v>
      </c>
      <c r="I136" s="10">
        <f t="shared" ref="I136:I199" si="22">H136*2/3</f>
        <v>24000</v>
      </c>
      <c r="J136" s="18">
        <f t="shared" ref="J136:J199" si="23">H136*1/3</f>
        <v>12000</v>
      </c>
      <c r="K136" s="19">
        <f t="shared" ref="K136:K199" si="24">SUM(I136:J136)</f>
        <v>36000</v>
      </c>
      <c r="R136" s="166" t="str">
        <f t="shared" si="9"/>
        <v>0394</v>
      </c>
    </row>
    <row r="137" spans="1:18" ht="112.5" customHeight="1" x14ac:dyDescent="0.15">
      <c r="B137" s="210">
        <v>5100</v>
      </c>
      <c r="C137" s="211">
        <v>394</v>
      </c>
      <c r="D137" s="96">
        <v>1</v>
      </c>
      <c r="E137" s="96" t="s">
        <v>506</v>
      </c>
      <c r="F137" s="194" t="s">
        <v>64</v>
      </c>
      <c r="G137" s="9"/>
      <c r="H137" s="260">
        <v>8500</v>
      </c>
      <c r="I137" s="10">
        <f t="shared" si="22"/>
        <v>5666.666666666667</v>
      </c>
      <c r="J137" s="18">
        <f t="shared" si="23"/>
        <v>2833.3333333333335</v>
      </c>
      <c r="K137" s="19">
        <f t="shared" si="24"/>
        <v>8500</v>
      </c>
      <c r="R137" s="166" t="str">
        <f t="shared" si="9"/>
        <v>0394</v>
      </c>
    </row>
    <row r="138" spans="1:18" ht="28" x14ac:dyDescent="0.15">
      <c r="B138" s="210">
        <v>5100</v>
      </c>
      <c r="C138" s="211">
        <v>394</v>
      </c>
      <c r="D138" s="96">
        <v>1</v>
      </c>
      <c r="E138" s="96" t="s">
        <v>507</v>
      </c>
      <c r="F138" s="194" t="s">
        <v>65</v>
      </c>
      <c r="G138" s="9"/>
      <c r="H138" s="260">
        <v>80400.11</v>
      </c>
      <c r="I138" s="10">
        <f t="shared" si="22"/>
        <v>53600.073333333334</v>
      </c>
      <c r="J138" s="18">
        <f t="shared" si="23"/>
        <v>26800.036666666667</v>
      </c>
      <c r="K138" s="19">
        <f t="shared" si="24"/>
        <v>80400.11</v>
      </c>
      <c r="R138" s="166" t="str">
        <f t="shared" si="9"/>
        <v>0394</v>
      </c>
    </row>
    <row r="139" spans="1:18" ht="140" x14ac:dyDescent="0.15">
      <c r="B139" s="210">
        <v>5100</v>
      </c>
      <c r="C139" s="211">
        <v>394</v>
      </c>
      <c r="D139" s="96">
        <v>1</v>
      </c>
      <c r="E139" s="96" t="s">
        <v>508</v>
      </c>
      <c r="F139" s="194" t="s">
        <v>66</v>
      </c>
      <c r="G139" s="9"/>
      <c r="H139" s="261">
        <v>135200</v>
      </c>
      <c r="I139" s="10">
        <f t="shared" si="22"/>
        <v>90133.333333333328</v>
      </c>
      <c r="J139" s="18">
        <f t="shared" si="23"/>
        <v>45066.666666666664</v>
      </c>
      <c r="K139" s="19">
        <f t="shared" si="24"/>
        <v>135200</v>
      </c>
      <c r="R139" s="166" t="str">
        <f t="shared" si="9"/>
        <v>0394</v>
      </c>
    </row>
    <row r="140" spans="1:18" ht="153.75" customHeight="1" x14ac:dyDescent="0.15">
      <c r="B140" s="210">
        <v>5100</v>
      </c>
      <c r="C140" s="211">
        <v>394</v>
      </c>
      <c r="D140" s="96">
        <v>1</v>
      </c>
      <c r="E140" s="96" t="s">
        <v>509</v>
      </c>
      <c r="F140" s="194" t="s">
        <v>67</v>
      </c>
      <c r="G140" s="9"/>
      <c r="H140" s="261">
        <v>52000</v>
      </c>
      <c r="I140" s="10">
        <f t="shared" si="22"/>
        <v>34666.666666666664</v>
      </c>
      <c r="J140" s="18">
        <f t="shared" si="23"/>
        <v>17333.333333333332</v>
      </c>
      <c r="K140" s="19">
        <f t="shared" si="24"/>
        <v>52000</v>
      </c>
      <c r="R140" s="166" t="str">
        <f t="shared" si="9"/>
        <v>0394</v>
      </c>
    </row>
    <row r="141" spans="1:18" ht="98" x14ac:dyDescent="0.15">
      <c r="B141" s="210">
        <v>5100</v>
      </c>
      <c r="C141" s="211">
        <v>394</v>
      </c>
      <c r="D141" s="96">
        <v>1</v>
      </c>
      <c r="E141" s="96" t="s">
        <v>510</v>
      </c>
      <c r="F141" s="194" t="s">
        <v>68</v>
      </c>
      <c r="G141" s="9"/>
      <c r="H141" s="261">
        <v>21600</v>
      </c>
      <c r="I141" s="10">
        <f t="shared" si="22"/>
        <v>14400</v>
      </c>
      <c r="J141" s="18">
        <f t="shared" si="23"/>
        <v>7200</v>
      </c>
      <c r="K141" s="19">
        <f t="shared" si="24"/>
        <v>21600</v>
      </c>
      <c r="R141" s="166" t="str">
        <f t="shared" ref="R141:R204" si="25">"0"&amp;C141</f>
        <v>0394</v>
      </c>
    </row>
    <row r="142" spans="1:18" ht="70" x14ac:dyDescent="0.15">
      <c r="B142" s="210">
        <v>5100</v>
      </c>
      <c r="C142" s="211">
        <v>394</v>
      </c>
      <c r="D142" s="96">
        <v>1</v>
      </c>
      <c r="E142" s="96" t="s">
        <v>511</v>
      </c>
      <c r="F142" s="194" t="s">
        <v>69</v>
      </c>
      <c r="G142" s="9"/>
      <c r="H142" s="261">
        <v>57144</v>
      </c>
      <c r="I142" s="10">
        <f t="shared" si="22"/>
        <v>38096</v>
      </c>
      <c r="J142" s="18">
        <f t="shared" si="23"/>
        <v>19048</v>
      </c>
      <c r="K142" s="19">
        <f t="shared" si="24"/>
        <v>57144</v>
      </c>
      <c r="R142" s="166" t="str">
        <f t="shared" si="25"/>
        <v>0394</v>
      </c>
    </row>
    <row r="143" spans="1:18" ht="140" x14ac:dyDescent="0.15">
      <c r="B143" s="210">
        <v>5100</v>
      </c>
      <c r="C143" s="211">
        <v>394</v>
      </c>
      <c r="D143" s="96">
        <v>1</v>
      </c>
      <c r="E143" s="96" t="s">
        <v>512</v>
      </c>
      <c r="F143" s="194" t="s">
        <v>70</v>
      </c>
      <c r="G143" s="9"/>
      <c r="H143" s="261">
        <v>3000</v>
      </c>
      <c r="I143" s="10">
        <f t="shared" si="22"/>
        <v>2000</v>
      </c>
      <c r="J143" s="18">
        <f t="shared" si="23"/>
        <v>1000</v>
      </c>
      <c r="K143" s="19">
        <f t="shared" si="24"/>
        <v>3000</v>
      </c>
      <c r="R143" s="166" t="str">
        <f t="shared" si="25"/>
        <v>0394</v>
      </c>
    </row>
    <row r="144" spans="1:18" ht="126" x14ac:dyDescent="0.15">
      <c r="B144" s="210">
        <v>5100</v>
      </c>
      <c r="C144" s="211">
        <v>394</v>
      </c>
      <c r="D144" s="96">
        <v>1</v>
      </c>
      <c r="E144" s="96" t="s">
        <v>513</v>
      </c>
      <c r="F144" s="194" t="s">
        <v>71</v>
      </c>
      <c r="G144" s="9"/>
      <c r="H144" s="261">
        <v>7000</v>
      </c>
      <c r="I144" s="10">
        <f t="shared" si="22"/>
        <v>4666.666666666667</v>
      </c>
      <c r="J144" s="18">
        <f t="shared" si="23"/>
        <v>2333.3333333333335</v>
      </c>
      <c r="K144" s="19">
        <f t="shared" si="24"/>
        <v>7000</v>
      </c>
      <c r="R144" s="166" t="str">
        <f t="shared" si="25"/>
        <v>0394</v>
      </c>
    </row>
    <row r="145" spans="2:18" ht="70" x14ac:dyDescent="0.15">
      <c r="B145" s="210">
        <v>5100</v>
      </c>
      <c r="C145" s="211">
        <v>394</v>
      </c>
      <c r="D145" s="96">
        <v>1</v>
      </c>
      <c r="E145" s="96" t="s">
        <v>514</v>
      </c>
      <c r="F145" s="194" t="s">
        <v>72</v>
      </c>
      <c r="G145" s="9"/>
      <c r="H145" s="261">
        <v>228660</v>
      </c>
      <c r="I145" s="10">
        <f t="shared" si="22"/>
        <v>152440</v>
      </c>
      <c r="J145" s="18">
        <f t="shared" si="23"/>
        <v>76220</v>
      </c>
      <c r="K145" s="19">
        <f t="shared" si="24"/>
        <v>228660</v>
      </c>
      <c r="R145" s="166" t="str">
        <f t="shared" si="25"/>
        <v>0394</v>
      </c>
    </row>
    <row r="146" spans="2:18" ht="56" x14ac:dyDescent="0.15">
      <c r="B146" s="210">
        <v>6100</v>
      </c>
      <c r="C146" s="211">
        <v>394</v>
      </c>
      <c r="D146" s="96">
        <v>1</v>
      </c>
      <c r="E146" s="96" t="s">
        <v>515</v>
      </c>
      <c r="F146" s="194" t="s">
        <v>73</v>
      </c>
      <c r="G146" s="9"/>
      <c r="H146" s="261">
        <v>11340</v>
      </c>
      <c r="I146" s="10">
        <f t="shared" si="22"/>
        <v>7560</v>
      </c>
      <c r="J146" s="18">
        <f t="shared" si="23"/>
        <v>3780</v>
      </c>
      <c r="K146" s="19">
        <f t="shared" si="24"/>
        <v>11340</v>
      </c>
      <c r="R146" s="166" t="str">
        <f t="shared" si="25"/>
        <v>0394</v>
      </c>
    </row>
    <row r="147" spans="2:18" ht="70" x14ac:dyDescent="0.15">
      <c r="B147" s="210">
        <v>5100</v>
      </c>
      <c r="C147" s="211">
        <v>394</v>
      </c>
      <c r="D147" s="96">
        <v>1</v>
      </c>
      <c r="E147" s="96" t="s">
        <v>516</v>
      </c>
      <c r="F147" s="194" t="s">
        <v>74</v>
      </c>
      <c r="G147" s="9"/>
      <c r="H147" s="261">
        <v>4775.7</v>
      </c>
      <c r="I147" s="10">
        <f t="shared" si="22"/>
        <v>3183.7999999999997</v>
      </c>
      <c r="J147" s="18">
        <f t="shared" si="23"/>
        <v>1591.8999999999999</v>
      </c>
      <c r="K147" s="19">
        <f t="shared" si="24"/>
        <v>4775.7</v>
      </c>
      <c r="R147" s="166" t="str">
        <f t="shared" si="25"/>
        <v>0394</v>
      </c>
    </row>
    <row r="148" spans="2:18" ht="35.25" customHeight="1" x14ac:dyDescent="0.15">
      <c r="B148" s="210">
        <v>6500</v>
      </c>
      <c r="C148" s="211">
        <v>394</v>
      </c>
      <c r="D148" s="96">
        <v>1</v>
      </c>
      <c r="E148" s="96" t="s">
        <v>517</v>
      </c>
      <c r="F148" s="194" t="s">
        <v>75</v>
      </c>
      <c r="G148" s="9"/>
      <c r="H148" s="261">
        <v>11250</v>
      </c>
      <c r="I148" s="10">
        <f t="shared" si="22"/>
        <v>7500</v>
      </c>
      <c r="J148" s="18">
        <f t="shared" si="23"/>
        <v>3750</v>
      </c>
      <c r="K148" s="19">
        <f t="shared" si="24"/>
        <v>11250</v>
      </c>
      <c r="R148" s="166" t="str">
        <f t="shared" si="25"/>
        <v>0394</v>
      </c>
    </row>
    <row r="149" spans="2:18" ht="56" x14ac:dyDescent="0.15">
      <c r="B149" s="210">
        <v>5100</v>
      </c>
      <c r="C149" s="211">
        <v>394</v>
      </c>
      <c r="D149" s="96">
        <v>1</v>
      </c>
      <c r="E149" s="96" t="s">
        <v>518</v>
      </c>
      <c r="F149" s="194" t="s">
        <v>76</v>
      </c>
      <c r="G149" s="9"/>
      <c r="H149" s="261">
        <v>33600</v>
      </c>
      <c r="I149" s="10">
        <f t="shared" si="22"/>
        <v>22400</v>
      </c>
      <c r="J149" s="18">
        <f t="shared" si="23"/>
        <v>11200</v>
      </c>
      <c r="K149" s="19">
        <f t="shared" si="24"/>
        <v>33600</v>
      </c>
      <c r="R149" s="166" t="str">
        <f t="shared" si="25"/>
        <v>0394</v>
      </c>
    </row>
    <row r="150" spans="2:18" ht="56" x14ac:dyDescent="0.15">
      <c r="B150" s="210">
        <v>5100</v>
      </c>
      <c r="C150" s="211">
        <v>394</v>
      </c>
      <c r="D150" s="96">
        <v>1</v>
      </c>
      <c r="E150" s="96" t="s">
        <v>519</v>
      </c>
      <c r="F150" s="194" t="s">
        <v>77</v>
      </c>
      <c r="G150" s="9"/>
      <c r="H150" s="261">
        <v>10080</v>
      </c>
      <c r="I150" s="10">
        <f t="shared" si="22"/>
        <v>6720</v>
      </c>
      <c r="J150" s="18">
        <f t="shared" si="23"/>
        <v>3360</v>
      </c>
      <c r="K150" s="19">
        <f t="shared" si="24"/>
        <v>10080</v>
      </c>
      <c r="R150" s="166" t="str">
        <f t="shared" si="25"/>
        <v>0394</v>
      </c>
    </row>
    <row r="151" spans="2:18" ht="42" x14ac:dyDescent="0.15">
      <c r="B151" s="210">
        <v>5100</v>
      </c>
      <c r="C151" s="211">
        <v>394</v>
      </c>
      <c r="D151" s="96">
        <v>1</v>
      </c>
      <c r="E151" s="96" t="s">
        <v>520</v>
      </c>
      <c r="F151" s="194" t="s">
        <v>78</v>
      </c>
      <c r="G151" s="9"/>
      <c r="H151" s="261">
        <v>42251.74</v>
      </c>
      <c r="I151" s="10">
        <f t="shared" si="22"/>
        <v>28167.826666666664</v>
      </c>
      <c r="J151" s="18">
        <f t="shared" si="23"/>
        <v>14083.913333333332</v>
      </c>
      <c r="K151" s="19">
        <f t="shared" si="24"/>
        <v>42251.74</v>
      </c>
      <c r="R151" s="166" t="str">
        <f t="shared" si="25"/>
        <v>0394</v>
      </c>
    </row>
    <row r="152" spans="2:18" ht="42" x14ac:dyDescent="0.15">
      <c r="B152" s="210">
        <v>5100</v>
      </c>
      <c r="C152" s="211">
        <v>394</v>
      </c>
      <c r="D152" s="96">
        <v>1</v>
      </c>
      <c r="E152" s="96" t="s">
        <v>521</v>
      </c>
      <c r="F152" s="194" t="s">
        <v>79</v>
      </c>
      <c r="G152" s="9"/>
      <c r="H152" s="261">
        <v>69000</v>
      </c>
      <c r="I152" s="10">
        <f t="shared" si="22"/>
        <v>46000</v>
      </c>
      <c r="J152" s="18">
        <f t="shared" si="23"/>
        <v>23000</v>
      </c>
      <c r="K152" s="19">
        <f t="shared" si="24"/>
        <v>69000</v>
      </c>
      <c r="R152" s="166" t="str">
        <f t="shared" si="25"/>
        <v>0394</v>
      </c>
    </row>
    <row r="153" spans="2:18" ht="28" x14ac:dyDescent="0.15">
      <c r="B153" s="210">
        <v>5100</v>
      </c>
      <c r="C153" s="211">
        <v>394</v>
      </c>
      <c r="D153" s="96">
        <v>1</v>
      </c>
      <c r="E153" s="96" t="s">
        <v>522</v>
      </c>
      <c r="F153" s="194" t="s">
        <v>80</v>
      </c>
      <c r="G153" s="9"/>
      <c r="H153" s="261">
        <v>30000</v>
      </c>
      <c r="I153" s="10">
        <f t="shared" si="22"/>
        <v>20000</v>
      </c>
      <c r="J153" s="18">
        <f t="shared" si="23"/>
        <v>10000</v>
      </c>
      <c r="K153" s="19">
        <f t="shared" si="24"/>
        <v>30000</v>
      </c>
      <c r="R153" s="166" t="str">
        <f t="shared" si="25"/>
        <v>0394</v>
      </c>
    </row>
    <row r="154" spans="2:18" ht="28" x14ac:dyDescent="0.15">
      <c r="B154" s="210">
        <v>5100</v>
      </c>
      <c r="C154" s="211">
        <v>394</v>
      </c>
      <c r="D154" s="96">
        <v>1</v>
      </c>
      <c r="E154" s="96" t="s">
        <v>523</v>
      </c>
      <c r="F154" s="194" t="s">
        <v>81</v>
      </c>
      <c r="G154" s="9"/>
      <c r="H154" s="261">
        <v>16000</v>
      </c>
      <c r="I154" s="10">
        <f t="shared" si="22"/>
        <v>10666.666666666666</v>
      </c>
      <c r="J154" s="18">
        <f t="shared" si="23"/>
        <v>5333.333333333333</v>
      </c>
      <c r="K154" s="19">
        <f t="shared" si="24"/>
        <v>16000</v>
      </c>
      <c r="R154" s="166" t="str">
        <f t="shared" si="25"/>
        <v>0394</v>
      </c>
    </row>
    <row r="155" spans="2:18" ht="56" x14ac:dyDescent="0.15">
      <c r="B155" s="210">
        <v>6100</v>
      </c>
      <c r="C155" s="211">
        <v>394</v>
      </c>
      <c r="D155" s="96">
        <v>1</v>
      </c>
      <c r="E155" s="96" t="s">
        <v>524</v>
      </c>
      <c r="F155" s="194" t="s">
        <v>82</v>
      </c>
      <c r="G155" s="9"/>
      <c r="H155" s="261">
        <v>100000</v>
      </c>
      <c r="I155" s="10">
        <f t="shared" si="22"/>
        <v>66666.666666666672</v>
      </c>
      <c r="J155" s="18">
        <f t="shared" si="23"/>
        <v>33333.333333333336</v>
      </c>
      <c r="K155" s="19">
        <f t="shared" si="24"/>
        <v>100000</v>
      </c>
      <c r="R155" s="166" t="str">
        <f t="shared" si="25"/>
        <v>0394</v>
      </c>
    </row>
    <row r="156" spans="2:18" ht="42" x14ac:dyDescent="0.15">
      <c r="B156" s="210">
        <v>5100</v>
      </c>
      <c r="C156" s="211">
        <v>394</v>
      </c>
      <c r="D156" s="96">
        <v>1</v>
      </c>
      <c r="E156" s="96" t="s">
        <v>525</v>
      </c>
      <c r="F156" s="194" t="s">
        <v>83</v>
      </c>
      <c r="G156" s="9"/>
      <c r="H156" s="261">
        <v>85000</v>
      </c>
      <c r="I156" s="10">
        <f t="shared" si="22"/>
        <v>56666.666666666664</v>
      </c>
      <c r="J156" s="18">
        <f t="shared" si="23"/>
        <v>28333.333333333332</v>
      </c>
      <c r="K156" s="19">
        <f t="shared" si="24"/>
        <v>85000</v>
      </c>
      <c r="R156" s="166" t="str">
        <f t="shared" si="25"/>
        <v>0394</v>
      </c>
    </row>
    <row r="157" spans="2:18" ht="42" x14ac:dyDescent="0.15">
      <c r="B157" s="210">
        <v>5100</v>
      </c>
      <c r="C157" s="211">
        <v>394</v>
      </c>
      <c r="D157" s="96">
        <v>1</v>
      </c>
      <c r="E157" s="96" t="s">
        <v>526</v>
      </c>
      <c r="F157" s="194" t="s">
        <v>84</v>
      </c>
      <c r="G157" s="9"/>
      <c r="H157" s="261">
        <v>100000</v>
      </c>
      <c r="I157" s="10">
        <f t="shared" si="22"/>
        <v>66666.666666666672</v>
      </c>
      <c r="J157" s="18">
        <f t="shared" si="23"/>
        <v>33333.333333333336</v>
      </c>
      <c r="K157" s="19">
        <f t="shared" si="24"/>
        <v>100000</v>
      </c>
      <c r="R157" s="166" t="str">
        <f t="shared" si="25"/>
        <v>0394</v>
      </c>
    </row>
    <row r="158" spans="2:18" ht="28" x14ac:dyDescent="0.15">
      <c r="B158" s="210">
        <v>5100</v>
      </c>
      <c r="C158" s="211">
        <v>394</v>
      </c>
      <c r="D158" s="96">
        <v>1</v>
      </c>
      <c r="E158" s="96" t="s">
        <v>527</v>
      </c>
      <c r="F158" s="194" t="s">
        <v>85</v>
      </c>
      <c r="G158" s="9"/>
      <c r="H158" s="261">
        <v>25000</v>
      </c>
      <c r="I158" s="10">
        <f t="shared" si="22"/>
        <v>16666.666666666668</v>
      </c>
      <c r="J158" s="18">
        <f t="shared" si="23"/>
        <v>8333.3333333333339</v>
      </c>
      <c r="K158" s="19">
        <f t="shared" si="24"/>
        <v>25000</v>
      </c>
      <c r="R158" s="166" t="str">
        <f t="shared" si="25"/>
        <v>0394</v>
      </c>
    </row>
    <row r="159" spans="2:18" ht="56" x14ac:dyDescent="0.15">
      <c r="B159" s="210">
        <v>5100</v>
      </c>
      <c r="C159" s="211">
        <v>394</v>
      </c>
      <c r="D159" s="96">
        <v>1</v>
      </c>
      <c r="E159" s="96" t="s">
        <v>528</v>
      </c>
      <c r="F159" s="194" t="s">
        <v>86</v>
      </c>
      <c r="G159" s="9"/>
      <c r="H159" s="261">
        <v>3700</v>
      </c>
      <c r="I159" s="10">
        <f t="shared" si="22"/>
        <v>2466.6666666666665</v>
      </c>
      <c r="J159" s="18">
        <f t="shared" si="23"/>
        <v>1233.3333333333333</v>
      </c>
      <c r="K159" s="19">
        <f t="shared" si="24"/>
        <v>3700</v>
      </c>
      <c r="R159" s="166" t="str">
        <f t="shared" si="25"/>
        <v>0394</v>
      </c>
    </row>
    <row r="160" spans="2:18" ht="56" x14ac:dyDescent="0.15">
      <c r="B160" s="210">
        <v>5100</v>
      </c>
      <c r="C160" s="211">
        <v>394</v>
      </c>
      <c r="D160" s="96">
        <v>1</v>
      </c>
      <c r="E160" s="96" t="s">
        <v>529</v>
      </c>
      <c r="F160" s="194" t="s">
        <v>87</v>
      </c>
      <c r="G160" s="9"/>
      <c r="H160" s="261">
        <v>3330</v>
      </c>
      <c r="I160" s="10">
        <f t="shared" si="22"/>
        <v>2220</v>
      </c>
      <c r="J160" s="18">
        <f t="shared" si="23"/>
        <v>1110</v>
      </c>
      <c r="K160" s="19">
        <f t="shared" si="24"/>
        <v>3330</v>
      </c>
      <c r="R160" s="166" t="str">
        <f t="shared" si="25"/>
        <v>0394</v>
      </c>
    </row>
    <row r="161" spans="2:18" ht="56" x14ac:dyDescent="0.15">
      <c r="B161" s="210">
        <v>5100</v>
      </c>
      <c r="C161" s="211">
        <v>394</v>
      </c>
      <c r="D161" s="96">
        <v>1</v>
      </c>
      <c r="E161" s="96" t="s">
        <v>530</v>
      </c>
      <c r="F161" s="194" t="s">
        <v>88</v>
      </c>
      <c r="G161" s="9"/>
      <c r="H161" s="261">
        <v>3631.2</v>
      </c>
      <c r="I161" s="10">
        <f t="shared" si="22"/>
        <v>2420.7999999999997</v>
      </c>
      <c r="J161" s="18">
        <f t="shared" si="23"/>
        <v>1210.3999999999999</v>
      </c>
      <c r="K161" s="19">
        <f t="shared" si="24"/>
        <v>3631.2</v>
      </c>
      <c r="R161" s="166" t="str">
        <f t="shared" si="25"/>
        <v>0394</v>
      </c>
    </row>
    <row r="162" spans="2:18" ht="42" x14ac:dyDescent="0.15">
      <c r="B162" s="210">
        <v>5100</v>
      </c>
      <c r="C162" s="211">
        <v>394</v>
      </c>
      <c r="D162" s="96">
        <v>1</v>
      </c>
      <c r="E162" s="96" t="s">
        <v>531</v>
      </c>
      <c r="F162" s="194" t="s">
        <v>89</v>
      </c>
      <c r="G162" s="9"/>
      <c r="H162" s="261">
        <v>50000</v>
      </c>
      <c r="I162" s="10">
        <f t="shared" si="22"/>
        <v>33333.333333333336</v>
      </c>
      <c r="J162" s="18">
        <f t="shared" si="23"/>
        <v>16666.666666666668</v>
      </c>
      <c r="K162" s="19">
        <f t="shared" si="24"/>
        <v>50000</v>
      </c>
      <c r="R162" s="166" t="str">
        <f t="shared" si="25"/>
        <v>0394</v>
      </c>
    </row>
    <row r="163" spans="2:18" ht="56" x14ac:dyDescent="0.15">
      <c r="B163" s="210">
        <v>5100</v>
      </c>
      <c r="C163" s="211">
        <v>394</v>
      </c>
      <c r="D163" s="96">
        <v>1</v>
      </c>
      <c r="E163" s="96" t="s">
        <v>532</v>
      </c>
      <c r="F163" s="194" t="s">
        <v>90</v>
      </c>
      <c r="G163" s="9"/>
      <c r="H163" s="261">
        <v>3700</v>
      </c>
      <c r="I163" s="10">
        <f t="shared" si="22"/>
        <v>2466.6666666666665</v>
      </c>
      <c r="J163" s="18">
        <f t="shared" si="23"/>
        <v>1233.3333333333333</v>
      </c>
      <c r="K163" s="19">
        <f t="shared" si="24"/>
        <v>3700</v>
      </c>
      <c r="R163" s="166" t="str">
        <f t="shared" si="25"/>
        <v>0394</v>
      </c>
    </row>
    <row r="164" spans="2:18" ht="56" x14ac:dyDescent="0.15">
      <c r="B164" s="210">
        <v>5100</v>
      </c>
      <c r="C164" s="211">
        <v>394</v>
      </c>
      <c r="D164" s="96">
        <v>1</v>
      </c>
      <c r="E164" s="96" t="s">
        <v>533</v>
      </c>
      <c r="F164" s="194" t="s">
        <v>91</v>
      </c>
      <c r="G164" s="9"/>
      <c r="H164" s="261">
        <v>3300</v>
      </c>
      <c r="I164" s="10">
        <f t="shared" si="22"/>
        <v>2200</v>
      </c>
      <c r="J164" s="18">
        <f t="shared" si="23"/>
        <v>1100</v>
      </c>
      <c r="K164" s="19">
        <f t="shared" si="24"/>
        <v>3300</v>
      </c>
      <c r="R164" s="166" t="str">
        <f t="shared" si="25"/>
        <v>0394</v>
      </c>
    </row>
    <row r="165" spans="2:18" ht="42" x14ac:dyDescent="0.15">
      <c r="B165" s="210">
        <v>5100</v>
      </c>
      <c r="C165" s="211">
        <v>394</v>
      </c>
      <c r="D165" s="96">
        <v>1</v>
      </c>
      <c r="E165" s="96" t="s">
        <v>534</v>
      </c>
      <c r="F165" s="194" t="s">
        <v>92</v>
      </c>
      <c r="G165" s="9"/>
      <c r="H165" s="261">
        <v>63650</v>
      </c>
      <c r="I165" s="10">
        <f t="shared" si="22"/>
        <v>42433.333333333336</v>
      </c>
      <c r="J165" s="18">
        <f t="shared" si="23"/>
        <v>21216.666666666668</v>
      </c>
      <c r="K165" s="19">
        <f t="shared" si="24"/>
        <v>63650</v>
      </c>
      <c r="R165" s="166" t="str">
        <f t="shared" si="25"/>
        <v>0394</v>
      </c>
    </row>
    <row r="166" spans="2:18" ht="42" x14ac:dyDescent="0.15">
      <c r="B166" s="210">
        <v>5100</v>
      </c>
      <c r="C166" s="211">
        <v>394</v>
      </c>
      <c r="D166" s="96">
        <v>1</v>
      </c>
      <c r="E166" s="96" t="s">
        <v>535</v>
      </c>
      <c r="F166" s="194" t="s">
        <v>93</v>
      </c>
      <c r="G166" s="9"/>
      <c r="H166" s="261">
        <v>63969</v>
      </c>
      <c r="I166" s="10">
        <f t="shared" si="22"/>
        <v>42646</v>
      </c>
      <c r="J166" s="18">
        <f t="shared" si="23"/>
        <v>21323</v>
      </c>
      <c r="K166" s="19">
        <f t="shared" si="24"/>
        <v>63969</v>
      </c>
      <c r="R166" s="166" t="str">
        <f t="shared" si="25"/>
        <v>0394</v>
      </c>
    </row>
    <row r="167" spans="2:18" ht="42" x14ac:dyDescent="0.15">
      <c r="B167" s="210">
        <v>5100</v>
      </c>
      <c r="C167" s="211">
        <v>394</v>
      </c>
      <c r="D167" s="96">
        <v>1</v>
      </c>
      <c r="E167" s="96" t="s">
        <v>536</v>
      </c>
      <c r="F167" s="194" t="s">
        <v>94</v>
      </c>
      <c r="G167" s="9"/>
      <c r="H167" s="261">
        <v>64287</v>
      </c>
      <c r="I167" s="10">
        <f t="shared" si="22"/>
        <v>42858</v>
      </c>
      <c r="J167" s="18">
        <f t="shared" si="23"/>
        <v>21429</v>
      </c>
      <c r="K167" s="19">
        <f t="shared" si="24"/>
        <v>64287</v>
      </c>
      <c r="R167" s="166" t="str">
        <f t="shared" si="25"/>
        <v>0394</v>
      </c>
    </row>
    <row r="168" spans="2:18" ht="42" x14ac:dyDescent="0.15">
      <c r="B168" s="210">
        <v>5100</v>
      </c>
      <c r="C168" s="211">
        <v>394</v>
      </c>
      <c r="D168" s="96">
        <v>1</v>
      </c>
      <c r="E168" s="96" t="s">
        <v>537</v>
      </c>
      <c r="F168" s="194" t="s">
        <v>95</v>
      </c>
      <c r="G168" s="9"/>
      <c r="H168" s="261">
        <v>71940</v>
      </c>
      <c r="I168" s="10">
        <f t="shared" si="22"/>
        <v>47960</v>
      </c>
      <c r="J168" s="18">
        <f t="shared" si="23"/>
        <v>23980</v>
      </c>
      <c r="K168" s="19">
        <f t="shared" si="24"/>
        <v>71940</v>
      </c>
      <c r="R168" s="166" t="str">
        <f t="shared" si="25"/>
        <v>0394</v>
      </c>
    </row>
    <row r="169" spans="2:18" ht="42" x14ac:dyDescent="0.15">
      <c r="B169" s="210">
        <v>5100</v>
      </c>
      <c r="C169" s="211">
        <v>394</v>
      </c>
      <c r="D169" s="96">
        <v>1</v>
      </c>
      <c r="E169" s="96" t="s">
        <v>538</v>
      </c>
      <c r="F169" s="194" t="s">
        <v>96</v>
      </c>
      <c r="G169" s="9"/>
      <c r="H169" s="261">
        <v>72659</v>
      </c>
      <c r="I169" s="10">
        <f t="shared" si="22"/>
        <v>48439.333333333336</v>
      </c>
      <c r="J169" s="18">
        <f t="shared" si="23"/>
        <v>24219.666666666668</v>
      </c>
      <c r="K169" s="19">
        <f t="shared" si="24"/>
        <v>72659</v>
      </c>
      <c r="R169" s="166" t="str">
        <f t="shared" si="25"/>
        <v>0394</v>
      </c>
    </row>
    <row r="170" spans="2:18" ht="56" x14ac:dyDescent="0.15">
      <c r="B170" s="210">
        <v>6100</v>
      </c>
      <c r="C170" s="211">
        <v>394</v>
      </c>
      <c r="D170" s="96">
        <v>1</v>
      </c>
      <c r="E170" s="96" t="s">
        <v>539</v>
      </c>
      <c r="F170" s="194" t="s">
        <v>97</v>
      </c>
      <c r="G170" s="9"/>
      <c r="H170" s="261">
        <v>95935</v>
      </c>
      <c r="I170" s="10">
        <f t="shared" si="22"/>
        <v>63956.666666666664</v>
      </c>
      <c r="J170" s="18">
        <f t="shared" si="23"/>
        <v>31978.333333333332</v>
      </c>
      <c r="K170" s="19">
        <f t="shared" si="24"/>
        <v>95935</v>
      </c>
      <c r="R170" s="166" t="str">
        <f t="shared" si="25"/>
        <v>0394</v>
      </c>
    </row>
    <row r="171" spans="2:18" ht="56" x14ac:dyDescent="0.15">
      <c r="B171" s="210">
        <v>5200</v>
      </c>
      <c r="C171" s="211">
        <v>394</v>
      </c>
      <c r="D171" s="96">
        <v>1</v>
      </c>
      <c r="E171" s="96" t="s">
        <v>540</v>
      </c>
      <c r="F171" s="194" t="s">
        <v>98</v>
      </c>
      <c r="G171" s="9"/>
      <c r="H171" s="261">
        <v>79626</v>
      </c>
      <c r="I171" s="10">
        <f t="shared" si="22"/>
        <v>53084</v>
      </c>
      <c r="J171" s="18">
        <f t="shared" si="23"/>
        <v>26542</v>
      </c>
      <c r="K171" s="19">
        <f t="shared" si="24"/>
        <v>79626</v>
      </c>
      <c r="R171" s="166" t="str">
        <f t="shared" si="25"/>
        <v>0394</v>
      </c>
    </row>
    <row r="172" spans="2:18" ht="70" x14ac:dyDescent="0.15">
      <c r="B172" s="210">
        <v>6100</v>
      </c>
      <c r="C172" s="211">
        <v>394</v>
      </c>
      <c r="D172" s="96">
        <v>1</v>
      </c>
      <c r="E172" s="96" t="s">
        <v>541</v>
      </c>
      <c r="F172" s="194" t="s">
        <v>99</v>
      </c>
      <c r="G172" s="9"/>
      <c r="H172" s="261">
        <v>48000</v>
      </c>
      <c r="I172" s="10">
        <f t="shared" si="22"/>
        <v>32000</v>
      </c>
      <c r="J172" s="18">
        <f t="shared" si="23"/>
        <v>16000</v>
      </c>
      <c r="K172" s="19">
        <f t="shared" si="24"/>
        <v>48000</v>
      </c>
      <c r="R172" s="166" t="str">
        <f t="shared" si="25"/>
        <v>0394</v>
      </c>
    </row>
    <row r="173" spans="2:18" ht="42" x14ac:dyDescent="0.15">
      <c r="B173" s="210">
        <v>5100</v>
      </c>
      <c r="C173" s="211">
        <v>394</v>
      </c>
      <c r="D173" s="96">
        <v>1</v>
      </c>
      <c r="E173" s="96" t="s">
        <v>542</v>
      </c>
      <c r="F173" s="194" t="s">
        <v>100</v>
      </c>
      <c r="G173" s="9"/>
      <c r="H173" s="261">
        <v>135237</v>
      </c>
      <c r="I173" s="10">
        <f t="shared" si="22"/>
        <v>90158</v>
      </c>
      <c r="J173" s="18">
        <f t="shared" si="23"/>
        <v>45079</v>
      </c>
      <c r="K173" s="19">
        <f t="shared" si="24"/>
        <v>135237</v>
      </c>
      <c r="R173" s="166" t="str">
        <f t="shared" si="25"/>
        <v>0394</v>
      </c>
    </row>
    <row r="174" spans="2:18" ht="112" x14ac:dyDescent="0.15">
      <c r="B174" s="210">
        <v>5100</v>
      </c>
      <c r="C174" s="211">
        <v>394</v>
      </c>
      <c r="D174" s="96">
        <v>1</v>
      </c>
      <c r="E174" s="96" t="s">
        <v>543</v>
      </c>
      <c r="F174" s="194" t="s">
        <v>101</v>
      </c>
      <c r="G174" s="9"/>
      <c r="H174" s="261">
        <v>107353.04</v>
      </c>
      <c r="I174" s="10">
        <f t="shared" si="22"/>
        <v>71568.693333333329</v>
      </c>
      <c r="J174" s="18">
        <f t="shared" si="23"/>
        <v>35784.346666666665</v>
      </c>
      <c r="K174" s="19">
        <f t="shared" si="24"/>
        <v>107353.04</v>
      </c>
      <c r="R174" s="166" t="str">
        <f t="shared" si="25"/>
        <v>0394</v>
      </c>
    </row>
    <row r="175" spans="2:18" ht="98" x14ac:dyDescent="0.15">
      <c r="B175" s="210">
        <v>5100</v>
      </c>
      <c r="C175" s="211">
        <v>394</v>
      </c>
      <c r="D175" s="96">
        <v>1</v>
      </c>
      <c r="E175" s="96" t="s">
        <v>544</v>
      </c>
      <c r="F175" s="194" t="s">
        <v>102</v>
      </c>
      <c r="G175" s="9"/>
      <c r="H175" s="261">
        <v>36000</v>
      </c>
      <c r="I175" s="10">
        <f t="shared" si="22"/>
        <v>24000</v>
      </c>
      <c r="J175" s="18">
        <f t="shared" si="23"/>
        <v>12000</v>
      </c>
      <c r="K175" s="19">
        <f t="shared" si="24"/>
        <v>36000</v>
      </c>
      <c r="R175" s="166" t="str">
        <f t="shared" si="25"/>
        <v>0394</v>
      </c>
    </row>
    <row r="176" spans="2:18" ht="70" x14ac:dyDescent="0.15">
      <c r="B176" s="210">
        <v>5100</v>
      </c>
      <c r="C176" s="211">
        <v>394</v>
      </c>
      <c r="D176" s="96">
        <v>1</v>
      </c>
      <c r="E176" s="96" t="s">
        <v>545</v>
      </c>
      <c r="F176" s="194" t="s">
        <v>103</v>
      </c>
      <c r="G176" s="9"/>
      <c r="H176" s="261">
        <v>20000</v>
      </c>
      <c r="I176" s="10">
        <f t="shared" si="22"/>
        <v>13333.333333333334</v>
      </c>
      <c r="J176" s="18">
        <f t="shared" si="23"/>
        <v>6666.666666666667</v>
      </c>
      <c r="K176" s="19">
        <f t="shared" si="24"/>
        <v>20000</v>
      </c>
      <c r="R176" s="166" t="str">
        <f t="shared" si="25"/>
        <v>0394</v>
      </c>
    </row>
    <row r="177" spans="2:18" ht="98" x14ac:dyDescent="0.15">
      <c r="B177" s="210">
        <v>6100</v>
      </c>
      <c r="C177" s="211">
        <v>394</v>
      </c>
      <c r="D177" s="96">
        <v>1</v>
      </c>
      <c r="E177" s="96" t="s">
        <v>546</v>
      </c>
      <c r="F177" s="194" t="s">
        <v>104</v>
      </c>
      <c r="G177" s="9"/>
      <c r="H177" s="261">
        <v>64000</v>
      </c>
      <c r="I177" s="10">
        <f t="shared" si="22"/>
        <v>42666.666666666664</v>
      </c>
      <c r="J177" s="18">
        <f t="shared" si="23"/>
        <v>21333.333333333332</v>
      </c>
      <c r="K177" s="19">
        <f t="shared" si="24"/>
        <v>64000</v>
      </c>
      <c r="R177" s="166" t="str">
        <f t="shared" si="25"/>
        <v>0394</v>
      </c>
    </row>
    <row r="178" spans="2:18" ht="42" x14ac:dyDescent="0.15">
      <c r="B178" s="210">
        <v>5100</v>
      </c>
      <c r="C178" s="211">
        <v>394</v>
      </c>
      <c r="D178" s="96">
        <v>1</v>
      </c>
      <c r="E178" s="96" t="s">
        <v>547</v>
      </c>
      <c r="F178" s="194" t="s">
        <v>105</v>
      </c>
      <c r="G178" s="9"/>
      <c r="H178" s="261">
        <v>179082.1</v>
      </c>
      <c r="I178" s="10">
        <f t="shared" si="22"/>
        <v>119388.06666666667</v>
      </c>
      <c r="J178" s="18">
        <f t="shared" si="23"/>
        <v>59694.033333333333</v>
      </c>
      <c r="K178" s="19">
        <f t="shared" si="24"/>
        <v>179082.1</v>
      </c>
      <c r="R178" s="166" t="str">
        <f t="shared" si="25"/>
        <v>0394</v>
      </c>
    </row>
    <row r="179" spans="2:18" ht="42" x14ac:dyDescent="0.15">
      <c r="B179" s="210">
        <v>7600</v>
      </c>
      <c r="C179" s="211">
        <v>394</v>
      </c>
      <c r="D179" s="96">
        <v>1</v>
      </c>
      <c r="E179" s="96" t="s">
        <v>548</v>
      </c>
      <c r="F179" s="194" t="s">
        <v>106</v>
      </c>
      <c r="G179" s="9"/>
      <c r="H179" s="261">
        <v>36000</v>
      </c>
      <c r="I179" s="10">
        <f t="shared" si="22"/>
        <v>24000</v>
      </c>
      <c r="J179" s="18">
        <f t="shared" si="23"/>
        <v>12000</v>
      </c>
      <c r="K179" s="19">
        <f t="shared" si="24"/>
        <v>36000</v>
      </c>
      <c r="R179" s="166" t="str">
        <f t="shared" si="25"/>
        <v>0394</v>
      </c>
    </row>
    <row r="180" spans="2:18" ht="42" x14ac:dyDescent="0.15">
      <c r="B180" s="210">
        <v>5100</v>
      </c>
      <c r="C180" s="211">
        <v>394</v>
      </c>
      <c r="D180" s="96">
        <v>1</v>
      </c>
      <c r="E180" s="96" t="s">
        <v>549</v>
      </c>
      <c r="F180" s="194" t="s">
        <v>107</v>
      </c>
      <c r="G180" s="9"/>
      <c r="H180" s="261">
        <v>20000</v>
      </c>
      <c r="I180" s="10">
        <f t="shared" si="22"/>
        <v>13333.333333333334</v>
      </c>
      <c r="J180" s="18">
        <f t="shared" si="23"/>
        <v>6666.666666666667</v>
      </c>
      <c r="K180" s="19">
        <f t="shared" si="24"/>
        <v>20000</v>
      </c>
      <c r="R180" s="166" t="str">
        <f t="shared" si="25"/>
        <v>0394</v>
      </c>
    </row>
    <row r="181" spans="2:18" ht="98" x14ac:dyDescent="0.15">
      <c r="B181" s="210">
        <v>5100</v>
      </c>
      <c r="C181" s="211">
        <v>394</v>
      </c>
      <c r="D181" s="96">
        <v>1</v>
      </c>
      <c r="E181" s="96" t="s">
        <v>550</v>
      </c>
      <c r="F181" s="194" t="s">
        <v>108</v>
      </c>
      <c r="G181" s="9"/>
      <c r="H181" s="261">
        <v>80239.06</v>
      </c>
      <c r="I181" s="10">
        <f t="shared" si="22"/>
        <v>53492.706666666665</v>
      </c>
      <c r="J181" s="18">
        <f t="shared" si="23"/>
        <v>26746.353333333333</v>
      </c>
      <c r="K181" s="19">
        <f t="shared" si="24"/>
        <v>80239.06</v>
      </c>
      <c r="R181" s="166" t="str">
        <f t="shared" si="25"/>
        <v>0394</v>
      </c>
    </row>
    <row r="182" spans="2:18" ht="42" x14ac:dyDescent="0.15">
      <c r="B182" s="210">
        <v>5100</v>
      </c>
      <c r="C182" s="211">
        <v>394</v>
      </c>
      <c r="D182" s="96">
        <v>1</v>
      </c>
      <c r="E182" s="96" t="s">
        <v>551</v>
      </c>
      <c r="F182" s="194" t="s">
        <v>109</v>
      </c>
      <c r="G182" s="9"/>
      <c r="H182" s="261">
        <v>80000</v>
      </c>
      <c r="I182" s="10">
        <f t="shared" si="22"/>
        <v>53333.333333333336</v>
      </c>
      <c r="J182" s="18">
        <f t="shared" si="23"/>
        <v>26666.666666666668</v>
      </c>
      <c r="K182" s="19">
        <f t="shared" si="24"/>
        <v>80000</v>
      </c>
      <c r="R182" s="166" t="str">
        <f t="shared" si="25"/>
        <v>0394</v>
      </c>
    </row>
    <row r="183" spans="2:18" ht="56" x14ac:dyDescent="0.15">
      <c r="B183" s="210">
        <v>5100</v>
      </c>
      <c r="C183" s="211">
        <v>394</v>
      </c>
      <c r="D183" s="96">
        <v>1</v>
      </c>
      <c r="E183" s="96" t="s">
        <v>552</v>
      </c>
      <c r="F183" s="194" t="s">
        <v>110</v>
      </c>
      <c r="G183" s="9"/>
      <c r="H183" s="261">
        <v>2800</v>
      </c>
      <c r="I183" s="10">
        <f t="shared" si="22"/>
        <v>1866.6666666666667</v>
      </c>
      <c r="J183" s="18">
        <f t="shared" si="23"/>
        <v>933.33333333333337</v>
      </c>
      <c r="K183" s="19">
        <f t="shared" si="24"/>
        <v>2800</v>
      </c>
      <c r="R183" s="166" t="str">
        <f t="shared" si="25"/>
        <v>0394</v>
      </c>
    </row>
    <row r="184" spans="2:18" ht="70" x14ac:dyDescent="0.15">
      <c r="B184" s="210">
        <v>5100</v>
      </c>
      <c r="C184" s="211">
        <v>394</v>
      </c>
      <c r="D184" s="96">
        <v>1</v>
      </c>
      <c r="E184" s="96" t="s">
        <v>553</v>
      </c>
      <c r="F184" s="195" t="s">
        <v>111</v>
      </c>
      <c r="G184" s="137"/>
      <c r="H184" s="262">
        <v>67500</v>
      </c>
      <c r="I184" s="138">
        <f t="shared" si="22"/>
        <v>45000</v>
      </c>
      <c r="J184" s="139">
        <f t="shared" si="23"/>
        <v>22500</v>
      </c>
      <c r="K184" s="140">
        <f t="shared" si="24"/>
        <v>67500</v>
      </c>
      <c r="R184" s="166" t="str">
        <f t="shared" si="25"/>
        <v>0394</v>
      </c>
    </row>
    <row r="185" spans="2:18" ht="70" x14ac:dyDescent="0.15">
      <c r="B185" s="210">
        <v>5100</v>
      </c>
      <c r="C185" s="211">
        <v>394</v>
      </c>
      <c r="D185" s="96">
        <v>1</v>
      </c>
      <c r="E185" s="96" t="s">
        <v>554</v>
      </c>
      <c r="F185" s="196" t="s">
        <v>111</v>
      </c>
      <c r="G185" s="9"/>
      <c r="H185" s="261">
        <v>67500</v>
      </c>
      <c r="I185" s="10">
        <f t="shared" si="22"/>
        <v>45000</v>
      </c>
      <c r="J185" s="18">
        <f t="shared" si="23"/>
        <v>22500</v>
      </c>
      <c r="K185" s="19">
        <f t="shared" si="24"/>
        <v>67500</v>
      </c>
      <c r="R185" s="166" t="str">
        <f t="shared" si="25"/>
        <v>0394</v>
      </c>
    </row>
    <row r="186" spans="2:18" ht="140" x14ac:dyDescent="0.15">
      <c r="B186" s="210">
        <v>6100</v>
      </c>
      <c r="C186" s="211">
        <v>394</v>
      </c>
      <c r="D186" s="96">
        <v>1</v>
      </c>
      <c r="E186" s="96" t="s">
        <v>555</v>
      </c>
      <c r="F186" s="196" t="s">
        <v>112</v>
      </c>
      <c r="G186" s="9"/>
      <c r="H186" s="261">
        <v>75180</v>
      </c>
      <c r="I186" s="10">
        <f t="shared" si="22"/>
        <v>50120</v>
      </c>
      <c r="J186" s="18">
        <f t="shared" si="23"/>
        <v>25060</v>
      </c>
      <c r="K186" s="19">
        <f t="shared" si="24"/>
        <v>75180</v>
      </c>
      <c r="R186" s="166" t="str">
        <f t="shared" si="25"/>
        <v>0394</v>
      </c>
    </row>
    <row r="187" spans="2:18" ht="42" x14ac:dyDescent="0.15">
      <c r="B187" s="210">
        <v>6100</v>
      </c>
      <c r="C187" s="211">
        <v>394</v>
      </c>
      <c r="D187" s="96">
        <v>1</v>
      </c>
      <c r="E187" s="96" t="s">
        <v>556</v>
      </c>
      <c r="F187" s="196" t="s">
        <v>113</v>
      </c>
      <c r="G187" s="9"/>
      <c r="H187" s="230"/>
      <c r="I187" s="10">
        <f t="shared" si="22"/>
        <v>0</v>
      </c>
      <c r="J187" s="18">
        <f t="shared" si="23"/>
        <v>0</v>
      </c>
      <c r="K187" s="19">
        <f t="shared" si="24"/>
        <v>0</v>
      </c>
      <c r="R187" s="166" t="str">
        <f t="shared" si="25"/>
        <v>0394</v>
      </c>
    </row>
    <row r="188" spans="2:18" ht="28" x14ac:dyDescent="0.15">
      <c r="B188" s="210">
        <v>6100</v>
      </c>
      <c r="C188" s="211">
        <v>394</v>
      </c>
      <c r="D188" s="96">
        <v>1</v>
      </c>
      <c r="E188" s="96" t="s">
        <v>557</v>
      </c>
      <c r="F188" s="196" t="s">
        <v>114</v>
      </c>
      <c r="G188" s="9"/>
      <c r="H188" s="230"/>
      <c r="I188" s="10">
        <f t="shared" si="22"/>
        <v>0</v>
      </c>
      <c r="J188" s="18">
        <f t="shared" si="23"/>
        <v>0</v>
      </c>
      <c r="K188" s="19">
        <f t="shared" si="24"/>
        <v>0</v>
      </c>
      <c r="R188" s="166" t="str">
        <f t="shared" si="25"/>
        <v>0394</v>
      </c>
    </row>
    <row r="189" spans="2:18" ht="28" x14ac:dyDescent="0.15">
      <c r="B189" s="210">
        <v>5100</v>
      </c>
      <c r="C189" s="211">
        <v>394</v>
      </c>
      <c r="D189" s="96">
        <v>1</v>
      </c>
      <c r="E189" s="96" t="s">
        <v>558</v>
      </c>
      <c r="F189" s="196" t="s">
        <v>115</v>
      </c>
      <c r="G189" s="9"/>
      <c r="H189" s="230"/>
      <c r="I189" s="10">
        <f t="shared" si="22"/>
        <v>0</v>
      </c>
      <c r="J189" s="18">
        <f t="shared" si="23"/>
        <v>0</v>
      </c>
      <c r="K189" s="19">
        <f t="shared" si="24"/>
        <v>0</v>
      </c>
      <c r="R189" s="166" t="str">
        <f t="shared" si="25"/>
        <v>0394</v>
      </c>
    </row>
    <row r="190" spans="2:18" ht="42" x14ac:dyDescent="0.15">
      <c r="B190" s="210">
        <v>5100</v>
      </c>
      <c r="C190" s="211">
        <v>394</v>
      </c>
      <c r="D190" s="96">
        <v>1</v>
      </c>
      <c r="E190" s="96" t="s">
        <v>559</v>
      </c>
      <c r="F190" s="197" t="s">
        <v>116</v>
      </c>
      <c r="G190" s="141"/>
      <c r="H190" s="231"/>
      <c r="I190" s="143">
        <f t="shared" si="22"/>
        <v>0</v>
      </c>
      <c r="J190" s="144">
        <f t="shared" si="23"/>
        <v>0</v>
      </c>
      <c r="K190" s="145">
        <f t="shared" si="24"/>
        <v>0</v>
      </c>
      <c r="R190" s="166" t="str">
        <f t="shared" si="25"/>
        <v>0394</v>
      </c>
    </row>
    <row r="191" spans="2:18" ht="126" x14ac:dyDescent="0.15">
      <c r="B191" s="210">
        <v>5100</v>
      </c>
      <c r="C191" s="211">
        <v>394</v>
      </c>
      <c r="D191" s="96">
        <v>1</v>
      </c>
      <c r="E191" s="96" t="s">
        <v>560</v>
      </c>
      <c r="F191" s="194" t="s">
        <v>117</v>
      </c>
      <c r="G191" s="9"/>
      <c r="H191" s="262">
        <v>67500</v>
      </c>
      <c r="I191" s="10">
        <f t="shared" si="22"/>
        <v>45000</v>
      </c>
      <c r="J191" s="18">
        <f t="shared" si="23"/>
        <v>22500</v>
      </c>
      <c r="K191" s="19">
        <f t="shared" si="24"/>
        <v>67500</v>
      </c>
      <c r="R191" s="166" t="str">
        <f t="shared" si="25"/>
        <v>0394</v>
      </c>
    </row>
    <row r="192" spans="2:18" ht="147.75" customHeight="1" x14ac:dyDescent="0.15">
      <c r="B192" s="210">
        <v>5100</v>
      </c>
      <c r="C192" s="211">
        <v>394</v>
      </c>
      <c r="D192" s="96">
        <v>1</v>
      </c>
      <c r="E192" s="96" t="s">
        <v>561</v>
      </c>
      <c r="F192" s="194" t="s">
        <v>118</v>
      </c>
      <c r="G192" s="9"/>
      <c r="H192" s="230"/>
      <c r="I192" s="10">
        <f t="shared" si="22"/>
        <v>0</v>
      </c>
      <c r="J192" s="18">
        <f t="shared" si="23"/>
        <v>0</v>
      </c>
      <c r="K192" s="19">
        <f t="shared" si="24"/>
        <v>0</v>
      </c>
      <c r="R192" s="166" t="str">
        <f t="shared" si="25"/>
        <v>0394</v>
      </c>
    </row>
    <row r="193" spans="1:18" ht="132" customHeight="1" x14ac:dyDescent="0.15">
      <c r="B193" s="210">
        <v>5100</v>
      </c>
      <c r="C193" s="211">
        <v>394</v>
      </c>
      <c r="D193" s="96">
        <v>1</v>
      </c>
      <c r="E193" s="96" t="s">
        <v>562</v>
      </c>
      <c r="F193" s="194" t="s">
        <v>119</v>
      </c>
      <c r="G193" s="9"/>
      <c r="H193" s="230"/>
      <c r="I193" s="10">
        <f t="shared" si="22"/>
        <v>0</v>
      </c>
      <c r="J193" s="18">
        <f t="shared" si="23"/>
        <v>0</v>
      </c>
      <c r="K193" s="19">
        <f t="shared" si="24"/>
        <v>0</v>
      </c>
      <c r="R193" s="166" t="str">
        <f t="shared" si="25"/>
        <v>0394</v>
      </c>
    </row>
    <row r="194" spans="1:18" ht="182" x14ac:dyDescent="0.15">
      <c r="B194" s="210">
        <v>5100</v>
      </c>
      <c r="C194" s="211">
        <v>394</v>
      </c>
      <c r="D194" s="96">
        <v>1</v>
      </c>
      <c r="E194" s="96" t="s">
        <v>563</v>
      </c>
      <c r="F194" s="194" t="s">
        <v>120</v>
      </c>
      <c r="G194" s="9"/>
      <c r="H194" s="261">
        <v>22500</v>
      </c>
      <c r="I194" s="10">
        <f t="shared" si="22"/>
        <v>15000</v>
      </c>
      <c r="J194" s="18">
        <f t="shared" si="23"/>
        <v>7500</v>
      </c>
      <c r="K194" s="19">
        <f t="shared" si="24"/>
        <v>22500</v>
      </c>
      <c r="R194" s="166" t="str">
        <f t="shared" si="25"/>
        <v>0394</v>
      </c>
    </row>
    <row r="195" spans="1:18" ht="70" x14ac:dyDescent="0.15">
      <c r="B195" s="210">
        <v>7800</v>
      </c>
      <c r="C195" s="211">
        <v>394</v>
      </c>
      <c r="D195" s="96">
        <v>1</v>
      </c>
      <c r="E195" s="96" t="s">
        <v>564</v>
      </c>
      <c r="F195" s="194" t="s">
        <v>121</v>
      </c>
      <c r="G195" s="9"/>
      <c r="H195" s="261">
        <v>1800</v>
      </c>
      <c r="I195" s="10">
        <f t="shared" si="22"/>
        <v>1200</v>
      </c>
      <c r="J195" s="18">
        <f t="shared" si="23"/>
        <v>600</v>
      </c>
      <c r="K195" s="19">
        <f t="shared" si="24"/>
        <v>1800</v>
      </c>
      <c r="R195" s="166" t="str">
        <f t="shared" si="25"/>
        <v>0394</v>
      </c>
    </row>
    <row r="196" spans="1:18" ht="70" x14ac:dyDescent="0.15">
      <c r="B196" s="210">
        <v>6400</v>
      </c>
      <c r="C196" s="211">
        <v>394</v>
      </c>
      <c r="D196" s="96">
        <v>1</v>
      </c>
      <c r="E196" s="96" t="s">
        <v>565</v>
      </c>
      <c r="F196" s="194" t="s">
        <v>122</v>
      </c>
      <c r="G196" s="9"/>
      <c r="H196" s="261">
        <v>12000</v>
      </c>
      <c r="I196" s="10">
        <f t="shared" si="22"/>
        <v>8000</v>
      </c>
      <c r="J196" s="18">
        <f t="shared" si="23"/>
        <v>4000</v>
      </c>
      <c r="K196" s="19">
        <f t="shared" si="24"/>
        <v>12000</v>
      </c>
      <c r="R196" s="166" t="str">
        <f t="shared" si="25"/>
        <v>0394</v>
      </c>
    </row>
    <row r="197" spans="1:18" ht="126" x14ac:dyDescent="0.15">
      <c r="B197" s="210">
        <v>6400</v>
      </c>
      <c r="C197" s="211">
        <v>394</v>
      </c>
      <c r="D197" s="96">
        <v>1</v>
      </c>
      <c r="E197" s="96" t="s">
        <v>566</v>
      </c>
      <c r="F197" s="194" t="s">
        <v>123</v>
      </c>
      <c r="G197" s="9"/>
      <c r="H197" s="261">
        <v>30000</v>
      </c>
      <c r="I197" s="10">
        <f t="shared" si="22"/>
        <v>20000</v>
      </c>
      <c r="J197" s="18">
        <f t="shared" si="23"/>
        <v>10000</v>
      </c>
      <c r="K197" s="19">
        <f t="shared" si="24"/>
        <v>30000</v>
      </c>
      <c r="R197" s="166" t="str">
        <f t="shared" si="25"/>
        <v>0394</v>
      </c>
    </row>
    <row r="198" spans="1:18" ht="70" x14ac:dyDescent="0.15">
      <c r="B198" s="210">
        <v>6400</v>
      </c>
      <c r="C198" s="211">
        <v>394</v>
      </c>
      <c r="D198" s="96">
        <v>1</v>
      </c>
      <c r="E198" s="96" t="s">
        <v>567</v>
      </c>
      <c r="F198" s="194" t="s">
        <v>124</v>
      </c>
      <c r="G198" s="9"/>
      <c r="H198" s="261">
        <v>13750</v>
      </c>
      <c r="I198" s="10">
        <f t="shared" si="22"/>
        <v>9166.6666666666661</v>
      </c>
      <c r="J198" s="18">
        <f t="shared" si="23"/>
        <v>4583.333333333333</v>
      </c>
      <c r="K198" s="19">
        <f t="shared" si="24"/>
        <v>13750</v>
      </c>
      <c r="R198" s="166" t="str">
        <f t="shared" si="25"/>
        <v>0394</v>
      </c>
    </row>
    <row r="199" spans="1:18" ht="84" x14ac:dyDescent="0.15">
      <c r="B199" s="210">
        <v>6400</v>
      </c>
      <c r="C199" s="211">
        <v>394</v>
      </c>
      <c r="D199" s="96">
        <v>1</v>
      </c>
      <c r="E199" s="96" t="s">
        <v>568</v>
      </c>
      <c r="F199" s="194" t="s">
        <v>1092</v>
      </c>
      <c r="G199" s="9"/>
      <c r="H199" s="261"/>
      <c r="I199" s="10">
        <f t="shared" si="22"/>
        <v>0</v>
      </c>
      <c r="J199" s="18">
        <f t="shared" si="23"/>
        <v>0</v>
      </c>
      <c r="K199" s="19">
        <f t="shared" si="24"/>
        <v>0</v>
      </c>
      <c r="R199" s="166" t="str">
        <f t="shared" si="25"/>
        <v>0394</v>
      </c>
    </row>
    <row r="200" spans="1:18" ht="42" x14ac:dyDescent="0.15">
      <c r="B200" s="210">
        <v>7400</v>
      </c>
      <c r="C200" s="211">
        <v>394</v>
      </c>
      <c r="D200" s="96">
        <v>1</v>
      </c>
      <c r="E200" s="96" t="s">
        <v>569</v>
      </c>
      <c r="F200" s="194" t="s">
        <v>1091</v>
      </c>
      <c r="G200" s="9"/>
      <c r="H200" s="276">
        <v>63544.17</v>
      </c>
      <c r="I200" s="10">
        <f t="shared" ref="I200" si="26">H200*2/3</f>
        <v>42362.78</v>
      </c>
      <c r="J200" s="18">
        <f t="shared" ref="J200" si="27">H200*1/3</f>
        <v>21181.39</v>
      </c>
      <c r="K200" s="19">
        <f t="shared" ref="K200" si="28">SUM(I200:J200)</f>
        <v>63544.17</v>
      </c>
      <c r="R200" s="166" t="str">
        <f t="shared" si="25"/>
        <v>0394</v>
      </c>
    </row>
    <row r="201" spans="1:18" x14ac:dyDescent="0.15">
      <c r="B201" s="154" t="s">
        <v>125</v>
      </c>
      <c r="C201" s="154"/>
      <c r="D201" s="154"/>
      <c r="E201" s="154"/>
      <c r="F201" s="62"/>
      <c r="G201" s="126"/>
      <c r="H201" s="232"/>
      <c r="I201" s="36"/>
      <c r="J201" s="36"/>
      <c r="K201" s="37"/>
      <c r="R201" s="166" t="str">
        <f t="shared" si="25"/>
        <v>0</v>
      </c>
    </row>
    <row r="202" spans="1:18" ht="28" x14ac:dyDescent="0.15">
      <c r="A202" s="172" t="s">
        <v>792</v>
      </c>
      <c r="B202" s="210">
        <v>7200</v>
      </c>
      <c r="C202" s="211">
        <v>110</v>
      </c>
      <c r="D202" s="96" t="s">
        <v>252</v>
      </c>
      <c r="E202" s="96" t="s">
        <v>570</v>
      </c>
      <c r="F202" s="122" t="s">
        <v>257</v>
      </c>
      <c r="G202" s="9">
        <v>1</v>
      </c>
      <c r="H202" s="206">
        <v>333403.7586</v>
      </c>
      <c r="I202" s="10">
        <f>H202*2/3</f>
        <v>222269.17240000001</v>
      </c>
      <c r="J202" s="18">
        <f>H202*1/3</f>
        <v>111134.58620000001</v>
      </c>
      <c r="K202" s="19">
        <f>SUM(I202:J202)</f>
        <v>333403.7586</v>
      </c>
      <c r="R202" s="166" t="str">
        <f t="shared" si="25"/>
        <v>0110</v>
      </c>
    </row>
    <row r="203" spans="1:18" x14ac:dyDescent="0.15">
      <c r="B203" s="210">
        <v>7200</v>
      </c>
      <c r="C203" s="211">
        <v>210</v>
      </c>
      <c r="D203" s="96" t="s">
        <v>252</v>
      </c>
      <c r="E203" s="96" t="s">
        <v>571</v>
      </c>
      <c r="F203" s="22" t="s">
        <v>20</v>
      </c>
      <c r="G203" s="9"/>
      <c r="H203" s="206">
        <v>40008.444300000003</v>
      </c>
      <c r="I203" s="10">
        <f t="shared" ref="I203:I209" si="29">H203*2/3</f>
        <v>26672.296200000001</v>
      </c>
      <c r="J203" s="18">
        <f t="shared" ref="J203:J209" si="30">H203*1/3</f>
        <v>13336.1481</v>
      </c>
      <c r="K203" s="19">
        <f t="shared" ref="K203:K242" si="31">SUM(I203:J203)</f>
        <v>40008.444300000003</v>
      </c>
      <c r="R203" s="166" t="str">
        <f t="shared" si="25"/>
        <v>0210</v>
      </c>
    </row>
    <row r="204" spans="1:18" x14ac:dyDescent="0.15">
      <c r="B204" s="210">
        <v>7200</v>
      </c>
      <c r="C204" s="211">
        <v>220</v>
      </c>
      <c r="D204" s="96" t="s">
        <v>252</v>
      </c>
      <c r="E204" s="96" t="s">
        <v>572</v>
      </c>
      <c r="F204" s="22" t="s">
        <v>21</v>
      </c>
      <c r="G204" s="9"/>
      <c r="H204" s="206">
        <v>20671.026750000005</v>
      </c>
      <c r="I204" s="10">
        <f t="shared" si="29"/>
        <v>13780.684500000003</v>
      </c>
      <c r="J204" s="18">
        <f t="shared" si="30"/>
        <v>6890.3422500000015</v>
      </c>
      <c r="K204" s="19">
        <f t="shared" si="31"/>
        <v>20671.026750000005</v>
      </c>
      <c r="R204" s="166" t="str">
        <f t="shared" si="25"/>
        <v>0220</v>
      </c>
    </row>
    <row r="205" spans="1:18" x14ac:dyDescent="0.15">
      <c r="B205" s="210">
        <v>7200</v>
      </c>
      <c r="C205" s="211">
        <v>220</v>
      </c>
      <c r="D205" s="96" t="s">
        <v>252</v>
      </c>
      <c r="E205" s="96" t="s">
        <v>575</v>
      </c>
      <c r="F205" s="22" t="s">
        <v>22</v>
      </c>
      <c r="G205" s="9"/>
      <c r="H205" s="206">
        <v>4834.3613999999998</v>
      </c>
      <c r="I205" s="10">
        <f t="shared" si="29"/>
        <v>3222.9076</v>
      </c>
      <c r="J205" s="18">
        <f t="shared" si="30"/>
        <v>1611.4538</v>
      </c>
      <c r="K205" s="19">
        <f t="shared" si="31"/>
        <v>4834.3613999999998</v>
      </c>
      <c r="R205" s="166" t="str">
        <f t="shared" ref="R205:R268" si="32">"0"&amp;C205</f>
        <v>0220</v>
      </c>
    </row>
    <row r="206" spans="1:18" x14ac:dyDescent="0.15">
      <c r="B206" s="210">
        <v>7200</v>
      </c>
      <c r="C206" s="211">
        <v>230</v>
      </c>
      <c r="D206" s="96" t="s">
        <v>252</v>
      </c>
      <c r="E206" s="96" t="s">
        <v>576</v>
      </c>
      <c r="F206" s="22" t="s">
        <v>126</v>
      </c>
      <c r="G206" s="9"/>
      <c r="H206" s="206">
        <v>25602.665550000002</v>
      </c>
      <c r="I206" s="10">
        <f t="shared" si="29"/>
        <v>17068.4437</v>
      </c>
      <c r="J206" s="18">
        <f t="shared" si="30"/>
        <v>8534.2218499999999</v>
      </c>
      <c r="K206" s="19">
        <f t="shared" si="31"/>
        <v>25602.665549999998</v>
      </c>
      <c r="R206" s="166" t="str">
        <f t="shared" si="32"/>
        <v>0230</v>
      </c>
    </row>
    <row r="207" spans="1:18" x14ac:dyDescent="0.15">
      <c r="B207" s="210">
        <v>7200</v>
      </c>
      <c r="C207" s="211">
        <v>230</v>
      </c>
      <c r="D207" s="96" t="s">
        <v>252</v>
      </c>
      <c r="E207" s="96" t="s">
        <v>577</v>
      </c>
      <c r="F207" s="22" t="s">
        <v>127</v>
      </c>
      <c r="G207" s="9"/>
      <c r="H207" s="206">
        <v>1114.1179500000001</v>
      </c>
      <c r="I207" s="10">
        <f t="shared" si="29"/>
        <v>742.74530000000004</v>
      </c>
      <c r="J207" s="18">
        <f t="shared" si="30"/>
        <v>371.37265000000002</v>
      </c>
      <c r="K207" s="19">
        <f t="shared" si="31"/>
        <v>1114.1179500000001</v>
      </c>
      <c r="R207" s="166" t="str">
        <f t="shared" si="32"/>
        <v>0230</v>
      </c>
    </row>
    <row r="208" spans="1:18" x14ac:dyDescent="0.15">
      <c r="B208" s="210">
        <v>7200</v>
      </c>
      <c r="C208" s="211">
        <v>240</v>
      </c>
      <c r="D208" s="96" t="s">
        <v>252</v>
      </c>
      <c r="E208" s="96" t="s">
        <v>578</v>
      </c>
      <c r="F208" s="22" t="s">
        <v>23</v>
      </c>
      <c r="G208" s="9"/>
      <c r="H208" s="206">
        <v>3334.0229999999992</v>
      </c>
      <c r="I208" s="10">
        <f t="shared" si="29"/>
        <v>2222.6819999999993</v>
      </c>
      <c r="J208" s="18">
        <f t="shared" si="30"/>
        <v>1111.3409999999997</v>
      </c>
      <c r="K208" s="19">
        <f t="shared" si="31"/>
        <v>3334.0229999999992</v>
      </c>
      <c r="R208" s="166" t="str">
        <f t="shared" si="32"/>
        <v>0240</v>
      </c>
    </row>
    <row r="209" spans="1:18" x14ac:dyDescent="0.15">
      <c r="B209" s="210">
        <v>7200</v>
      </c>
      <c r="C209" s="211">
        <v>230</v>
      </c>
      <c r="D209" s="96" t="s">
        <v>252</v>
      </c>
      <c r="E209" s="96" t="s">
        <v>579</v>
      </c>
      <c r="F209" s="23" t="s">
        <v>128</v>
      </c>
      <c r="G209" s="9"/>
      <c r="H209" s="206">
        <v>760.15499999999997</v>
      </c>
      <c r="I209" s="10">
        <f t="shared" si="29"/>
        <v>506.77</v>
      </c>
      <c r="J209" s="18">
        <f t="shared" si="30"/>
        <v>253.38499999999999</v>
      </c>
      <c r="K209" s="19">
        <f t="shared" si="31"/>
        <v>760.15499999999997</v>
      </c>
      <c r="R209" s="166" t="str">
        <f t="shared" si="32"/>
        <v>0230</v>
      </c>
    </row>
    <row r="210" spans="1:18" ht="42" x14ac:dyDescent="0.15">
      <c r="A210" s="172" t="s">
        <v>792</v>
      </c>
      <c r="B210" s="210">
        <v>5100</v>
      </c>
      <c r="C210" s="211">
        <v>130</v>
      </c>
      <c r="D210" s="96" t="s">
        <v>252</v>
      </c>
      <c r="E210" s="96" t="s">
        <v>580</v>
      </c>
      <c r="F210" s="136" t="s">
        <v>258</v>
      </c>
      <c r="G210" s="9">
        <v>1</v>
      </c>
      <c r="H210" s="206">
        <f>L210*1/4</f>
        <v>40797.178124999999</v>
      </c>
      <c r="I210" s="10">
        <f>H210*2/3</f>
        <v>27198.118749999998</v>
      </c>
      <c r="J210" s="18">
        <f>H210*1/3</f>
        <v>13599.059374999999</v>
      </c>
      <c r="K210" s="19">
        <f t="shared" si="31"/>
        <v>40797.178124999999</v>
      </c>
      <c r="L210" s="167">
        <v>163188.71249999999</v>
      </c>
      <c r="M210" s="169">
        <f>SUM(L210:L217)</f>
        <v>217661.37195000003</v>
      </c>
      <c r="R210" s="166" t="str">
        <f t="shared" si="32"/>
        <v>0130</v>
      </c>
    </row>
    <row r="211" spans="1:18" x14ac:dyDescent="0.15">
      <c r="B211" s="210">
        <v>5100</v>
      </c>
      <c r="C211" s="211">
        <v>210</v>
      </c>
      <c r="D211" s="96" t="s">
        <v>252</v>
      </c>
      <c r="E211" s="96" t="s">
        <v>581</v>
      </c>
      <c r="F211" s="22" t="s">
        <v>20</v>
      </c>
      <c r="G211" s="9"/>
      <c r="H211" s="206">
        <f t="shared" ref="H211:H217" si="33">L211*1/4</f>
        <v>4895.6613749999997</v>
      </c>
      <c r="I211" s="10">
        <f t="shared" ref="I211:I241" si="34">H211*2/3</f>
        <v>3263.7742499999999</v>
      </c>
      <c r="J211" s="18">
        <f t="shared" ref="J211:J241" si="35">H211*1/3</f>
        <v>1631.887125</v>
      </c>
      <c r="K211" s="19">
        <f t="shared" si="31"/>
        <v>4895.6613749999997</v>
      </c>
      <c r="L211" s="167">
        <v>19582.645499999999</v>
      </c>
      <c r="M211" s="169">
        <f>SUM(H210:H241)</f>
        <v>217661.37194999994</v>
      </c>
      <c r="R211" s="166" t="str">
        <f t="shared" si="32"/>
        <v>0210</v>
      </c>
    </row>
    <row r="212" spans="1:18" x14ac:dyDescent="0.15">
      <c r="B212" s="210">
        <v>5100</v>
      </c>
      <c r="C212" s="211">
        <v>220</v>
      </c>
      <c r="D212" s="96" t="s">
        <v>252</v>
      </c>
      <c r="E212" s="96" t="s">
        <v>574</v>
      </c>
      <c r="F212" s="22" t="s">
        <v>21</v>
      </c>
      <c r="G212" s="9"/>
      <c r="H212" s="206">
        <f t="shared" si="33"/>
        <v>2529.4278624999997</v>
      </c>
      <c r="I212" s="10">
        <f t="shared" si="34"/>
        <v>1686.2852416666665</v>
      </c>
      <c r="J212" s="18">
        <f t="shared" si="35"/>
        <v>843.14262083333324</v>
      </c>
      <c r="K212" s="19">
        <f t="shared" si="31"/>
        <v>2529.4278624999997</v>
      </c>
      <c r="L212" s="167">
        <v>10117.711449999999</v>
      </c>
      <c r="R212" s="166" t="str">
        <f t="shared" si="32"/>
        <v>0220</v>
      </c>
    </row>
    <row r="213" spans="1:18" x14ac:dyDescent="0.15">
      <c r="B213" s="210">
        <v>5100</v>
      </c>
      <c r="C213" s="211">
        <v>220</v>
      </c>
      <c r="D213" s="96" t="s">
        <v>252</v>
      </c>
      <c r="E213" s="96" t="s">
        <v>582</v>
      </c>
      <c r="F213" s="22" t="s">
        <v>22</v>
      </c>
      <c r="G213" s="9"/>
      <c r="H213" s="206">
        <f t="shared" si="33"/>
        <v>591.55978749999997</v>
      </c>
      <c r="I213" s="10">
        <f t="shared" si="34"/>
        <v>394.37319166666663</v>
      </c>
      <c r="J213" s="18">
        <f t="shared" si="35"/>
        <v>197.18659583333331</v>
      </c>
      <c r="K213" s="19">
        <f t="shared" si="31"/>
        <v>591.55978749999997</v>
      </c>
      <c r="L213" s="167">
        <v>2366.2391499999999</v>
      </c>
      <c r="R213" s="166" t="str">
        <f t="shared" si="32"/>
        <v>0220</v>
      </c>
    </row>
    <row r="214" spans="1:18" x14ac:dyDescent="0.15">
      <c r="B214" s="210">
        <v>5100</v>
      </c>
      <c r="C214" s="211">
        <v>230</v>
      </c>
      <c r="D214" s="96" t="s">
        <v>252</v>
      </c>
      <c r="E214" s="96" t="s">
        <v>583</v>
      </c>
      <c r="F214" s="22" t="s">
        <v>126</v>
      </c>
      <c r="G214" s="9"/>
      <c r="H214" s="206">
        <f t="shared" si="33"/>
        <v>4876.6066250000003</v>
      </c>
      <c r="I214" s="10">
        <f t="shared" si="34"/>
        <v>3251.0710833333337</v>
      </c>
      <c r="J214" s="18">
        <f t="shared" si="35"/>
        <v>1625.5355416666669</v>
      </c>
      <c r="K214" s="19">
        <f t="shared" si="31"/>
        <v>4876.6066250000003</v>
      </c>
      <c r="L214" s="167">
        <v>19506.426500000001</v>
      </c>
      <c r="R214" s="166" t="str">
        <f t="shared" si="32"/>
        <v>0230</v>
      </c>
    </row>
    <row r="215" spans="1:18" x14ac:dyDescent="0.15">
      <c r="B215" s="210">
        <v>5100</v>
      </c>
      <c r="C215" s="211">
        <v>230</v>
      </c>
      <c r="D215" s="96" t="s">
        <v>252</v>
      </c>
      <c r="E215" s="96" t="s">
        <v>584</v>
      </c>
      <c r="F215" s="22" t="s">
        <v>127</v>
      </c>
      <c r="G215" s="9"/>
      <c r="H215" s="206">
        <f t="shared" si="33"/>
        <v>223.9158625</v>
      </c>
      <c r="I215" s="10">
        <f t="shared" si="34"/>
        <v>149.27724166666667</v>
      </c>
      <c r="J215" s="18">
        <f t="shared" si="35"/>
        <v>74.638620833333334</v>
      </c>
      <c r="K215" s="19">
        <f t="shared" si="31"/>
        <v>223.9158625</v>
      </c>
      <c r="L215" s="167">
        <v>895.66345000000001</v>
      </c>
      <c r="R215" s="166" t="str">
        <f t="shared" si="32"/>
        <v>0230</v>
      </c>
    </row>
    <row r="216" spans="1:18" x14ac:dyDescent="0.15">
      <c r="B216" s="210">
        <v>5100</v>
      </c>
      <c r="C216" s="211">
        <v>240</v>
      </c>
      <c r="D216" s="96" t="s">
        <v>252</v>
      </c>
      <c r="E216" s="96" t="s">
        <v>585</v>
      </c>
      <c r="F216" s="22" t="s">
        <v>23</v>
      </c>
      <c r="G216" s="9"/>
      <c r="H216" s="206">
        <f t="shared" si="33"/>
        <v>407.97460000000001</v>
      </c>
      <c r="I216" s="10">
        <f t="shared" si="34"/>
        <v>271.98306666666667</v>
      </c>
      <c r="J216" s="18">
        <f t="shared" si="35"/>
        <v>135.99153333333334</v>
      </c>
      <c r="K216" s="19">
        <f t="shared" si="31"/>
        <v>407.97460000000001</v>
      </c>
      <c r="L216" s="167">
        <v>1631.8984</v>
      </c>
      <c r="R216" s="166" t="str">
        <f t="shared" si="32"/>
        <v>0240</v>
      </c>
    </row>
    <row r="217" spans="1:18" x14ac:dyDescent="0.15">
      <c r="B217" s="210">
        <v>5100</v>
      </c>
      <c r="C217" s="211">
        <v>230</v>
      </c>
      <c r="D217" s="96" t="s">
        <v>252</v>
      </c>
      <c r="E217" s="101" t="s">
        <v>586</v>
      </c>
      <c r="F217" s="23" t="s">
        <v>128</v>
      </c>
      <c r="G217" s="137"/>
      <c r="H217" s="206">
        <f t="shared" si="33"/>
        <v>93.018749999999997</v>
      </c>
      <c r="I217" s="138">
        <f t="shared" si="34"/>
        <v>62.012499999999996</v>
      </c>
      <c r="J217" s="139">
        <f t="shared" si="35"/>
        <v>31.006249999999998</v>
      </c>
      <c r="K217" s="140">
        <f t="shared" si="31"/>
        <v>93.018749999999997</v>
      </c>
      <c r="L217" s="167">
        <v>372.07499999999999</v>
      </c>
      <c r="R217" s="166" t="str">
        <f t="shared" si="32"/>
        <v>0230</v>
      </c>
    </row>
    <row r="218" spans="1:18" ht="42" x14ac:dyDescent="0.15">
      <c r="B218" s="210">
        <v>5500</v>
      </c>
      <c r="C218" s="211">
        <v>130</v>
      </c>
      <c r="D218" s="96" t="s">
        <v>252</v>
      </c>
      <c r="E218" s="96" t="s">
        <v>587</v>
      </c>
      <c r="F218" s="136" t="s">
        <v>258</v>
      </c>
      <c r="G218" s="137">
        <v>1</v>
      </c>
      <c r="H218" s="207">
        <f>L210*1/4</f>
        <v>40797.178124999999</v>
      </c>
      <c r="I218" s="138">
        <f t="shared" si="34"/>
        <v>27198.118749999998</v>
      </c>
      <c r="J218" s="139">
        <f t="shared" si="35"/>
        <v>13599.059374999999</v>
      </c>
      <c r="K218" s="140">
        <f t="shared" si="31"/>
        <v>40797.178124999999</v>
      </c>
      <c r="R218" s="166" t="str">
        <f t="shared" si="32"/>
        <v>0130</v>
      </c>
    </row>
    <row r="219" spans="1:18" x14ac:dyDescent="0.15">
      <c r="B219" s="210">
        <v>5500</v>
      </c>
      <c r="C219" s="211">
        <v>210</v>
      </c>
      <c r="D219" s="96" t="s">
        <v>252</v>
      </c>
      <c r="E219" s="96" t="s">
        <v>588</v>
      </c>
      <c r="F219" s="22" t="s">
        <v>20</v>
      </c>
      <c r="G219" s="137"/>
      <c r="H219" s="207">
        <f t="shared" ref="H219:H225" si="36">L211*1/4</f>
        <v>4895.6613749999997</v>
      </c>
      <c r="I219" s="138">
        <f t="shared" si="34"/>
        <v>3263.7742499999999</v>
      </c>
      <c r="J219" s="139">
        <f t="shared" si="35"/>
        <v>1631.887125</v>
      </c>
      <c r="K219" s="140">
        <f t="shared" si="31"/>
        <v>4895.6613749999997</v>
      </c>
      <c r="R219" s="166" t="str">
        <f t="shared" si="32"/>
        <v>0210</v>
      </c>
    </row>
    <row r="220" spans="1:18" x14ac:dyDescent="0.15">
      <c r="B220" s="210">
        <v>5500</v>
      </c>
      <c r="C220" s="211">
        <v>220</v>
      </c>
      <c r="D220" s="96" t="s">
        <v>252</v>
      </c>
      <c r="E220" s="96" t="s">
        <v>589</v>
      </c>
      <c r="F220" s="22" t="s">
        <v>21</v>
      </c>
      <c r="G220" s="137"/>
      <c r="H220" s="207">
        <f t="shared" si="36"/>
        <v>2529.4278624999997</v>
      </c>
      <c r="I220" s="138">
        <f t="shared" si="34"/>
        <v>1686.2852416666665</v>
      </c>
      <c r="J220" s="139">
        <f t="shared" si="35"/>
        <v>843.14262083333324</v>
      </c>
      <c r="K220" s="140">
        <f t="shared" si="31"/>
        <v>2529.4278624999997</v>
      </c>
      <c r="R220" s="166" t="str">
        <f t="shared" si="32"/>
        <v>0220</v>
      </c>
    </row>
    <row r="221" spans="1:18" x14ac:dyDescent="0.15">
      <c r="B221" s="210">
        <v>5500</v>
      </c>
      <c r="C221" s="211">
        <v>220</v>
      </c>
      <c r="D221" s="96" t="s">
        <v>252</v>
      </c>
      <c r="E221" s="96" t="s">
        <v>590</v>
      </c>
      <c r="F221" s="22" t="s">
        <v>22</v>
      </c>
      <c r="G221" s="137"/>
      <c r="H221" s="207">
        <f t="shared" si="36"/>
        <v>591.55978749999997</v>
      </c>
      <c r="I221" s="138">
        <f t="shared" si="34"/>
        <v>394.37319166666663</v>
      </c>
      <c r="J221" s="139">
        <f t="shared" si="35"/>
        <v>197.18659583333331</v>
      </c>
      <c r="K221" s="140">
        <f t="shared" si="31"/>
        <v>591.55978749999997</v>
      </c>
      <c r="R221" s="166" t="str">
        <f t="shared" si="32"/>
        <v>0220</v>
      </c>
    </row>
    <row r="222" spans="1:18" x14ac:dyDescent="0.15">
      <c r="B222" s="210">
        <v>5500</v>
      </c>
      <c r="C222" s="211">
        <v>230</v>
      </c>
      <c r="D222" s="96" t="s">
        <v>252</v>
      </c>
      <c r="E222" s="96" t="s">
        <v>591</v>
      </c>
      <c r="F222" s="22" t="s">
        <v>126</v>
      </c>
      <c r="G222" s="137"/>
      <c r="H222" s="207">
        <f t="shared" si="36"/>
        <v>4876.6066250000003</v>
      </c>
      <c r="I222" s="138">
        <f t="shared" si="34"/>
        <v>3251.0710833333337</v>
      </c>
      <c r="J222" s="139">
        <f t="shared" si="35"/>
        <v>1625.5355416666669</v>
      </c>
      <c r="K222" s="140">
        <f t="shared" si="31"/>
        <v>4876.6066250000003</v>
      </c>
      <c r="R222" s="166" t="str">
        <f t="shared" si="32"/>
        <v>0230</v>
      </c>
    </row>
    <row r="223" spans="1:18" x14ac:dyDescent="0.15">
      <c r="B223" s="210">
        <v>5500</v>
      </c>
      <c r="C223" s="211">
        <v>230</v>
      </c>
      <c r="D223" s="96" t="s">
        <v>252</v>
      </c>
      <c r="E223" s="96" t="s">
        <v>592</v>
      </c>
      <c r="F223" s="22" t="s">
        <v>127</v>
      </c>
      <c r="G223" s="137"/>
      <c r="H223" s="207">
        <f t="shared" si="36"/>
        <v>223.9158625</v>
      </c>
      <c r="I223" s="138">
        <f t="shared" si="34"/>
        <v>149.27724166666667</v>
      </c>
      <c r="J223" s="139">
        <f t="shared" si="35"/>
        <v>74.638620833333334</v>
      </c>
      <c r="K223" s="140">
        <f t="shared" si="31"/>
        <v>223.9158625</v>
      </c>
      <c r="R223" s="166" t="str">
        <f t="shared" si="32"/>
        <v>0230</v>
      </c>
    </row>
    <row r="224" spans="1:18" x14ac:dyDescent="0.15">
      <c r="B224" s="210">
        <v>5500</v>
      </c>
      <c r="C224" s="211">
        <v>240</v>
      </c>
      <c r="D224" s="96" t="s">
        <v>252</v>
      </c>
      <c r="E224" s="96" t="s">
        <v>593</v>
      </c>
      <c r="F224" s="22" t="s">
        <v>23</v>
      </c>
      <c r="G224" s="137"/>
      <c r="H224" s="207">
        <f t="shared" si="36"/>
        <v>407.97460000000001</v>
      </c>
      <c r="I224" s="138">
        <f t="shared" si="34"/>
        <v>271.98306666666667</v>
      </c>
      <c r="J224" s="139">
        <f t="shared" si="35"/>
        <v>135.99153333333334</v>
      </c>
      <c r="K224" s="140">
        <f t="shared" si="31"/>
        <v>407.97460000000001</v>
      </c>
      <c r="R224" s="166" t="str">
        <f t="shared" si="32"/>
        <v>0240</v>
      </c>
    </row>
    <row r="225" spans="2:18" x14ac:dyDescent="0.15">
      <c r="B225" s="210">
        <v>5500</v>
      </c>
      <c r="C225" s="211">
        <v>230</v>
      </c>
      <c r="D225" s="96" t="s">
        <v>252</v>
      </c>
      <c r="E225" s="101" t="s">
        <v>592</v>
      </c>
      <c r="F225" s="23" t="s">
        <v>128</v>
      </c>
      <c r="G225" s="137"/>
      <c r="H225" s="207">
        <f t="shared" si="36"/>
        <v>93.018749999999997</v>
      </c>
      <c r="I225" s="138">
        <f t="shared" si="34"/>
        <v>62.012499999999996</v>
      </c>
      <c r="J225" s="139">
        <f t="shared" si="35"/>
        <v>31.006249999999998</v>
      </c>
      <c r="K225" s="140">
        <f t="shared" si="31"/>
        <v>93.018749999999997</v>
      </c>
      <c r="R225" s="166" t="str">
        <f t="shared" si="32"/>
        <v>0230</v>
      </c>
    </row>
    <row r="226" spans="2:18" s="172" customFormat="1" ht="42" x14ac:dyDescent="0.15">
      <c r="B226" s="210">
        <v>6300</v>
      </c>
      <c r="C226" s="211">
        <v>130</v>
      </c>
      <c r="D226" s="96" t="s">
        <v>252</v>
      </c>
      <c r="E226" s="96" t="s">
        <v>594</v>
      </c>
      <c r="F226" s="136" t="s">
        <v>258</v>
      </c>
      <c r="G226" s="9">
        <v>1</v>
      </c>
      <c r="H226" s="206">
        <f>L210*1/4</f>
        <v>40797.178124999999</v>
      </c>
      <c r="I226" s="138">
        <f t="shared" si="34"/>
        <v>27198.118749999998</v>
      </c>
      <c r="J226" s="139">
        <f t="shared" si="35"/>
        <v>13599.059374999999</v>
      </c>
      <c r="K226" s="140">
        <f t="shared" si="31"/>
        <v>40797.178124999999</v>
      </c>
      <c r="R226" s="166" t="str">
        <f t="shared" si="32"/>
        <v>0130</v>
      </c>
    </row>
    <row r="227" spans="2:18" s="172" customFormat="1" x14ac:dyDescent="0.15">
      <c r="B227" s="210">
        <v>6300</v>
      </c>
      <c r="C227" s="211">
        <v>210</v>
      </c>
      <c r="D227" s="96" t="s">
        <v>252</v>
      </c>
      <c r="E227" s="96" t="s">
        <v>595</v>
      </c>
      <c r="F227" s="22" t="s">
        <v>20</v>
      </c>
      <c r="G227" s="9"/>
      <c r="H227" s="206">
        <f t="shared" ref="H227:H233" si="37">L211*1/4</f>
        <v>4895.6613749999997</v>
      </c>
      <c r="I227" s="138">
        <f t="shared" si="34"/>
        <v>3263.7742499999999</v>
      </c>
      <c r="J227" s="139">
        <f t="shared" si="35"/>
        <v>1631.887125</v>
      </c>
      <c r="K227" s="140">
        <f t="shared" si="31"/>
        <v>4895.6613749999997</v>
      </c>
      <c r="R227" s="166" t="str">
        <f t="shared" si="32"/>
        <v>0210</v>
      </c>
    </row>
    <row r="228" spans="2:18" s="172" customFormat="1" x14ac:dyDescent="0.15">
      <c r="B228" s="210">
        <v>6300</v>
      </c>
      <c r="C228" s="211">
        <v>220</v>
      </c>
      <c r="D228" s="96" t="s">
        <v>252</v>
      </c>
      <c r="E228" s="96" t="s">
        <v>596</v>
      </c>
      <c r="F228" s="22" t="s">
        <v>21</v>
      </c>
      <c r="G228" s="9"/>
      <c r="H228" s="206">
        <f t="shared" si="37"/>
        <v>2529.4278624999997</v>
      </c>
      <c r="I228" s="138">
        <f t="shared" si="34"/>
        <v>1686.2852416666665</v>
      </c>
      <c r="J228" s="139">
        <f t="shared" si="35"/>
        <v>843.14262083333324</v>
      </c>
      <c r="K228" s="140">
        <f t="shared" si="31"/>
        <v>2529.4278624999997</v>
      </c>
      <c r="R228" s="166" t="str">
        <f t="shared" si="32"/>
        <v>0220</v>
      </c>
    </row>
    <row r="229" spans="2:18" s="172" customFormat="1" x14ac:dyDescent="0.15">
      <c r="B229" s="210">
        <v>6300</v>
      </c>
      <c r="C229" s="211">
        <v>220</v>
      </c>
      <c r="D229" s="96" t="s">
        <v>252</v>
      </c>
      <c r="E229" s="96" t="s">
        <v>597</v>
      </c>
      <c r="F229" s="22" t="s">
        <v>22</v>
      </c>
      <c r="G229" s="9"/>
      <c r="H229" s="206">
        <f t="shared" si="37"/>
        <v>591.55978749999997</v>
      </c>
      <c r="I229" s="138">
        <f t="shared" si="34"/>
        <v>394.37319166666663</v>
      </c>
      <c r="J229" s="139">
        <f t="shared" si="35"/>
        <v>197.18659583333331</v>
      </c>
      <c r="K229" s="140">
        <f t="shared" si="31"/>
        <v>591.55978749999997</v>
      </c>
      <c r="R229" s="166" t="str">
        <f t="shared" si="32"/>
        <v>0220</v>
      </c>
    </row>
    <row r="230" spans="2:18" s="172" customFormat="1" x14ac:dyDescent="0.15">
      <c r="B230" s="210">
        <v>6300</v>
      </c>
      <c r="C230" s="211">
        <v>230</v>
      </c>
      <c r="D230" s="96" t="s">
        <v>252</v>
      </c>
      <c r="E230" s="96" t="s">
        <v>603</v>
      </c>
      <c r="F230" s="22" t="s">
        <v>126</v>
      </c>
      <c r="G230" s="9"/>
      <c r="H230" s="206">
        <f t="shared" si="37"/>
        <v>4876.6066250000003</v>
      </c>
      <c r="I230" s="138">
        <f t="shared" si="34"/>
        <v>3251.0710833333337</v>
      </c>
      <c r="J230" s="139">
        <f t="shared" si="35"/>
        <v>1625.5355416666669</v>
      </c>
      <c r="K230" s="140">
        <f t="shared" si="31"/>
        <v>4876.6066250000003</v>
      </c>
      <c r="R230" s="166" t="str">
        <f t="shared" si="32"/>
        <v>0230</v>
      </c>
    </row>
    <row r="231" spans="2:18" s="172" customFormat="1" x14ac:dyDescent="0.15">
      <c r="B231" s="210">
        <v>6300</v>
      </c>
      <c r="C231" s="211">
        <v>230</v>
      </c>
      <c r="D231" s="96" t="s">
        <v>252</v>
      </c>
      <c r="E231" s="96" t="s">
        <v>604</v>
      </c>
      <c r="F231" s="22" t="s">
        <v>127</v>
      </c>
      <c r="G231" s="9"/>
      <c r="H231" s="206">
        <f t="shared" si="37"/>
        <v>223.9158625</v>
      </c>
      <c r="I231" s="138">
        <f t="shared" si="34"/>
        <v>149.27724166666667</v>
      </c>
      <c r="J231" s="139">
        <f t="shared" si="35"/>
        <v>74.638620833333334</v>
      </c>
      <c r="K231" s="140">
        <f t="shared" si="31"/>
        <v>223.9158625</v>
      </c>
      <c r="R231" s="166" t="str">
        <f t="shared" si="32"/>
        <v>0230</v>
      </c>
    </row>
    <row r="232" spans="2:18" s="172" customFormat="1" x14ac:dyDescent="0.15">
      <c r="B232" s="210">
        <v>6300</v>
      </c>
      <c r="C232" s="211">
        <v>240</v>
      </c>
      <c r="D232" s="96" t="s">
        <v>252</v>
      </c>
      <c r="E232" s="96" t="s">
        <v>605</v>
      </c>
      <c r="F232" s="22" t="s">
        <v>23</v>
      </c>
      <c r="G232" s="9"/>
      <c r="H232" s="206">
        <f t="shared" si="37"/>
        <v>407.97460000000001</v>
      </c>
      <c r="I232" s="138">
        <f t="shared" si="34"/>
        <v>271.98306666666667</v>
      </c>
      <c r="J232" s="139">
        <f t="shared" si="35"/>
        <v>135.99153333333334</v>
      </c>
      <c r="K232" s="140">
        <f t="shared" si="31"/>
        <v>407.97460000000001</v>
      </c>
      <c r="R232" s="166" t="str">
        <f t="shared" si="32"/>
        <v>0240</v>
      </c>
    </row>
    <row r="233" spans="2:18" s="172" customFormat="1" x14ac:dyDescent="0.15">
      <c r="B233" s="210">
        <v>6300</v>
      </c>
      <c r="C233" s="211">
        <v>230</v>
      </c>
      <c r="D233" s="96" t="s">
        <v>252</v>
      </c>
      <c r="E233" s="101" t="s">
        <v>606</v>
      </c>
      <c r="F233" s="23" t="s">
        <v>128</v>
      </c>
      <c r="G233" s="9"/>
      <c r="H233" s="206">
        <f t="shared" si="37"/>
        <v>93.018749999999997</v>
      </c>
      <c r="I233" s="138">
        <f t="shared" si="34"/>
        <v>62.012499999999996</v>
      </c>
      <c r="J233" s="139">
        <f t="shared" si="35"/>
        <v>31.006249999999998</v>
      </c>
      <c r="K233" s="140">
        <f t="shared" si="31"/>
        <v>93.018749999999997</v>
      </c>
      <c r="R233" s="166" t="str">
        <f t="shared" si="32"/>
        <v>0230</v>
      </c>
    </row>
    <row r="234" spans="2:18" s="172" customFormat="1" ht="42" x14ac:dyDescent="0.15">
      <c r="B234" s="210">
        <v>6400</v>
      </c>
      <c r="C234" s="211">
        <v>130</v>
      </c>
      <c r="D234" s="96" t="s">
        <v>252</v>
      </c>
      <c r="E234" s="96" t="s">
        <v>602</v>
      </c>
      <c r="F234" s="136" t="s">
        <v>258</v>
      </c>
      <c r="G234" s="9">
        <v>1</v>
      </c>
      <c r="H234" s="206">
        <f>L210*1/4</f>
        <v>40797.178124999999</v>
      </c>
      <c r="I234" s="138">
        <f t="shared" si="34"/>
        <v>27198.118749999998</v>
      </c>
      <c r="J234" s="139">
        <f t="shared" si="35"/>
        <v>13599.059374999999</v>
      </c>
      <c r="K234" s="140">
        <f t="shared" si="31"/>
        <v>40797.178124999999</v>
      </c>
      <c r="R234" s="166" t="str">
        <f t="shared" si="32"/>
        <v>0130</v>
      </c>
    </row>
    <row r="235" spans="2:18" s="172" customFormat="1" x14ac:dyDescent="0.15">
      <c r="B235" s="210">
        <v>6400</v>
      </c>
      <c r="C235" s="211">
        <v>210</v>
      </c>
      <c r="D235" s="96" t="s">
        <v>252</v>
      </c>
      <c r="E235" s="96" t="s">
        <v>607</v>
      </c>
      <c r="F235" s="22" t="s">
        <v>20</v>
      </c>
      <c r="G235" s="9"/>
      <c r="H235" s="206">
        <f t="shared" ref="H235:H241" si="38">L211*1/4</f>
        <v>4895.6613749999997</v>
      </c>
      <c r="I235" s="138">
        <f t="shared" si="34"/>
        <v>3263.7742499999999</v>
      </c>
      <c r="J235" s="139">
        <f t="shared" si="35"/>
        <v>1631.887125</v>
      </c>
      <c r="K235" s="140">
        <f t="shared" si="31"/>
        <v>4895.6613749999997</v>
      </c>
      <c r="R235" s="166" t="str">
        <f t="shared" si="32"/>
        <v>0210</v>
      </c>
    </row>
    <row r="236" spans="2:18" s="172" customFormat="1" x14ac:dyDescent="0.15">
      <c r="B236" s="210">
        <v>6400</v>
      </c>
      <c r="C236" s="211">
        <v>220</v>
      </c>
      <c r="D236" s="96" t="s">
        <v>252</v>
      </c>
      <c r="E236" s="96" t="s">
        <v>608</v>
      </c>
      <c r="F236" s="22" t="s">
        <v>21</v>
      </c>
      <c r="G236" s="9"/>
      <c r="H236" s="206">
        <f t="shared" si="38"/>
        <v>2529.4278624999997</v>
      </c>
      <c r="I236" s="138">
        <f t="shared" si="34"/>
        <v>1686.2852416666665</v>
      </c>
      <c r="J236" s="139">
        <f t="shared" si="35"/>
        <v>843.14262083333324</v>
      </c>
      <c r="K236" s="140">
        <f t="shared" si="31"/>
        <v>2529.4278624999997</v>
      </c>
      <c r="R236" s="166" t="str">
        <f t="shared" si="32"/>
        <v>0220</v>
      </c>
    </row>
    <row r="237" spans="2:18" s="172" customFormat="1" x14ac:dyDescent="0.15">
      <c r="B237" s="210">
        <v>6400</v>
      </c>
      <c r="C237" s="211">
        <v>220</v>
      </c>
      <c r="D237" s="96" t="s">
        <v>252</v>
      </c>
      <c r="E237" s="96" t="s">
        <v>609</v>
      </c>
      <c r="F237" s="22" t="s">
        <v>22</v>
      </c>
      <c r="G237" s="9"/>
      <c r="H237" s="206">
        <f t="shared" si="38"/>
        <v>591.55978749999997</v>
      </c>
      <c r="I237" s="138">
        <f t="shared" si="34"/>
        <v>394.37319166666663</v>
      </c>
      <c r="J237" s="139">
        <f t="shared" si="35"/>
        <v>197.18659583333331</v>
      </c>
      <c r="K237" s="140">
        <f t="shared" si="31"/>
        <v>591.55978749999997</v>
      </c>
      <c r="R237" s="166" t="str">
        <f t="shared" si="32"/>
        <v>0220</v>
      </c>
    </row>
    <row r="238" spans="2:18" s="172" customFormat="1" x14ac:dyDescent="0.15">
      <c r="B238" s="210">
        <v>6400</v>
      </c>
      <c r="C238" s="211">
        <v>230</v>
      </c>
      <c r="D238" s="96" t="s">
        <v>252</v>
      </c>
      <c r="E238" s="96" t="s">
        <v>598</v>
      </c>
      <c r="F238" s="22" t="s">
        <v>126</v>
      </c>
      <c r="G238" s="9"/>
      <c r="H238" s="206">
        <f t="shared" si="38"/>
        <v>4876.6066250000003</v>
      </c>
      <c r="I238" s="138">
        <f t="shared" si="34"/>
        <v>3251.0710833333337</v>
      </c>
      <c r="J238" s="139">
        <f t="shared" si="35"/>
        <v>1625.5355416666669</v>
      </c>
      <c r="K238" s="140">
        <f t="shared" si="31"/>
        <v>4876.6066250000003</v>
      </c>
      <c r="R238" s="166" t="str">
        <f t="shared" si="32"/>
        <v>0230</v>
      </c>
    </row>
    <row r="239" spans="2:18" s="172" customFormat="1" x14ac:dyDescent="0.15">
      <c r="B239" s="210">
        <v>6400</v>
      </c>
      <c r="C239" s="211">
        <v>230</v>
      </c>
      <c r="D239" s="96" t="s">
        <v>252</v>
      </c>
      <c r="E239" s="96" t="s">
        <v>599</v>
      </c>
      <c r="F239" s="22" t="s">
        <v>127</v>
      </c>
      <c r="G239" s="9"/>
      <c r="H239" s="206">
        <f t="shared" si="38"/>
        <v>223.9158625</v>
      </c>
      <c r="I239" s="138">
        <f t="shared" si="34"/>
        <v>149.27724166666667</v>
      </c>
      <c r="J239" s="139">
        <f t="shared" si="35"/>
        <v>74.638620833333334</v>
      </c>
      <c r="K239" s="140">
        <f t="shared" si="31"/>
        <v>223.9158625</v>
      </c>
      <c r="R239" s="166" t="str">
        <f t="shared" si="32"/>
        <v>0230</v>
      </c>
    </row>
    <row r="240" spans="2:18" s="172" customFormat="1" x14ac:dyDescent="0.15">
      <c r="B240" s="210">
        <v>6400</v>
      </c>
      <c r="C240" s="211">
        <v>240</v>
      </c>
      <c r="D240" s="96" t="s">
        <v>252</v>
      </c>
      <c r="E240" s="96" t="s">
        <v>600</v>
      </c>
      <c r="F240" s="146" t="s">
        <v>23</v>
      </c>
      <c r="G240" s="9"/>
      <c r="H240" s="206">
        <f t="shared" si="38"/>
        <v>407.97460000000001</v>
      </c>
      <c r="I240" s="138">
        <f t="shared" si="34"/>
        <v>271.98306666666667</v>
      </c>
      <c r="J240" s="139">
        <f t="shared" si="35"/>
        <v>135.99153333333334</v>
      </c>
      <c r="K240" s="140">
        <f t="shared" si="31"/>
        <v>407.97460000000001</v>
      </c>
      <c r="R240" s="166" t="str">
        <f t="shared" si="32"/>
        <v>0240</v>
      </c>
    </row>
    <row r="241" spans="1:18" s="172" customFormat="1" x14ac:dyDescent="0.15">
      <c r="B241" s="210">
        <v>6400</v>
      </c>
      <c r="C241" s="211">
        <v>230</v>
      </c>
      <c r="D241" s="96" t="s">
        <v>252</v>
      </c>
      <c r="E241" s="101" t="s">
        <v>601</v>
      </c>
      <c r="F241" s="32" t="s">
        <v>128</v>
      </c>
      <c r="G241" s="9"/>
      <c r="H241" s="206">
        <f t="shared" si="38"/>
        <v>93.018749999999997</v>
      </c>
      <c r="I241" s="138">
        <f t="shared" si="34"/>
        <v>62.012499999999996</v>
      </c>
      <c r="J241" s="139">
        <f t="shared" si="35"/>
        <v>31.006249999999998</v>
      </c>
      <c r="K241" s="140">
        <f t="shared" si="31"/>
        <v>93.018749999999997</v>
      </c>
      <c r="R241" s="166" t="str">
        <f t="shared" si="32"/>
        <v>0230</v>
      </c>
    </row>
    <row r="242" spans="1:18" ht="28" x14ac:dyDescent="0.15">
      <c r="A242" s="172" t="s">
        <v>792</v>
      </c>
      <c r="B242" s="210">
        <v>6100</v>
      </c>
      <c r="C242" s="211">
        <v>130</v>
      </c>
      <c r="D242" s="96" t="s">
        <v>252</v>
      </c>
      <c r="E242" s="96" t="s">
        <v>610</v>
      </c>
      <c r="F242" s="83" t="s">
        <v>259</v>
      </c>
      <c r="G242" s="141">
        <v>2</v>
      </c>
      <c r="H242" s="233">
        <v>367122.74940000003</v>
      </c>
      <c r="I242" s="143">
        <f>H242*2/3</f>
        <v>244748.49960000001</v>
      </c>
      <c r="J242" s="144">
        <f>H242*1/3</f>
        <v>122374.24980000001</v>
      </c>
      <c r="K242" s="145">
        <f t="shared" si="31"/>
        <v>367122.74940000003</v>
      </c>
      <c r="R242" s="166" t="str">
        <f t="shared" si="32"/>
        <v>0130</v>
      </c>
    </row>
    <row r="243" spans="1:18" x14ac:dyDescent="0.15">
      <c r="B243" s="210">
        <v>6100</v>
      </c>
      <c r="C243" s="211">
        <v>210</v>
      </c>
      <c r="D243" s="96" t="s">
        <v>252</v>
      </c>
      <c r="E243" s="96" t="s">
        <v>611</v>
      </c>
      <c r="F243" s="147" t="s">
        <v>20</v>
      </c>
      <c r="G243" s="9"/>
      <c r="H243" s="204">
        <v>44054.717300000004</v>
      </c>
      <c r="I243" s="10">
        <f t="shared" ref="I243:I249" si="39">H243*2/3</f>
        <v>29369.811533333337</v>
      </c>
      <c r="J243" s="18">
        <f t="shared" ref="J243:J249" si="40">H243*1/3</f>
        <v>14684.905766666669</v>
      </c>
      <c r="K243" s="19">
        <f>SUM(I243:J243)</f>
        <v>44054.717300000004</v>
      </c>
      <c r="R243" s="166" t="str">
        <f t="shared" si="32"/>
        <v>0210</v>
      </c>
    </row>
    <row r="244" spans="1:18" x14ac:dyDescent="0.15">
      <c r="B244" s="210">
        <v>6100</v>
      </c>
      <c r="C244" s="211">
        <v>220</v>
      </c>
      <c r="D244" s="96" t="s">
        <v>252</v>
      </c>
      <c r="E244" s="96" t="s">
        <v>612</v>
      </c>
      <c r="F244" s="22" t="s">
        <v>21</v>
      </c>
      <c r="G244" s="9"/>
      <c r="H244" s="204">
        <v>22761.609199999999</v>
      </c>
      <c r="I244" s="10">
        <f t="shared" si="39"/>
        <v>15174.406133333332</v>
      </c>
      <c r="J244" s="18">
        <f t="shared" si="40"/>
        <v>7587.203066666666</v>
      </c>
      <c r="K244" s="19">
        <f t="shared" ref="K244:K257" si="41">SUM(I244:J244)</f>
        <v>22761.609199999999</v>
      </c>
      <c r="R244" s="166" t="str">
        <f t="shared" si="32"/>
        <v>0220</v>
      </c>
    </row>
    <row r="245" spans="1:18" x14ac:dyDescent="0.15">
      <c r="B245" s="210">
        <v>6100</v>
      </c>
      <c r="C245" s="211">
        <v>220</v>
      </c>
      <c r="D245" s="96" t="s">
        <v>252</v>
      </c>
      <c r="E245" s="96" t="s">
        <v>613</v>
      </c>
      <c r="F245" s="22" t="s">
        <v>22</v>
      </c>
      <c r="G245" s="9"/>
      <c r="H245" s="204">
        <v>5323.2882999999993</v>
      </c>
      <c r="I245" s="10">
        <f t="shared" si="39"/>
        <v>3548.858866666666</v>
      </c>
      <c r="J245" s="18">
        <f t="shared" si="40"/>
        <v>1774.429433333333</v>
      </c>
      <c r="K245" s="19">
        <f t="shared" si="41"/>
        <v>5323.2882999999993</v>
      </c>
      <c r="R245" s="166" t="str">
        <f t="shared" si="32"/>
        <v>0220</v>
      </c>
    </row>
    <row r="246" spans="1:18" x14ac:dyDescent="0.15">
      <c r="B246" s="210">
        <v>6100</v>
      </c>
      <c r="C246" s="211">
        <v>230</v>
      </c>
      <c r="D246" s="96" t="s">
        <v>252</v>
      </c>
      <c r="E246" s="96" t="s">
        <v>614</v>
      </c>
      <c r="F246" s="22" t="s">
        <v>126</v>
      </c>
      <c r="G246" s="9"/>
      <c r="H246" s="204">
        <v>42074.150799999996</v>
      </c>
      <c r="I246" s="10">
        <f t="shared" si="39"/>
        <v>28049.433866666663</v>
      </c>
      <c r="J246" s="18">
        <f t="shared" si="40"/>
        <v>14024.716933333331</v>
      </c>
      <c r="K246" s="19">
        <f t="shared" si="41"/>
        <v>42074.150799999996</v>
      </c>
      <c r="R246" s="166" t="str">
        <f t="shared" si="32"/>
        <v>0230</v>
      </c>
    </row>
    <row r="247" spans="1:18" x14ac:dyDescent="0.15">
      <c r="B247" s="210">
        <v>6100</v>
      </c>
      <c r="C247" s="211">
        <v>230</v>
      </c>
      <c r="D247" s="96" t="s">
        <v>252</v>
      </c>
      <c r="E247" s="96" t="s">
        <v>615</v>
      </c>
      <c r="F247" s="22" t="s">
        <v>127</v>
      </c>
      <c r="G247" s="9"/>
      <c r="H247" s="204">
        <v>1791.3269</v>
      </c>
      <c r="I247" s="10">
        <f t="shared" si="39"/>
        <v>1194.2179333333333</v>
      </c>
      <c r="J247" s="18">
        <f t="shared" si="40"/>
        <v>597.10896666666667</v>
      </c>
      <c r="K247" s="19">
        <f t="shared" si="41"/>
        <v>1791.3269</v>
      </c>
      <c r="R247" s="166" t="str">
        <f t="shared" si="32"/>
        <v>0230</v>
      </c>
    </row>
    <row r="248" spans="1:18" x14ac:dyDescent="0.15">
      <c r="B248" s="210">
        <v>6100</v>
      </c>
      <c r="C248" s="211">
        <v>240</v>
      </c>
      <c r="D248" s="96" t="s">
        <v>252</v>
      </c>
      <c r="E248" s="96" t="s">
        <v>616</v>
      </c>
      <c r="F248" s="22" t="s">
        <v>23</v>
      </c>
      <c r="G248" s="9"/>
      <c r="H248" s="204">
        <v>3671.2302</v>
      </c>
      <c r="I248" s="10">
        <f t="shared" si="39"/>
        <v>2447.4868000000001</v>
      </c>
      <c r="J248" s="18">
        <f t="shared" si="40"/>
        <v>1223.7434000000001</v>
      </c>
      <c r="K248" s="19">
        <f t="shared" si="41"/>
        <v>3671.2302</v>
      </c>
      <c r="R248" s="166" t="str">
        <f t="shared" si="32"/>
        <v>0240</v>
      </c>
    </row>
    <row r="249" spans="1:18" x14ac:dyDescent="0.15">
      <c r="B249" s="210">
        <v>6100</v>
      </c>
      <c r="C249" s="211">
        <v>230</v>
      </c>
      <c r="D249" s="96" t="s">
        <v>252</v>
      </c>
      <c r="E249" s="96" t="s">
        <v>617</v>
      </c>
      <c r="F249" s="23" t="s">
        <v>128</v>
      </c>
      <c r="G249" s="9"/>
      <c r="H249" s="204">
        <v>837.05600000000004</v>
      </c>
      <c r="I249" s="10">
        <f t="shared" si="39"/>
        <v>558.03733333333332</v>
      </c>
      <c r="J249" s="18">
        <f t="shared" si="40"/>
        <v>279.01866666666666</v>
      </c>
      <c r="K249" s="19">
        <f t="shared" si="41"/>
        <v>837.05600000000004</v>
      </c>
      <c r="R249" s="166" t="str">
        <f t="shared" si="32"/>
        <v>0230</v>
      </c>
    </row>
    <row r="250" spans="1:18" ht="28" x14ac:dyDescent="0.15">
      <c r="A250" s="172" t="s">
        <v>792</v>
      </c>
      <c r="B250" s="210">
        <v>7200</v>
      </c>
      <c r="C250" s="211">
        <v>160</v>
      </c>
      <c r="D250" s="96" t="s">
        <v>252</v>
      </c>
      <c r="E250" s="96" t="s">
        <v>618</v>
      </c>
      <c r="F250" s="136" t="s">
        <v>260</v>
      </c>
      <c r="G250" s="9">
        <v>1</v>
      </c>
      <c r="H250" s="204">
        <v>68947.23384999999</v>
      </c>
      <c r="I250" s="10">
        <f>H250*2/3</f>
        <v>45964.822566666662</v>
      </c>
      <c r="J250" s="18">
        <f>H250*1/3</f>
        <v>22982.411283333331</v>
      </c>
      <c r="K250" s="19">
        <f t="shared" si="41"/>
        <v>68947.23384999999</v>
      </c>
      <c r="R250" s="166" t="str">
        <f t="shared" si="32"/>
        <v>0160</v>
      </c>
    </row>
    <row r="251" spans="1:18" x14ac:dyDescent="0.15">
      <c r="B251" s="210">
        <v>7200</v>
      </c>
      <c r="C251" s="211">
        <v>210</v>
      </c>
      <c r="D251" s="96" t="s">
        <v>252</v>
      </c>
      <c r="E251" s="96" t="s">
        <v>619</v>
      </c>
      <c r="F251" s="22" t="s">
        <v>20</v>
      </c>
      <c r="G251" s="9"/>
      <c r="H251" s="204">
        <v>8273.6626500000002</v>
      </c>
      <c r="I251" s="10">
        <f t="shared" ref="I251:I273" si="42">H251*2/3</f>
        <v>5515.7750999999998</v>
      </c>
      <c r="J251" s="18">
        <f t="shared" ref="J251:J273" si="43">H251*1/3</f>
        <v>2757.8875499999999</v>
      </c>
      <c r="K251" s="19">
        <f t="shared" si="41"/>
        <v>8273.6626500000002</v>
      </c>
      <c r="R251" s="166" t="str">
        <f t="shared" si="32"/>
        <v>0210</v>
      </c>
    </row>
    <row r="252" spans="1:18" x14ac:dyDescent="0.15">
      <c r="B252" s="210">
        <v>7200</v>
      </c>
      <c r="C252" s="211">
        <v>220</v>
      </c>
      <c r="D252" s="96" t="s">
        <v>252</v>
      </c>
      <c r="E252" s="96" t="s">
        <v>573</v>
      </c>
      <c r="F252" s="22" t="s">
        <v>21</v>
      </c>
      <c r="G252" s="9"/>
      <c r="H252" s="204">
        <v>4274.73585</v>
      </c>
      <c r="I252" s="10">
        <f t="shared" si="42"/>
        <v>2849.8238999999999</v>
      </c>
      <c r="J252" s="18">
        <f t="shared" si="43"/>
        <v>1424.9119499999999</v>
      </c>
      <c r="K252" s="19">
        <f t="shared" si="41"/>
        <v>4274.73585</v>
      </c>
      <c r="R252" s="166" t="str">
        <f t="shared" si="32"/>
        <v>0220</v>
      </c>
    </row>
    <row r="253" spans="1:18" x14ac:dyDescent="0.15">
      <c r="B253" s="210">
        <v>7200</v>
      </c>
      <c r="C253" s="211">
        <v>220</v>
      </c>
      <c r="D253" s="96" t="s">
        <v>252</v>
      </c>
      <c r="E253" s="96" t="s">
        <v>620</v>
      </c>
      <c r="F253" s="22" t="s">
        <v>22</v>
      </c>
      <c r="G253" s="9"/>
      <c r="H253" s="204">
        <v>999.73169999999993</v>
      </c>
      <c r="I253" s="10">
        <f t="shared" si="42"/>
        <v>666.48779999999999</v>
      </c>
      <c r="J253" s="18">
        <f t="shared" si="43"/>
        <v>333.2439</v>
      </c>
      <c r="K253" s="19">
        <f t="shared" si="41"/>
        <v>999.73170000000005</v>
      </c>
      <c r="R253" s="166" t="str">
        <f t="shared" si="32"/>
        <v>0220</v>
      </c>
    </row>
    <row r="254" spans="1:18" x14ac:dyDescent="0.15">
      <c r="B254" s="210">
        <v>7200</v>
      </c>
      <c r="C254" s="211">
        <v>230</v>
      </c>
      <c r="D254" s="96" t="s">
        <v>252</v>
      </c>
      <c r="E254" s="96" t="s">
        <v>621</v>
      </c>
      <c r="F254" s="22" t="s">
        <v>126</v>
      </c>
      <c r="G254" s="9"/>
      <c r="H254" s="204">
        <v>20348.398400000002</v>
      </c>
      <c r="I254" s="10">
        <f t="shared" si="42"/>
        <v>13565.598933333335</v>
      </c>
      <c r="J254" s="18">
        <f t="shared" si="43"/>
        <v>6782.7994666666673</v>
      </c>
      <c r="K254" s="19">
        <f>SUM(I254:J254)</f>
        <v>20348.398400000002</v>
      </c>
      <c r="R254" s="166" t="str">
        <f t="shared" si="32"/>
        <v>0230</v>
      </c>
    </row>
    <row r="255" spans="1:18" x14ac:dyDescent="0.15">
      <c r="B255" s="210">
        <v>7200</v>
      </c>
      <c r="C255" s="211">
        <v>230</v>
      </c>
      <c r="D255" s="96" t="s">
        <v>252</v>
      </c>
      <c r="E255" s="96" t="s">
        <v>622</v>
      </c>
      <c r="F255" s="22" t="s">
        <v>127</v>
      </c>
      <c r="G255" s="9"/>
      <c r="H255" s="204">
        <v>895.66345000000001</v>
      </c>
      <c r="I255" s="10">
        <f t="shared" si="42"/>
        <v>597.10896666666667</v>
      </c>
      <c r="J255" s="18">
        <f t="shared" si="43"/>
        <v>298.55448333333334</v>
      </c>
      <c r="K255" s="19">
        <f t="shared" si="41"/>
        <v>895.66345000000001</v>
      </c>
      <c r="R255" s="166" t="str">
        <f t="shared" si="32"/>
        <v>0230</v>
      </c>
    </row>
    <row r="256" spans="1:18" x14ac:dyDescent="0.15">
      <c r="B256" s="210">
        <v>7200</v>
      </c>
      <c r="C256" s="211">
        <v>240</v>
      </c>
      <c r="D256" s="96" t="s">
        <v>252</v>
      </c>
      <c r="E256" s="96" t="s">
        <v>623</v>
      </c>
      <c r="F256" s="22" t="s">
        <v>23</v>
      </c>
      <c r="G256" s="9"/>
      <c r="H256" s="204">
        <v>689.46624999999995</v>
      </c>
      <c r="I256" s="10">
        <f t="shared" si="42"/>
        <v>459.64416666666665</v>
      </c>
      <c r="J256" s="18">
        <f t="shared" si="43"/>
        <v>229.82208333333332</v>
      </c>
      <c r="K256" s="19">
        <f t="shared" si="41"/>
        <v>689.46624999999995</v>
      </c>
      <c r="R256" s="166" t="str">
        <f t="shared" si="32"/>
        <v>0240</v>
      </c>
    </row>
    <row r="257" spans="1:18" x14ac:dyDescent="0.15">
      <c r="B257" s="210">
        <v>7200</v>
      </c>
      <c r="C257" s="211">
        <v>230</v>
      </c>
      <c r="D257" s="96" t="s">
        <v>252</v>
      </c>
      <c r="E257" s="96" t="s">
        <v>624</v>
      </c>
      <c r="F257" s="111" t="s">
        <v>128</v>
      </c>
      <c r="G257" s="9"/>
      <c r="H257" s="204">
        <v>157.19605000000001</v>
      </c>
      <c r="I257" s="10">
        <f t="shared" si="42"/>
        <v>104.79736666666668</v>
      </c>
      <c r="J257" s="18">
        <f t="shared" si="43"/>
        <v>52.398683333333338</v>
      </c>
      <c r="K257" s="19">
        <f t="shared" si="41"/>
        <v>157.19605000000001</v>
      </c>
      <c r="R257" s="166" t="str">
        <f t="shared" si="32"/>
        <v>0230</v>
      </c>
    </row>
    <row r="258" spans="1:18" ht="42" x14ac:dyDescent="0.15">
      <c r="A258" s="172" t="s">
        <v>792</v>
      </c>
      <c r="B258" s="210">
        <v>6100</v>
      </c>
      <c r="C258" s="211">
        <v>160</v>
      </c>
      <c r="D258" s="96" t="s">
        <v>252</v>
      </c>
      <c r="E258" s="96" t="s">
        <v>625</v>
      </c>
      <c r="F258" s="31" t="s">
        <v>261</v>
      </c>
      <c r="G258" s="9">
        <v>1</v>
      </c>
      <c r="H258" s="234">
        <v>183192.27794999999</v>
      </c>
      <c r="I258" s="10">
        <f t="shared" si="42"/>
        <v>122128.1853</v>
      </c>
      <c r="J258" s="18">
        <f t="shared" si="43"/>
        <v>61064.092649999999</v>
      </c>
      <c r="K258" s="19">
        <f>SUM(I258:J258)</f>
        <v>183192.27794999999</v>
      </c>
      <c r="R258" s="166" t="str">
        <f t="shared" si="32"/>
        <v>0160</v>
      </c>
    </row>
    <row r="259" spans="1:18" x14ac:dyDescent="0.15">
      <c r="B259" s="210">
        <v>6100</v>
      </c>
      <c r="C259" s="211">
        <v>210</v>
      </c>
      <c r="D259" s="96" t="s">
        <v>252</v>
      </c>
      <c r="E259" s="96" t="s">
        <v>626</v>
      </c>
      <c r="F259" s="22" t="s">
        <v>20</v>
      </c>
      <c r="G259" s="9"/>
      <c r="H259" s="208">
        <v>21983.065500000004</v>
      </c>
      <c r="I259" s="10">
        <f t="shared" si="42"/>
        <v>14655.377000000002</v>
      </c>
      <c r="J259" s="18">
        <f t="shared" si="43"/>
        <v>7327.6885000000011</v>
      </c>
      <c r="K259" s="19">
        <f t="shared" ref="K259:K300" si="44">SUM(I259:J259)</f>
        <v>21983.065500000004</v>
      </c>
      <c r="R259" s="166" t="str">
        <f t="shared" si="32"/>
        <v>0210</v>
      </c>
    </row>
    <row r="260" spans="1:18" x14ac:dyDescent="0.15">
      <c r="B260" s="210">
        <v>6100</v>
      </c>
      <c r="C260" s="211">
        <v>220</v>
      </c>
      <c r="D260" s="96" t="s">
        <v>252</v>
      </c>
      <c r="E260" s="96" t="s">
        <v>627</v>
      </c>
      <c r="F260" s="22" t="s">
        <v>21</v>
      </c>
      <c r="G260" s="9"/>
      <c r="H260" s="208">
        <v>11357.921850000002</v>
      </c>
      <c r="I260" s="10">
        <f t="shared" si="42"/>
        <v>7571.9479000000019</v>
      </c>
      <c r="J260" s="18">
        <f t="shared" si="43"/>
        <v>3785.973950000001</v>
      </c>
      <c r="K260" s="19">
        <f t="shared" si="44"/>
        <v>11357.921850000002</v>
      </c>
      <c r="R260" s="166" t="str">
        <f t="shared" si="32"/>
        <v>0220</v>
      </c>
    </row>
    <row r="261" spans="1:18" x14ac:dyDescent="0.15">
      <c r="B261" s="210">
        <v>6100</v>
      </c>
      <c r="C261" s="211">
        <v>220</v>
      </c>
      <c r="D261" s="96" t="s">
        <v>252</v>
      </c>
      <c r="E261" s="96" t="s">
        <v>628</v>
      </c>
      <c r="F261" s="22" t="s">
        <v>22</v>
      </c>
      <c r="G261" s="9"/>
      <c r="H261" s="208">
        <v>2656.2789000000002</v>
      </c>
      <c r="I261" s="10">
        <f t="shared" si="42"/>
        <v>1770.8526000000002</v>
      </c>
      <c r="J261" s="18">
        <f t="shared" si="43"/>
        <v>885.42630000000008</v>
      </c>
      <c r="K261" s="19">
        <f t="shared" si="44"/>
        <v>2656.2789000000002</v>
      </c>
      <c r="R261" s="166" t="str">
        <f t="shared" si="32"/>
        <v>0220</v>
      </c>
    </row>
    <row r="262" spans="1:18" x14ac:dyDescent="0.15">
      <c r="B262" s="210">
        <v>6100</v>
      </c>
      <c r="C262" s="211">
        <v>230</v>
      </c>
      <c r="D262" s="96" t="s">
        <v>252</v>
      </c>
      <c r="E262" s="96" t="s">
        <v>629</v>
      </c>
      <c r="F262" s="22" t="s">
        <v>126</v>
      </c>
      <c r="G262" s="9"/>
      <c r="H262" s="208">
        <v>24531.54825</v>
      </c>
      <c r="I262" s="10">
        <f t="shared" si="42"/>
        <v>16354.3655</v>
      </c>
      <c r="J262" s="18">
        <f t="shared" si="43"/>
        <v>8177.1827499999999</v>
      </c>
      <c r="K262" s="19">
        <f t="shared" si="44"/>
        <v>24531.54825</v>
      </c>
      <c r="R262" s="166" t="str">
        <f t="shared" si="32"/>
        <v>0230</v>
      </c>
    </row>
    <row r="263" spans="1:18" x14ac:dyDescent="0.15">
      <c r="B263" s="210">
        <v>6100</v>
      </c>
      <c r="C263" s="211">
        <v>230</v>
      </c>
      <c r="D263" s="96" t="s">
        <v>252</v>
      </c>
      <c r="E263" s="96" t="s">
        <v>630</v>
      </c>
      <c r="F263" s="22" t="s">
        <v>127</v>
      </c>
      <c r="G263" s="9"/>
      <c r="H263" s="208">
        <v>1114.1179500000001</v>
      </c>
      <c r="I263" s="10">
        <f t="shared" si="42"/>
        <v>742.74530000000004</v>
      </c>
      <c r="J263" s="18">
        <f t="shared" si="43"/>
        <v>371.37265000000002</v>
      </c>
      <c r="K263" s="19">
        <f t="shared" si="44"/>
        <v>1114.1179500000001</v>
      </c>
      <c r="R263" s="166" t="str">
        <f t="shared" si="32"/>
        <v>0230</v>
      </c>
    </row>
    <row r="264" spans="1:18" x14ac:dyDescent="0.15">
      <c r="B264" s="210">
        <v>6100</v>
      </c>
      <c r="C264" s="211">
        <v>240</v>
      </c>
      <c r="D264" s="96" t="s">
        <v>252</v>
      </c>
      <c r="E264" s="96" t="s">
        <v>631</v>
      </c>
      <c r="F264" s="146" t="s">
        <v>23</v>
      </c>
      <c r="G264" s="9"/>
      <c r="H264" s="208">
        <v>1831.9174499999999</v>
      </c>
      <c r="I264" s="10">
        <f t="shared" si="42"/>
        <v>1221.2782999999999</v>
      </c>
      <c r="J264" s="18">
        <f t="shared" si="43"/>
        <v>610.63914999999997</v>
      </c>
      <c r="K264" s="19">
        <f t="shared" si="44"/>
        <v>1831.9174499999999</v>
      </c>
      <c r="R264" s="166" t="str">
        <f t="shared" si="32"/>
        <v>0240</v>
      </c>
    </row>
    <row r="265" spans="1:18" x14ac:dyDescent="0.15">
      <c r="B265" s="210">
        <v>6100</v>
      </c>
      <c r="C265" s="211">
        <v>230</v>
      </c>
      <c r="D265" s="96" t="s">
        <v>252</v>
      </c>
      <c r="E265" s="101" t="s">
        <v>632</v>
      </c>
      <c r="F265" s="32" t="s">
        <v>128</v>
      </c>
      <c r="G265" s="137"/>
      <c r="H265" s="209">
        <v>417.66450000000009</v>
      </c>
      <c r="I265" s="138">
        <f t="shared" si="42"/>
        <v>278.44300000000004</v>
      </c>
      <c r="J265" s="139">
        <f t="shared" si="43"/>
        <v>139.22150000000002</v>
      </c>
      <c r="K265" s="19">
        <f t="shared" si="44"/>
        <v>417.66450000000009</v>
      </c>
      <c r="R265" s="166" t="str">
        <f t="shared" si="32"/>
        <v>0230</v>
      </c>
    </row>
    <row r="266" spans="1:18" s="172" customFormat="1" ht="28" x14ac:dyDescent="0.15">
      <c r="A266" s="172" t="s">
        <v>792</v>
      </c>
      <c r="B266" s="210">
        <v>5100</v>
      </c>
      <c r="C266" s="211">
        <v>120</v>
      </c>
      <c r="D266" s="96" t="s">
        <v>252</v>
      </c>
      <c r="E266" s="96" t="s">
        <v>634</v>
      </c>
      <c r="F266" s="11" t="s">
        <v>262</v>
      </c>
      <c r="G266" s="9">
        <v>10</v>
      </c>
      <c r="H266" s="206">
        <f>L266*1/2</f>
        <v>868612.22700000007</v>
      </c>
      <c r="I266" s="138">
        <f t="shared" si="42"/>
        <v>579074.81800000009</v>
      </c>
      <c r="J266" s="139">
        <f t="shared" si="43"/>
        <v>289537.40900000004</v>
      </c>
      <c r="K266" s="19">
        <f t="shared" si="44"/>
        <v>868612.22700000019</v>
      </c>
      <c r="L266" s="142">
        <v>1737224.4540000001</v>
      </c>
      <c r="M266" s="175">
        <f>SUM(L266:L273)</f>
        <v>2343121.3820000007</v>
      </c>
      <c r="R266" s="166" t="str">
        <f t="shared" si="32"/>
        <v>0120</v>
      </c>
    </row>
    <row r="267" spans="1:18" s="172" customFormat="1" x14ac:dyDescent="0.15">
      <c r="B267" s="210">
        <v>5100</v>
      </c>
      <c r="C267" s="211">
        <v>210</v>
      </c>
      <c r="D267" s="96" t="s">
        <v>252</v>
      </c>
      <c r="E267" s="96" t="s">
        <v>633</v>
      </c>
      <c r="F267" s="24" t="s">
        <v>20</v>
      </c>
      <c r="G267" s="9"/>
      <c r="H267" s="206">
        <f t="shared" ref="H267:H273" si="45">L267*1/2</f>
        <v>104233.43000000001</v>
      </c>
      <c r="I267" s="138">
        <f t="shared" si="42"/>
        <v>69488.953333333338</v>
      </c>
      <c r="J267" s="139">
        <f t="shared" si="43"/>
        <v>34744.476666666669</v>
      </c>
      <c r="K267" s="19">
        <f t="shared" si="44"/>
        <v>104233.43000000001</v>
      </c>
      <c r="L267" s="57">
        <v>208466.86000000002</v>
      </c>
      <c r="M267" s="175">
        <f>SUM(H266:H281)</f>
        <v>2343121.3820000007</v>
      </c>
      <c r="R267" s="166" t="str">
        <f t="shared" si="32"/>
        <v>0210</v>
      </c>
    </row>
    <row r="268" spans="1:18" s="172" customFormat="1" x14ac:dyDescent="0.15">
      <c r="B268" s="210">
        <v>5100</v>
      </c>
      <c r="C268" s="211">
        <v>220</v>
      </c>
      <c r="D268" s="96" t="s">
        <v>252</v>
      </c>
      <c r="E268" s="96" t="s">
        <v>636</v>
      </c>
      <c r="F268" s="24" t="s">
        <v>21</v>
      </c>
      <c r="G268" s="9"/>
      <c r="H268" s="206">
        <f t="shared" si="45"/>
        <v>53853.960999999996</v>
      </c>
      <c r="I268" s="138">
        <f t="shared" si="42"/>
        <v>35902.640666666666</v>
      </c>
      <c r="J268" s="139">
        <f t="shared" si="43"/>
        <v>17951.320333333333</v>
      </c>
      <c r="K268" s="19">
        <f t="shared" si="44"/>
        <v>53853.960999999996</v>
      </c>
      <c r="L268" s="57">
        <v>107707.92199999999</v>
      </c>
      <c r="R268" s="166" t="str">
        <f t="shared" si="32"/>
        <v>0220</v>
      </c>
    </row>
    <row r="269" spans="1:18" s="172" customFormat="1" x14ac:dyDescent="0.15">
      <c r="B269" s="210">
        <v>5100</v>
      </c>
      <c r="C269" s="211">
        <v>220</v>
      </c>
      <c r="D269" s="96" t="s">
        <v>252</v>
      </c>
      <c r="E269" s="96" t="s">
        <v>637</v>
      </c>
      <c r="F269" s="24" t="s">
        <v>22</v>
      </c>
      <c r="G269" s="9"/>
      <c r="H269" s="206">
        <f t="shared" si="45"/>
        <v>12594.833999999999</v>
      </c>
      <c r="I269" s="138">
        <f t="shared" si="42"/>
        <v>8396.5559999999987</v>
      </c>
      <c r="J269" s="139">
        <f t="shared" si="43"/>
        <v>4198.2779999999993</v>
      </c>
      <c r="K269" s="19">
        <f t="shared" si="44"/>
        <v>12594.833999999999</v>
      </c>
      <c r="L269" s="57">
        <v>25189.667999999998</v>
      </c>
      <c r="R269" s="166" t="str">
        <f t="shared" ref="R269:R332" si="46">"0"&amp;C269</f>
        <v>0220</v>
      </c>
    </row>
    <row r="270" spans="1:18" s="172" customFormat="1" x14ac:dyDescent="0.15">
      <c r="B270" s="210">
        <v>5100</v>
      </c>
      <c r="C270" s="211">
        <v>230</v>
      </c>
      <c r="D270" s="96" t="s">
        <v>252</v>
      </c>
      <c r="E270" s="96" t="s">
        <v>635</v>
      </c>
      <c r="F270" s="24" t="s">
        <v>126</v>
      </c>
      <c r="G270" s="9"/>
      <c r="H270" s="206">
        <f t="shared" si="45"/>
        <v>116317.14499999999</v>
      </c>
      <c r="I270" s="138">
        <f t="shared" si="42"/>
        <v>77544.763333333321</v>
      </c>
      <c r="J270" s="139">
        <f t="shared" si="43"/>
        <v>38772.381666666661</v>
      </c>
      <c r="K270" s="19">
        <f t="shared" si="44"/>
        <v>116317.14499999999</v>
      </c>
      <c r="L270" s="57">
        <v>232634.28999999998</v>
      </c>
      <c r="R270" s="166" t="str">
        <f t="shared" si="46"/>
        <v>0230</v>
      </c>
    </row>
    <row r="271" spans="1:18" s="172" customFormat="1" x14ac:dyDescent="0.15">
      <c r="B271" s="210">
        <v>5100</v>
      </c>
      <c r="C271" s="211">
        <v>230</v>
      </c>
      <c r="D271" s="96" t="s">
        <v>252</v>
      </c>
      <c r="E271" s="96" t="s">
        <v>638</v>
      </c>
      <c r="F271" s="24" t="s">
        <v>127</v>
      </c>
      <c r="G271" s="9"/>
      <c r="H271" s="206">
        <f t="shared" si="45"/>
        <v>5282.6270000000004</v>
      </c>
      <c r="I271" s="138">
        <f t="shared" si="42"/>
        <v>3521.7513333333336</v>
      </c>
      <c r="J271" s="139">
        <f t="shared" si="43"/>
        <v>1760.8756666666668</v>
      </c>
      <c r="K271" s="19">
        <f t="shared" si="44"/>
        <v>5282.6270000000004</v>
      </c>
      <c r="L271" s="57">
        <v>10565.254000000001</v>
      </c>
      <c r="R271" s="166" t="str">
        <f t="shared" si="46"/>
        <v>0230</v>
      </c>
    </row>
    <row r="272" spans="1:18" s="172" customFormat="1" x14ac:dyDescent="0.15">
      <c r="B272" s="210">
        <v>5100</v>
      </c>
      <c r="C272" s="211">
        <v>240</v>
      </c>
      <c r="D272" s="96" t="s">
        <v>252</v>
      </c>
      <c r="E272" s="96" t="s">
        <v>639</v>
      </c>
      <c r="F272" s="24" t="s">
        <v>23</v>
      </c>
      <c r="G272" s="9"/>
      <c r="H272" s="206">
        <f t="shared" si="45"/>
        <v>8686.0970000000016</v>
      </c>
      <c r="I272" s="138">
        <f t="shared" si="42"/>
        <v>5790.7313333333341</v>
      </c>
      <c r="J272" s="139">
        <f t="shared" si="43"/>
        <v>2895.365666666667</v>
      </c>
      <c r="K272" s="19">
        <f t="shared" si="44"/>
        <v>8686.0970000000016</v>
      </c>
      <c r="L272" s="57">
        <v>17372.194000000003</v>
      </c>
      <c r="R272" s="166" t="str">
        <f t="shared" si="46"/>
        <v>0240</v>
      </c>
    </row>
    <row r="273" spans="1:18" s="172" customFormat="1" x14ac:dyDescent="0.15">
      <c r="B273" s="210">
        <v>5100</v>
      </c>
      <c r="C273" s="211">
        <v>230</v>
      </c>
      <c r="D273" s="96" t="s">
        <v>252</v>
      </c>
      <c r="E273" s="96" t="s">
        <v>640</v>
      </c>
      <c r="F273" s="24" t="s">
        <v>128</v>
      </c>
      <c r="G273" s="9"/>
      <c r="H273" s="206">
        <f t="shared" si="45"/>
        <v>1980.3700000000001</v>
      </c>
      <c r="I273" s="138">
        <f t="shared" si="42"/>
        <v>1320.2466666666667</v>
      </c>
      <c r="J273" s="139">
        <f t="shared" si="43"/>
        <v>660.12333333333333</v>
      </c>
      <c r="K273" s="19">
        <f t="shared" si="44"/>
        <v>1980.37</v>
      </c>
      <c r="L273" s="57">
        <v>3960.7400000000002</v>
      </c>
      <c r="R273" s="166" t="str">
        <f t="shared" si="46"/>
        <v>0230</v>
      </c>
    </row>
    <row r="274" spans="1:18" ht="28" x14ac:dyDescent="0.15">
      <c r="B274" s="215">
        <v>5500</v>
      </c>
      <c r="C274" s="216">
        <v>120</v>
      </c>
      <c r="D274" s="96" t="s">
        <v>252</v>
      </c>
      <c r="E274" s="94" t="s">
        <v>641</v>
      </c>
      <c r="F274" s="11" t="s">
        <v>262</v>
      </c>
      <c r="G274" s="141">
        <v>10</v>
      </c>
      <c r="H274" s="233">
        <f>L266*1/2</f>
        <v>868612.22700000007</v>
      </c>
      <c r="I274" s="143">
        <f>H274*2/3</f>
        <v>579074.81800000009</v>
      </c>
      <c r="J274" s="144">
        <f>H274*1/3</f>
        <v>289537.40900000004</v>
      </c>
      <c r="K274" s="19">
        <f t="shared" si="44"/>
        <v>868612.22700000019</v>
      </c>
      <c r="R274" s="166" t="str">
        <f t="shared" si="46"/>
        <v>0120</v>
      </c>
    </row>
    <row r="275" spans="1:18" x14ac:dyDescent="0.15">
      <c r="B275" s="215">
        <v>5500</v>
      </c>
      <c r="C275" s="211">
        <v>210</v>
      </c>
      <c r="D275" s="96" t="s">
        <v>252</v>
      </c>
      <c r="E275" s="96" t="s">
        <v>642</v>
      </c>
      <c r="F275" s="24" t="s">
        <v>20</v>
      </c>
      <c r="G275" s="9"/>
      <c r="H275" s="233">
        <f t="shared" ref="H275:H281" si="47">L267*1/2</f>
        <v>104233.43000000001</v>
      </c>
      <c r="I275" s="10">
        <f t="shared" ref="I275:I300" si="48">H275*2/3</f>
        <v>69488.953333333338</v>
      </c>
      <c r="J275" s="18">
        <f t="shared" ref="J275:J300" si="49">H275*1/3</f>
        <v>34744.476666666669</v>
      </c>
      <c r="K275" s="19">
        <f t="shared" si="44"/>
        <v>104233.43000000001</v>
      </c>
      <c r="R275" s="166" t="str">
        <f t="shared" si="46"/>
        <v>0210</v>
      </c>
    </row>
    <row r="276" spans="1:18" x14ac:dyDescent="0.15">
      <c r="B276" s="215">
        <v>5500</v>
      </c>
      <c r="C276" s="211">
        <v>220</v>
      </c>
      <c r="D276" s="96" t="s">
        <v>252</v>
      </c>
      <c r="E276" s="96" t="s">
        <v>643</v>
      </c>
      <c r="F276" s="24" t="s">
        <v>21</v>
      </c>
      <c r="G276" s="9"/>
      <c r="H276" s="233">
        <f t="shared" si="47"/>
        <v>53853.960999999996</v>
      </c>
      <c r="I276" s="10">
        <f t="shared" si="48"/>
        <v>35902.640666666666</v>
      </c>
      <c r="J276" s="18">
        <f t="shared" si="49"/>
        <v>17951.320333333333</v>
      </c>
      <c r="K276" s="19">
        <f t="shared" si="44"/>
        <v>53853.960999999996</v>
      </c>
      <c r="R276" s="166" t="str">
        <f t="shared" si="46"/>
        <v>0220</v>
      </c>
    </row>
    <row r="277" spans="1:18" x14ac:dyDescent="0.15">
      <c r="B277" s="215">
        <v>5500</v>
      </c>
      <c r="C277" s="211">
        <v>220</v>
      </c>
      <c r="D277" s="96" t="s">
        <v>252</v>
      </c>
      <c r="E277" s="96" t="s">
        <v>644</v>
      </c>
      <c r="F277" s="24" t="s">
        <v>22</v>
      </c>
      <c r="G277" s="9"/>
      <c r="H277" s="233">
        <f t="shared" si="47"/>
        <v>12594.833999999999</v>
      </c>
      <c r="I277" s="10">
        <f t="shared" si="48"/>
        <v>8396.5559999999987</v>
      </c>
      <c r="J277" s="18">
        <f t="shared" si="49"/>
        <v>4198.2779999999993</v>
      </c>
      <c r="K277" s="19">
        <f t="shared" si="44"/>
        <v>12594.833999999999</v>
      </c>
      <c r="R277" s="166" t="str">
        <f t="shared" si="46"/>
        <v>0220</v>
      </c>
    </row>
    <row r="278" spans="1:18" x14ac:dyDescent="0.15">
      <c r="B278" s="215">
        <v>5500</v>
      </c>
      <c r="C278" s="211">
        <v>230</v>
      </c>
      <c r="D278" s="96" t="s">
        <v>252</v>
      </c>
      <c r="E278" s="96" t="s">
        <v>647</v>
      </c>
      <c r="F278" s="24" t="s">
        <v>126</v>
      </c>
      <c r="G278" s="9"/>
      <c r="H278" s="233">
        <f t="shared" si="47"/>
        <v>116317.14499999999</v>
      </c>
      <c r="I278" s="10">
        <f t="shared" si="48"/>
        <v>77544.763333333321</v>
      </c>
      <c r="J278" s="18">
        <f t="shared" si="49"/>
        <v>38772.381666666661</v>
      </c>
      <c r="K278" s="19">
        <f t="shared" si="44"/>
        <v>116317.14499999999</v>
      </c>
      <c r="R278" s="166" t="str">
        <f t="shared" si="46"/>
        <v>0230</v>
      </c>
    </row>
    <row r="279" spans="1:18" x14ac:dyDescent="0.15">
      <c r="B279" s="215">
        <v>5500</v>
      </c>
      <c r="C279" s="211">
        <v>230</v>
      </c>
      <c r="D279" s="96" t="s">
        <v>252</v>
      </c>
      <c r="E279" s="96" t="s">
        <v>646</v>
      </c>
      <c r="F279" s="24" t="s">
        <v>127</v>
      </c>
      <c r="G279" s="9"/>
      <c r="H279" s="233">
        <f t="shared" si="47"/>
        <v>5282.6270000000004</v>
      </c>
      <c r="I279" s="10">
        <f t="shared" si="48"/>
        <v>3521.7513333333336</v>
      </c>
      <c r="J279" s="18">
        <f t="shared" si="49"/>
        <v>1760.8756666666668</v>
      </c>
      <c r="K279" s="19">
        <f t="shared" si="44"/>
        <v>5282.6270000000004</v>
      </c>
      <c r="R279" s="166" t="str">
        <f t="shared" si="46"/>
        <v>0230</v>
      </c>
    </row>
    <row r="280" spans="1:18" x14ac:dyDescent="0.15">
      <c r="B280" s="215">
        <v>5500</v>
      </c>
      <c r="C280" s="211">
        <v>240</v>
      </c>
      <c r="D280" s="96" t="s">
        <v>252</v>
      </c>
      <c r="E280" s="96" t="s">
        <v>648</v>
      </c>
      <c r="F280" s="24" t="s">
        <v>23</v>
      </c>
      <c r="G280" s="9"/>
      <c r="H280" s="233">
        <f t="shared" si="47"/>
        <v>8686.0970000000016</v>
      </c>
      <c r="I280" s="10">
        <f t="shared" si="48"/>
        <v>5790.7313333333341</v>
      </c>
      <c r="J280" s="18">
        <f t="shared" si="49"/>
        <v>2895.365666666667</v>
      </c>
      <c r="K280" s="19">
        <f t="shared" si="44"/>
        <v>8686.0970000000016</v>
      </c>
      <c r="R280" s="166" t="str">
        <f t="shared" si="46"/>
        <v>0240</v>
      </c>
    </row>
    <row r="281" spans="1:18" x14ac:dyDescent="0.15">
      <c r="B281" s="215">
        <v>5500</v>
      </c>
      <c r="C281" s="211">
        <v>230</v>
      </c>
      <c r="D281" s="96" t="s">
        <v>252</v>
      </c>
      <c r="E281" s="96" t="s">
        <v>649</v>
      </c>
      <c r="F281" s="24" t="s">
        <v>128</v>
      </c>
      <c r="G281" s="9"/>
      <c r="H281" s="233">
        <f t="shared" si="47"/>
        <v>1980.3700000000001</v>
      </c>
      <c r="I281" s="10">
        <f t="shared" si="48"/>
        <v>1320.2466666666667</v>
      </c>
      <c r="J281" s="18">
        <f t="shared" si="49"/>
        <v>660.12333333333333</v>
      </c>
      <c r="K281" s="19">
        <f t="shared" si="44"/>
        <v>1980.37</v>
      </c>
      <c r="R281" s="166" t="str">
        <f t="shared" si="46"/>
        <v>0230</v>
      </c>
    </row>
    <row r="282" spans="1:18" ht="28" x14ac:dyDescent="0.15">
      <c r="A282" s="172" t="s">
        <v>792</v>
      </c>
      <c r="B282" s="210">
        <v>5100</v>
      </c>
      <c r="C282" s="211">
        <v>150</v>
      </c>
      <c r="D282" s="96" t="s">
        <v>252</v>
      </c>
      <c r="E282" s="96" t="s">
        <v>650</v>
      </c>
      <c r="F282" s="31" t="s">
        <v>263</v>
      </c>
      <c r="G282" s="9">
        <v>20</v>
      </c>
      <c r="H282" s="233">
        <f>L282*1/2</f>
        <v>713175.98</v>
      </c>
      <c r="I282" s="10">
        <f t="shared" si="48"/>
        <v>475450.65333333332</v>
      </c>
      <c r="J282" s="18">
        <f t="shared" si="49"/>
        <v>237725.32666666666</v>
      </c>
      <c r="K282" s="19">
        <f t="shared" si="44"/>
        <v>713175.98</v>
      </c>
      <c r="L282" s="167">
        <v>1426351.96</v>
      </c>
      <c r="M282" s="169">
        <f>SUM(L282:L289)</f>
        <v>2206983.3910000003</v>
      </c>
      <c r="R282" s="166" t="str">
        <f t="shared" si="46"/>
        <v>0150</v>
      </c>
    </row>
    <row r="283" spans="1:18" x14ac:dyDescent="0.15">
      <c r="B283" s="210">
        <v>5100</v>
      </c>
      <c r="C283" s="211">
        <v>210</v>
      </c>
      <c r="D283" s="96" t="s">
        <v>252</v>
      </c>
      <c r="E283" s="96" t="s">
        <v>651</v>
      </c>
      <c r="F283" s="22" t="s">
        <v>20</v>
      </c>
      <c r="G283" s="9"/>
      <c r="H283" s="233">
        <f t="shared" ref="H283:H289" si="50">L283*1/2</f>
        <v>85581.085499999986</v>
      </c>
      <c r="I283" s="10">
        <f t="shared" si="48"/>
        <v>57054.056999999993</v>
      </c>
      <c r="J283" s="18">
        <f t="shared" si="49"/>
        <v>28527.028499999997</v>
      </c>
      <c r="K283" s="19">
        <f t="shared" si="44"/>
        <v>85581.085499999986</v>
      </c>
      <c r="L283" s="167">
        <v>171162.17099999997</v>
      </c>
      <c r="M283" s="169">
        <f>SUM(H282:H297)</f>
        <v>2206983.3909999998</v>
      </c>
      <c r="R283" s="166" t="str">
        <f t="shared" si="46"/>
        <v>0210</v>
      </c>
    </row>
    <row r="284" spans="1:18" x14ac:dyDescent="0.15">
      <c r="B284" s="210">
        <v>5100</v>
      </c>
      <c r="C284" s="211">
        <v>220</v>
      </c>
      <c r="D284" s="96" t="s">
        <v>252</v>
      </c>
      <c r="E284" s="96" t="s">
        <v>652</v>
      </c>
      <c r="F284" s="22" t="s">
        <v>21</v>
      </c>
      <c r="G284" s="9"/>
      <c r="H284" s="233">
        <f t="shared" si="50"/>
        <v>44217.036999999997</v>
      </c>
      <c r="I284" s="10">
        <f t="shared" si="48"/>
        <v>29478.024666666664</v>
      </c>
      <c r="J284" s="18">
        <f t="shared" si="49"/>
        <v>14739.012333333332</v>
      </c>
      <c r="K284" s="19">
        <f t="shared" si="44"/>
        <v>44217.036999999997</v>
      </c>
      <c r="L284" s="167">
        <v>88434.073999999993</v>
      </c>
      <c r="R284" s="166" t="str">
        <f t="shared" si="46"/>
        <v>0220</v>
      </c>
    </row>
    <row r="285" spans="1:18" x14ac:dyDescent="0.15">
      <c r="B285" s="210">
        <v>5100</v>
      </c>
      <c r="C285" s="211">
        <v>220</v>
      </c>
      <c r="D285" s="96" t="s">
        <v>252</v>
      </c>
      <c r="E285" s="96" t="s">
        <v>653</v>
      </c>
      <c r="F285" s="22" t="s">
        <v>22</v>
      </c>
      <c r="G285" s="9"/>
      <c r="H285" s="233">
        <f t="shared" si="50"/>
        <v>10340.969500000001</v>
      </c>
      <c r="I285" s="10">
        <f t="shared" si="48"/>
        <v>6893.9796666666671</v>
      </c>
      <c r="J285" s="18">
        <f t="shared" si="49"/>
        <v>3446.9898333333335</v>
      </c>
      <c r="K285" s="19">
        <f t="shared" si="44"/>
        <v>10340.969500000001</v>
      </c>
      <c r="L285" s="167">
        <v>20681.939000000002</v>
      </c>
      <c r="R285" s="166" t="str">
        <f t="shared" si="46"/>
        <v>0220</v>
      </c>
    </row>
    <row r="286" spans="1:18" x14ac:dyDescent="0.15">
      <c r="B286" s="210">
        <v>5100</v>
      </c>
      <c r="C286" s="211">
        <v>230</v>
      </c>
      <c r="D286" s="96" t="s">
        <v>252</v>
      </c>
      <c r="E286" s="96" t="s">
        <v>645</v>
      </c>
      <c r="F286" s="22" t="s">
        <v>126</v>
      </c>
      <c r="G286" s="9"/>
      <c r="H286" s="233">
        <f t="shared" si="50"/>
        <v>230674.851</v>
      </c>
      <c r="I286" s="10">
        <f t="shared" si="48"/>
        <v>153783.234</v>
      </c>
      <c r="J286" s="18">
        <f t="shared" si="49"/>
        <v>76891.616999999998</v>
      </c>
      <c r="K286" s="19">
        <f t="shared" si="44"/>
        <v>230674.851</v>
      </c>
      <c r="L286" s="167">
        <v>461349.70199999999</v>
      </c>
      <c r="R286" s="166" t="str">
        <f t="shared" si="46"/>
        <v>0230</v>
      </c>
    </row>
    <row r="287" spans="1:18" x14ac:dyDescent="0.15">
      <c r="B287" s="210">
        <v>5100</v>
      </c>
      <c r="C287" s="211">
        <v>230</v>
      </c>
      <c r="D287" s="96" t="s">
        <v>252</v>
      </c>
      <c r="E287" s="96" t="s">
        <v>654</v>
      </c>
      <c r="F287" s="22" t="s">
        <v>127</v>
      </c>
      <c r="G287" s="9"/>
      <c r="H287" s="233">
        <f t="shared" si="50"/>
        <v>10744.014500000001</v>
      </c>
      <c r="I287" s="10">
        <f t="shared" si="48"/>
        <v>7162.6763333333338</v>
      </c>
      <c r="J287" s="18">
        <f t="shared" si="49"/>
        <v>3581.3381666666669</v>
      </c>
      <c r="K287" s="19">
        <f t="shared" si="44"/>
        <v>10744.014500000001</v>
      </c>
      <c r="L287" s="167">
        <v>21488.029000000002</v>
      </c>
      <c r="R287" s="166" t="str">
        <f t="shared" si="46"/>
        <v>0230</v>
      </c>
    </row>
    <row r="288" spans="1:18" x14ac:dyDescent="0.15">
      <c r="B288" s="210">
        <v>5100</v>
      </c>
      <c r="C288" s="211">
        <v>240</v>
      </c>
      <c r="D288" s="96" t="s">
        <v>252</v>
      </c>
      <c r="E288" s="96" t="s">
        <v>655</v>
      </c>
      <c r="F288" s="22" t="s">
        <v>23</v>
      </c>
      <c r="G288" s="9"/>
      <c r="H288" s="233">
        <f t="shared" si="50"/>
        <v>7131.7574999999997</v>
      </c>
      <c r="I288" s="10">
        <f t="shared" si="48"/>
        <v>4754.5050000000001</v>
      </c>
      <c r="J288" s="18">
        <f t="shared" si="49"/>
        <v>2377.2525000000001</v>
      </c>
      <c r="K288" s="19">
        <f t="shared" si="44"/>
        <v>7131.7574999999997</v>
      </c>
      <c r="L288" s="167">
        <v>14263.514999999999</v>
      </c>
      <c r="R288" s="166" t="str">
        <f t="shared" si="46"/>
        <v>0240</v>
      </c>
    </row>
    <row r="289" spans="1:18" x14ac:dyDescent="0.15">
      <c r="B289" s="210">
        <v>5100</v>
      </c>
      <c r="C289" s="211">
        <v>230</v>
      </c>
      <c r="D289" s="96" t="s">
        <v>252</v>
      </c>
      <c r="E289" s="96" t="s">
        <v>656</v>
      </c>
      <c r="F289" s="23" t="s">
        <v>128</v>
      </c>
      <c r="G289" s="9"/>
      <c r="H289" s="233">
        <f t="shared" si="50"/>
        <v>1626.0005000000001</v>
      </c>
      <c r="I289" s="10">
        <f t="shared" si="48"/>
        <v>1084.0003333333334</v>
      </c>
      <c r="J289" s="18">
        <f t="shared" si="49"/>
        <v>542.0001666666667</v>
      </c>
      <c r="K289" s="19">
        <f t="shared" si="44"/>
        <v>1626.0005000000001</v>
      </c>
      <c r="L289" s="167">
        <v>3252.0010000000002</v>
      </c>
      <c r="R289" s="166" t="str">
        <f t="shared" si="46"/>
        <v>0230</v>
      </c>
    </row>
    <row r="290" spans="1:18" ht="28" x14ac:dyDescent="0.15">
      <c r="B290" s="210">
        <v>5500</v>
      </c>
      <c r="C290" s="211">
        <v>150</v>
      </c>
      <c r="D290" s="96" t="s">
        <v>252</v>
      </c>
      <c r="E290" s="96" t="s">
        <v>657</v>
      </c>
      <c r="F290" s="31" t="s">
        <v>263</v>
      </c>
      <c r="G290" s="9">
        <v>20</v>
      </c>
      <c r="H290" s="204">
        <f>L282*1/2</f>
        <v>713175.98</v>
      </c>
      <c r="I290" s="10">
        <f t="shared" si="48"/>
        <v>475450.65333333332</v>
      </c>
      <c r="J290" s="18">
        <f t="shared" si="49"/>
        <v>237725.32666666666</v>
      </c>
      <c r="K290" s="19">
        <f t="shared" si="44"/>
        <v>713175.98</v>
      </c>
      <c r="R290" s="166" t="str">
        <f t="shared" si="46"/>
        <v>0150</v>
      </c>
    </row>
    <row r="291" spans="1:18" x14ac:dyDescent="0.15">
      <c r="B291" s="210">
        <v>5500</v>
      </c>
      <c r="C291" s="211">
        <v>210</v>
      </c>
      <c r="D291" s="96" t="s">
        <v>252</v>
      </c>
      <c r="E291" s="96" t="s">
        <v>658</v>
      </c>
      <c r="F291" s="22" t="s">
        <v>20</v>
      </c>
      <c r="G291" s="9"/>
      <c r="H291" s="204">
        <f t="shared" ref="H291:H297" si="51">L283*1/2</f>
        <v>85581.085499999986</v>
      </c>
      <c r="I291" s="10">
        <f t="shared" si="48"/>
        <v>57054.056999999993</v>
      </c>
      <c r="J291" s="18">
        <f t="shared" si="49"/>
        <v>28527.028499999997</v>
      </c>
      <c r="K291" s="19">
        <f t="shared" si="44"/>
        <v>85581.085499999986</v>
      </c>
      <c r="R291" s="166" t="str">
        <f t="shared" si="46"/>
        <v>0210</v>
      </c>
    </row>
    <row r="292" spans="1:18" x14ac:dyDescent="0.15">
      <c r="B292" s="210">
        <v>5500</v>
      </c>
      <c r="C292" s="211">
        <v>220</v>
      </c>
      <c r="D292" s="96" t="s">
        <v>252</v>
      </c>
      <c r="E292" s="96" t="s">
        <v>659</v>
      </c>
      <c r="F292" s="22" t="s">
        <v>21</v>
      </c>
      <c r="G292" s="9"/>
      <c r="H292" s="204">
        <f t="shared" si="51"/>
        <v>44217.036999999997</v>
      </c>
      <c r="I292" s="10">
        <f t="shared" si="48"/>
        <v>29478.024666666664</v>
      </c>
      <c r="J292" s="18">
        <f t="shared" si="49"/>
        <v>14739.012333333332</v>
      </c>
      <c r="K292" s="19">
        <f t="shared" si="44"/>
        <v>44217.036999999997</v>
      </c>
      <c r="R292" s="166" t="str">
        <f t="shared" si="46"/>
        <v>0220</v>
      </c>
    </row>
    <row r="293" spans="1:18" x14ac:dyDescent="0.15">
      <c r="B293" s="210">
        <v>5500</v>
      </c>
      <c r="C293" s="211">
        <v>220</v>
      </c>
      <c r="D293" s="96" t="s">
        <v>252</v>
      </c>
      <c r="E293" s="96" t="s">
        <v>660</v>
      </c>
      <c r="F293" s="22" t="s">
        <v>22</v>
      </c>
      <c r="G293" s="9"/>
      <c r="H293" s="204">
        <f t="shared" si="51"/>
        <v>10340.969500000001</v>
      </c>
      <c r="I293" s="10">
        <f t="shared" si="48"/>
        <v>6893.9796666666671</v>
      </c>
      <c r="J293" s="18">
        <f t="shared" si="49"/>
        <v>3446.9898333333335</v>
      </c>
      <c r="K293" s="19">
        <f t="shared" si="44"/>
        <v>10340.969500000001</v>
      </c>
      <c r="R293" s="166" t="str">
        <f t="shared" si="46"/>
        <v>0220</v>
      </c>
    </row>
    <row r="294" spans="1:18" x14ac:dyDescent="0.15">
      <c r="B294" s="210">
        <v>5500</v>
      </c>
      <c r="C294" s="211">
        <v>230</v>
      </c>
      <c r="D294" s="96" t="s">
        <v>252</v>
      </c>
      <c r="E294" s="96" t="s">
        <v>661</v>
      </c>
      <c r="F294" s="22" t="s">
        <v>126</v>
      </c>
      <c r="G294" s="9"/>
      <c r="H294" s="204">
        <f t="shared" si="51"/>
        <v>230674.851</v>
      </c>
      <c r="I294" s="10">
        <f t="shared" si="48"/>
        <v>153783.234</v>
      </c>
      <c r="J294" s="18">
        <f t="shared" si="49"/>
        <v>76891.616999999998</v>
      </c>
      <c r="K294" s="19">
        <f t="shared" si="44"/>
        <v>230674.851</v>
      </c>
      <c r="R294" s="166" t="str">
        <f t="shared" si="46"/>
        <v>0230</v>
      </c>
    </row>
    <row r="295" spans="1:18" x14ac:dyDescent="0.15">
      <c r="B295" s="210">
        <v>5500</v>
      </c>
      <c r="C295" s="211">
        <v>230</v>
      </c>
      <c r="D295" s="96" t="s">
        <v>252</v>
      </c>
      <c r="E295" s="96" t="s">
        <v>662</v>
      </c>
      <c r="F295" s="22" t="s">
        <v>127</v>
      </c>
      <c r="G295" s="9"/>
      <c r="H295" s="204">
        <f t="shared" si="51"/>
        <v>10744.014500000001</v>
      </c>
      <c r="I295" s="10">
        <f t="shared" si="48"/>
        <v>7162.6763333333338</v>
      </c>
      <c r="J295" s="18">
        <f t="shared" si="49"/>
        <v>3581.3381666666669</v>
      </c>
      <c r="K295" s="19">
        <f t="shared" si="44"/>
        <v>10744.014500000001</v>
      </c>
      <c r="R295" s="166" t="str">
        <f t="shared" si="46"/>
        <v>0230</v>
      </c>
    </row>
    <row r="296" spans="1:18" x14ac:dyDescent="0.15">
      <c r="B296" s="210">
        <v>5500</v>
      </c>
      <c r="C296" s="211">
        <v>240</v>
      </c>
      <c r="D296" s="96" t="s">
        <v>252</v>
      </c>
      <c r="E296" s="96" t="s">
        <v>663</v>
      </c>
      <c r="F296" s="22" t="s">
        <v>23</v>
      </c>
      <c r="G296" s="9"/>
      <c r="H296" s="204">
        <f t="shared" si="51"/>
        <v>7131.7574999999997</v>
      </c>
      <c r="I296" s="10">
        <f t="shared" si="48"/>
        <v>4754.5050000000001</v>
      </c>
      <c r="J296" s="18">
        <f t="shared" si="49"/>
        <v>2377.2525000000001</v>
      </c>
      <c r="K296" s="19">
        <f t="shared" si="44"/>
        <v>7131.7574999999997</v>
      </c>
      <c r="R296" s="166" t="str">
        <f t="shared" si="46"/>
        <v>0240</v>
      </c>
    </row>
    <row r="297" spans="1:18" x14ac:dyDescent="0.15">
      <c r="B297" s="210">
        <v>5500</v>
      </c>
      <c r="C297" s="211">
        <v>230</v>
      </c>
      <c r="D297" s="96" t="s">
        <v>252</v>
      </c>
      <c r="E297" s="96" t="s">
        <v>664</v>
      </c>
      <c r="F297" s="23" t="s">
        <v>128</v>
      </c>
      <c r="G297" s="9"/>
      <c r="H297" s="204">
        <f t="shared" si="51"/>
        <v>1626.0005000000001</v>
      </c>
      <c r="I297" s="10">
        <f t="shared" si="48"/>
        <v>1084.0003333333334</v>
      </c>
      <c r="J297" s="18">
        <f t="shared" si="49"/>
        <v>542.0001666666667</v>
      </c>
      <c r="K297" s="19">
        <f t="shared" si="44"/>
        <v>1626.0005000000001</v>
      </c>
      <c r="R297" s="166" t="str">
        <f t="shared" si="46"/>
        <v>0230</v>
      </c>
    </row>
    <row r="298" spans="1:18" ht="29.5" customHeight="1" x14ac:dyDescent="0.15">
      <c r="A298" s="172" t="s">
        <v>792</v>
      </c>
      <c r="B298" s="210">
        <v>5500</v>
      </c>
      <c r="C298" s="211">
        <v>369</v>
      </c>
      <c r="D298" s="96" t="s">
        <v>252</v>
      </c>
      <c r="E298" s="213" t="s">
        <v>665</v>
      </c>
      <c r="F298" s="11" t="s">
        <v>129</v>
      </c>
      <c r="G298" s="9"/>
      <c r="H298" s="204">
        <v>128700</v>
      </c>
      <c r="I298" s="10">
        <f t="shared" si="48"/>
        <v>85800</v>
      </c>
      <c r="J298" s="18">
        <f t="shared" si="49"/>
        <v>42900</v>
      </c>
      <c r="K298" s="19">
        <f t="shared" si="44"/>
        <v>128700</v>
      </c>
      <c r="R298" s="166" t="str">
        <f t="shared" si="46"/>
        <v>0369</v>
      </c>
    </row>
    <row r="299" spans="1:18" ht="56.5" customHeight="1" x14ac:dyDescent="0.15">
      <c r="A299" s="172" t="s">
        <v>792</v>
      </c>
      <c r="B299" s="210">
        <v>5500</v>
      </c>
      <c r="C299" s="211">
        <v>510</v>
      </c>
      <c r="D299" s="96" t="s">
        <v>252</v>
      </c>
      <c r="E299" s="213" t="s">
        <v>666</v>
      </c>
      <c r="F299" s="11" t="s">
        <v>130</v>
      </c>
      <c r="G299" s="9"/>
      <c r="H299" s="204">
        <v>135714.6</v>
      </c>
      <c r="I299" s="10">
        <f t="shared" si="48"/>
        <v>90476.400000000009</v>
      </c>
      <c r="J299" s="18">
        <f t="shared" si="49"/>
        <v>45238.200000000004</v>
      </c>
      <c r="K299" s="19">
        <f t="shared" si="44"/>
        <v>135714.6</v>
      </c>
      <c r="R299" s="166" t="str">
        <f t="shared" si="46"/>
        <v>0510</v>
      </c>
    </row>
    <row r="300" spans="1:18" ht="28" x14ac:dyDescent="0.15">
      <c r="A300" s="172" t="s">
        <v>792</v>
      </c>
      <c r="B300" s="210">
        <v>5500</v>
      </c>
      <c r="C300" s="211">
        <v>640</v>
      </c>
      <c r="D300" s="96" t="s">
        <v>252</v>
      </c>
      <c r="E300" s="213" t="s">
        <v>667</v>
      </c>
      <c r="F300" s="11" t="s">
        <v>131</v>
      </c>
      <c r="G300" s="9"/>
      <c r="H300" s="204">
        <v>86634.26</v>
      </c>
      <c r="I300" s="10">
        <f t="shared" si="48"/>
        <v>57756.173333333332</v>
      </c>
      <c r="J300" s="18">
        <f t="shared" si="49"/>
        <v>28878.086666666666</v>
      </c>
      <c r="K300" s="19">
        <f t="shared" si="44"/>
        <v>86634.26</v>
      </c>
      <c r="R300" s="166" t="str">
        <f t="shared" si="46"/>
        <v>0640</v>
      </c>
    </row>
    <row r="301" spans="1:18" x14ac:dyDescent="0.15">
      <c r="B301" s="334" t="s">
        <v>255</v>
      </c>
      <c r="C301" s="335"/>
      <c r="D301" s="335"/>
      <c r="E301" s="335"/>
      <c r="F301" s="336"/>
      <c r="G301" s="158"/>
      <c r="H301" s="235"/>
      <c r="I301" s="159"/>
      <c r="J301" s="159"/>
      <c r="K301" s="160"/>
      <c r="L301" s="178">
        <f>SUM(H302:H303)</f>
        <v>65000</v>
      </c>
      <c r="R301" s="166" t="str">
        <f t="shared" si="46"/>
        <v>0</v>
      </c>
    </row>
    <row r="302" spans="1:18" ht="42" x14ac:dyDescent="0.15">
      <c r="B302" s="210">
        <v>6150</v>
      </c>
      <c r="C302" s="211">
        <v>394</v>
      </c>
      <c r="D302" s="96" t="s">
        <v>252</v>
      </c>
      <c r="E302" s="213" t="s">
        <v>668</v>
      </c>
      <c r="F302" s="194" t="s">
        <v>253</v>
      </c>
      <c r="G302" s="9"/>
      <c r="H302" s="260">
        <v>45000</v>
      </c>
      <c r="I302" s="10">
        <f>H302*2/3</f>
        <v>30000</v>
      </c>
      <c r="J302" s="18">
        <f>H302*1/3</f>
        <v>15000</v>
      </c>
      <c r="K302" s="19">
        <f>SUM(I302:J302)</f>
        <v>45000</v>
      </c>
      <c r="R302" s="166" t="str">
        <f t="shared" si="46"/>
        <v>0394</v>
      </c>
    </row>
    <row r="303" spans="1:18" ht="112" x14ac:dyDescent="0.15">
      <c r="B303" s="210">
        <v>5100</v>
      </c>
      <c r="C303" s="211">
        <v>394</v>
      </c>
      <c r="D303" s="96" t="s">
        <v>252</v>
      </c>
      <c r="E303" s="213" t="s">
        <v>669</v>
      </c>
      <c r="F303" s="194" t="s">
        <v>254</v>
      </c>
      <c r="G303" s="9"/>
      <c r="H303" s="261">
        <v>20000</v>
      </c>
      <c r="I303" s="10">
        <f>H303*2/3</f>
        <v>13333.333333333334</v>
      </c>
      <c r="J303" s="18">
        <f>H303*1/3</f>
        <v>6666.666666666667</v>
      </c>
      <c r="K303" s="19">
        <f>SUM(I303:J303)</f>
        <v>20000</v>
      </c>
      <c r="R303" s="166" t="str">
        <f t="shared" si="46"/>
        <v>0394</v>
      </c>
    </row>
    <row r="304" spans="1:18" x14ac:dyDescent="0.15">
      <c r="B304" s="150" t="s">
        <v>132</v>
      </c>
      <c r="C304" s="152"/>
      <c r="D304" s="152"/>
      <c r="E304" s="152"/>
      <c r="F304" s="63"/>
      <c r="G304" s="148"/>
      <c r="H304" s="228"/>
      <c r="I304" s="148"/>
      <c r="J304" s="148"/>
      <c r="K304" s="149"/>
      <c r="R304" s="166" t="str">
        <f t="shared" si="46"/>
        <v>0</v>
      </c>
    </row>
    <row r="305" spans="1:18" ht="28" x14ac:dyDescent="0.15">
      <c r="A305" s="172" t="s">
        <v>792</v>
      </c>
      <c r="B305" s="210">
        <v>5200</v>
      </c>
      <c r="C305" s="211">
        <v>130</v>
      </c>
      <c r="D305" s="96" t="s">
        <v>256</v>
      </c>
      <c r="E305" s="96" t="s">
        <v>670</v>
      </c>
      <c r="F305" s="11" t="s">
        <v>307</v>
      </c>
      <c r="G305" s="9">
        <v>1</v>
      </c>
      <c r="H305" s="206">
        <f t="shared" ref="H305:H312" si="52">L305*1/3</f>
        <v>54396.237499999996</v>
      </c>
      <c r="I305" s="10">
        <f>H305*2/3</f>
        <v>36264.158333333333</v>
      </c>
      <c r="J305" s="18">
        <f>H305*1/3</f>
        <v>18132.079166666666</v>
      </c>
      <c r="K305" s="19">
        <f>SUM(I305:J305)</f>
        <v>54396.237500000003</v>
      </c>
      <c r="L305" s="92">
        <v>163188.71249999999</v>
      </c>
      <c r="M305" s="169">
        <f>SUM(L305:L312)</f>
        <v>217661.37195000003</v>
      </c>
      <c r="R305" s="166" t="str">
        <f t="shared" si="46"/>
        <v>0130</v>
      </c>
    </row>
    <row r="306" spans="1:18" x14ac:dyDescent="0.15">
      <c r="B306" s="210">
        <v>5200</v>
      </c>
      <c r="C306" s="211">
        <v>210</v>
      </c>
      <c r="D306" s="96" t="s">
        <v>256</v>
      </c>
      <c r="E306" s="96" t="s">
        <v>671</v>
      </c>
      <c r="F306" s="24" t="s">
        <v>20</v>
      </c>
      <c r="G306" s="9"/>
      <c r="H306" s="206">
        <f t="shared" si="52"/>
        <v>6527.5484999999999</v>
      </c>
      <c r="I306" s="10">
        <f t="shared" ref="I306:I338" si="53">H306*2/3</f>
        <v>4351.6989999999996</v>
      </c>
      <c r="J306" s="18">
        <f t="shared" ref="J306:J338" si="54">H306*1/3</f>
        <v>2175.8494999999998</v>
      </c>
      <c r="K306" s="19">
        <f t="shared" ref="K306:K338" si="55">SUM(I306:J306)</f>
        <v>6527.548499999999</v>
      </c>
      <c r="L306" s="92">
        <v>19582.645499999999</v>
      </c>
      <c r="M306" s="169">
        <f>SUM(H305:H328)</f>
        <v>217661.37195</v>
      </c>
      <c r="R306" s="166" t="str">
        <f t="shared" si="46"/>
        <v>0210</v>
      </c>
    </row>
    <row r="307" spans="1:18" x14ac:dyDescent="0.15">
      <c r="B307" s="210">
        <v>5200</v>
      </c>
      <c r="C307" s="211">
        <v>220</v>
      </c>
      <c r="D307" s="96" t="s">
        <v>256</v>
      </c>
      <c r="E307" s="96" t="s">
        <v>674</v>
      </c>
      <c r="F307" s="24" t="s">
        <v>21</v>
      </c>
      <c r="G307" s="9"/>
      <c r="H307" s="206">
        <f t="shared" si="52"/>
        <v>3372.570483333333</v>
      </c>
      <c r="I307" s="10">
        <f t="shared" si="53"/>
        <v>2248.3803222222218</v>
      </c>
      <c r="J307" s="18">
        <f t="shared" si="54"/>
        <v>1124.1901611111109</v>
      </c>
      <c r="K307" s="19">
        <f t="shared" si="55"/>
        <v>3372.570483333333</v>
      </c>
      <c r="L307" s="92">
        <v>10117.711449999999</v>
      </c>
      <c r="R307" s="166" t="str">
        <f t="shared" si="46"/>
        <v>0220</v>
      </c>
    </row>
    <row r="308" spans="1:18" x14ac:dyDescent="0.15">
      <c r="B308" s="210">
        <v>5200</v>
      </c>
      <c r="C308" s="211">
        <v>220</v>
      </c>
      <c r="D308" s="96" t="s">
        <v>256</v>
      </c>
      <c r="E308" s="96" t="s">
        <v>675</v>
      </c>
      <c r="F308" s="24" t="s">
        <v>22</v>
      </c>
      <c r="G308" s="9"/>
      <c r="H308" s="206">
        <f t="shared" si="52"/>
        <v>788.74638333333326</v>
      </c>
      <c r="I308" s="10">
        <f t="shared" si="53"/>
        <v>525.83092222222217</v>
      </c>
      <c r="J308" s="18">
        <f t="shared" si="54"/>
        <v>262.91546111111109</v>
      </c>
      <c r="K308" s="19">
        <f t="shared" si="55"/>
        <v>788.74638333333326</v>
      </c>
      <c r="L308" s="92">
        <v>2366.2391499999999</v>
      </c>
      <c r="R308" s="166" t="str">
        <f t="shared" si="46"/>
        <v>0220</v>
      </c>
    </row>
    <row r="309" spans="1:18" x14ac:dyDescent="0.15">
      <c r="B309" s="210">
        <v>5200</v>
      </c>
      <c r="C309" s="211">
        <v>230</v>
      </c>
      <c r="D309" s="96" t="s">
        <v>256</v>
      </c>
      <c r="E309" s="96" t="s">
        <v>676</v>
      </c>
      <c r="F309" s="24" t="s">
        <v>52</v>
      </c>
      <c r="G309" s="9"/>
      <c r="H309" s="206">
        <f t="shared" si="52"/>
        <v>6502.1421666666674</v>
      </c>
      <c r="I309" s="10">
        <f t="shared" si="53"/>
        <v>4334.7614444444453</v>
      </c>
      <c r="J309" s="18">
        <f t="shared" si="54"/>
        <v>2167.3807222222226</v>
      </c>
      <c r="K309" s="19">
        <f t="shared" si="55"/>
        <v>6502.1421666666683</v>
      </c>
      <c r="L309" s="92">
        <v>19506.426500000001</v>
      </c>
      <c r="R309" s="166" t="str">
        <f t="shared" si="46"/>
        <v>0230</v>
      </c>
    </row>
    <row r="310" spans="1:18" x14ac:dyDescent="0.15">
      <c r="B310" s="210">
        <v>5200</v>
      </c>
      <c r="C310" s="211">
        <v>230</v>
      </c>
      <c r="D310" s="96" t="s">
        <v>256</v>
      </c>
      <c r="E310" s="96" t="s">
        <v>677</v>
      </c>
      <c r="F310" s="24" t="s">
        <v>127</v>
      </c>
      <c r="G310" s="9"/>
      <c r="H310" s="206">
        <f t="shared" si="52"/>
        <v>298.55448333333334</v>
      </c>
      <c r="I310" s="10">
        <f t="shared" si="53"/>
        <v>199.03632222222222</v>
      </c>
      <c r="J310" s="18">
        <f t="shared" si="54"/>
        <v>99.518161111111112</v>
      </c>
      <c r="K310" s="19">
        <f t="shared" si="55"/>
        <v>298.55448333333334</v>
      </c>
      <c r="L310" s="92">
        <v>895.66345000000001</v>
      </c>
      <c r="R310" s="166" t="str">
        <f t="shared" si="46"/>
        <v>0230</v>
      </c>
    </row>
    <row r="311" spans="1:18" x14ac:dyDescent="0.15">
      <c r="B311" s="210">
        <v>5200</v>
      </c>
      <c r="C311" s="211">
        <v>240</v>
      </c>
      <c r="D311" s="96" t="s">
        <v>256</v>
      </c>
      <c r="E311" s="96" t="s">
        <v>678</v>
      </c>
      <c r="F311" s="24" t="s">
        <v>23</v>
      </c>
      <c r="G311" s="9"/>
      <c r="H311" s="206">
        <f t="shared" si="52"/>
        <v>543.96613333333335</v>
      </c>
      <c r="I311" s="10">
        <f t="shared" si="53"/>
        <v>362.64408888888892</v>
      </c>
      <c r="J311" s="18">
        <f t="shared" si="54"/>
        <v>181.32204444444446</v>
      </c>
      <c r="K311" s="19">
        <f t="shared" si="55"/>
        <v>543.96613333333335</v>
      </c>
      <c r="L311" s="92">
        <v>1631.8984</v>
      </c>
      <c r="R311" s="166" t="str">
        <f t="shared" si="46"/>
        <v>0240</v>
      </c>
    </row>
    <row r="312" spans="1:18" x14ac:dyDescent="0.15">
      <c r="B312" s="210">
        <v>5200</v>
      </c>
      <c r="C312" s="211">
        <v>230</v>
      </c>
      <c r="D312" s="96" t="s">
        <v>256</v>
      </c>
      <c r="E312" s="96" t="s">
        <v>679</v>
      </c>
      <c r="F312" s="24" t="s">
        <v>128</v>
      </c>
      <c r="G312" s="9"/>
      <c r="H312" s="206">
        <f t="shared" si="52"/>
        <v>124.02499999999999</v>
      </c>
      <c r="I312" s="10">
        <f t="shared" si="53"/>
        <v>82.683333333333323</v>
      </c>
      <c r="J312" s="18">
        <f t="shared" si="54"/>
        <v>41.341666666666661</v>
      </c>
      <c r="K312" s="19">
        <f t="shared" si="55"/>
        <v>124.02499999999998</v>
      </c>
      <c r="L312" s="92">
        <v>372.07499999999999</v>
      </c>
      <c r="R312" s="166" t="str">
        <f t="shared" si="46"/>
        <v>0230</v>
      </c>
    </row>
    <row r="313" spans="1:18" ht="28" x14ac:dyDescent="0.15">
      <c r="B313" s="210">
        <v>6300</v>
      </c>
      <c r="C313" s="211">
        <v>130</v>
      </c>
      <c r="D313" s="96" t="s">
        <v>256</v>
      </c>
      <c r="E313" s="96" t="s">
        <v>680</v>
      </c>
      <c r="F313" s="11" t="s">
        <v>307</v>
      </c>
      <c r="G313" s="9">
        <v>1</v>
      </c>
      <c r="H313" s="206">
        <f t="shared" ref="H313:H320" si="56">L305*1/3</f>
        <v>54396.237499999996</v>
      </c>
      <c r="I313" s="10">
        <f t="shared" ref="I313:I328" si="57">H313*2/3</f>
        <v>36264.158333333333</v>
      </c>
      <c r="J313" s="18">
        <f t="shared" ref="J313:J331" si="58">H313*1/3</f>
        <v>18132.079166666666</v>
      </c>
      <c r="K313" s="19">
        <f t="shared" ref="K313:K328" si="59">SUM(I313:J313)</f>
        <v>54396.237500000003</v>
      </c>
      <c r="R313" s="166" t="str">
        <f t="shared" si="46"/>
        <v>0130</v>
      </c>
    </row>
    <row r="314" spans="1:18" x14ac:dyDescent="0.15">
      <c r="B314" s="210">
        <v>6300</v>
      </c>
      <c r="C314" s="211">
        <v>210</v>
      </c>
      <c r="D314" s="96" t="s">
        <v>256</v>
      </c>
      <c r="E314" s="96" t="s">
        <v>672</v>
      </c>
      <c r="F314" s="24" t="s">
        <v>20</v>
      </c>
      <c r="G314" s="9"/>
      <c r="H314" s="206">
        <f t="shared" si="56"/>
        <v>6527.5484999999999</v>
      </c>
      <c r="I314" s="10">
        <f t="shared" si="57"/>
        <v>4351.6989999999996</v>
      </c>
      <c r="J314" s="18">
        <f t="shared" si="58"/>
        <v>2175.8494999999998</v>
      </c>
      <c r="K314" s="19">
        <f t="shared" si="59"/>
        <v>6527.548499999999</v>
      </c>
      <c r="R314" s="166" t="str">
        <f t="shared" si="46"/>
        <v>0210</v>
      </c>
    </row>
    <row r="315" spans="1:18" x14ac:dyDescent="0.15">
      <c r="B315" s="210">
        <v>6300</v>
      </c>
      <c r="C315" s="211">
        <v>220</v>
      </c>
      <c r="D315" s="96" t="s">
        <v>256</v>
      </c>
      <c r="E315" s="96" t="s">
        <v>681</v>
      </c>
      <c r="F315" s="24" t="s">
        <v>21</v>
      </c>
      <c r="G315" s="9"/>
      <c r="H315" s="206">
        <f t="shared" si="56"/>
        <v>3372.570483333333</v>
      </c>
      <c r="I315" s="10">
        <f t="shared" si="57"/>
        <v>2248.3803222222218</v>
      </c>
      <c r="J315" s="18">
        <f t="shared" si="58"/>
        <v>1124.1901611111109</v>
      </c>
      <c r="K315" s="19">
        <f t="shared" si="59"/>
        <v>3372.570483333333</v>
      </c>
      <c r="R315" s="166" t="str">
        <f t="shared" si="46"/>
        <v>0220</v>
      </c>
    </row>
    <row r="316" spans="1:18" x14ac:dyDescent="0.15">
      <c r="B316" s="210">
        <v>6300</v>
      </c>
      <c r="C316" s="211">
        <v>220</v>
      </c>
      <c r="D316" s="96" t="s">
        <v>256</v>
      </c>
      <c r="E316" s="96" t="s">
        <v>682</v>
      </c>
      <c r="F316" s="24" t="s">
        <v>22</v>
      </c>
      <c r="G316" s="9"/>
      <c r="H316" s="206">
        <f t="shared" si="56"/>
        <v>788.74638333333326</v>
      </c>
      <c r="I316" s="10">
        <f t="shared" si="57"/>
        <v>525.83092222222217</v>
      </c>
      <c r="J316" s="18">
        <f t="shared" si="58"/>
        <v>262.91546111111109</v>
      </c>
      <c r="K316" s="19">
        <f t="shared" si="59"/>
        <v>788.74638333333326</v>
      </c>
      <c r="R316" s="166" t="str">
        <f t="shared" si="46"/>
        <v>0220</v>
      </c>
    </row>
    <row r="317" spans="1:18" x14ac:dyDescent="0.15">
      <c r="B317" s="210">
        <v>6300</v>
      </c>
      <c r="C317" s="211">
        <v>230</v>
      </c>
      <c r="D317" s="96" t="s">
        <v>256</v>
      </c>
      <c r="E317" s="96" t="s">
        <v>683</v>
      </c>
      <c r="F317" s="24" t="s">
        <v>52</v>
      </c>
      <c r="G317" s="9"/>
      <c r="H317" s="206">
        <f t="shared" si="56"/>
        <v>6502.1421666666674</v>
      </c>
      <c r="I317" s="10">
        <f t="shared" si="57"/>
        <v>4334.7614444444453</v>
      </c>
      <c r="J317" s="18">
        <f t="shared" si="58"/>
        <v>2167.3807222222226</v>
      </c>
      <c r="K317" s="19">
        <f t="shared" si="59"/>
        <v>6502.1421666666683</v>
      </c>
      <c r="R317" s="166" t="str">
        <f t="shared" si="46"/>
        <v>0230</v>
      </c>
    </row>
    <row r="318" spans="1:18" x14ac:dyDescent="0.15">
      <c r="B318" s="210">
        <v>6300</v>
      </c>
      <c r="C318" s="211">
        <v>230</v>
      </c>
      <c r="D318" s="96" t="s">
        <v>256</v>
      </c>
      <c r="E318" s="96" t="s">
        <v>684</v>
      </c>
      <c r="F318" s="24" t="s">
        <v>127</v>
      </c>
      <c r="G318" s="9"/>
      <c r="H318" s="206">
        <f t="shared" si="56"/>
        <v>298.55448333333334</v>
      </c>
      <c r="I318" s="10">
        <f t="shared" si="57"/>
        <v>199.03632222222222</v>
      </c>
      <c r="J318" s="18">
        <f t="shared" si="58"/>
        <v>99.518161111111112</v>
      </c>
      <c r="K318" s="19">
        <f t="shared" si="59"/>
        <v>298.55448333333334</v>
      </c>
      <c r="R318" s="166" t="str">
        <f t="shared" si="46"/>
        <v>0230</v>
      </c>
    </row>
    <row r="319" spans="1:18" x14ac:dyDescent="0.15">
      <c r="B319" s="210">
        <v>6300</v>
      </c>
      <c r="C319" s="211">
        <v>240</v>
      </c>
      <c r="D319" s="96" t="s">
        <v>256</v>
      </c>
      <c r="E319" s="96" t="s">
        <v>685</v>
      </c>
      <c r="F319" s="24" t="s">
        <v>23</v>
      </c>
      <c r="G319" s="9"/>
      <c r="H319" s="206">
        <f t="shared" si="56"/>
        <v>543.96613333333335</v>
      </c>
      <c r="I319" s="10">
        <f t="shared" si="57"/>
        <v>362.64408888888892</v>
      </c>
      <c r="J319" s="18">
        <f t="shared" si="58"/>
        <v>181.32204444444446</v>
      </c>
      <c r="K319" s="19">
        <f t="shared" si="59"/>
        <v>543.96613333333335</v>
      </c>
      <c r="R319" s="166" t="str">
        <f t="shared" si="46"/>
        <v>0240</v>
      </c>
    </row>
    <row r="320" spans="1:18" x14ac:dyDescent="0.15">
      <c r="B320" s="210">
        <v>6300</v>
      </c>
      <c r="C320" s="211">
        <v>230</v>
      </c>
      <c r="D320" s="96" t="s">
        <v>256</v>
      </c>
      <c r="E320" s="96" t="s">
        <v>686</v>
      </c>
      <c r="F320" s="24" t="s">
        <v>128</v>
      </c>
      <c r="G320" s="9"/>
      <c r="H320" s="206">
        <f t="shared" si="56"/>
        <v>124.02499999999999</v>
      </c>
      <c r="I320" s="10">
        <f t="shared" si="57"/>
        <v>82.683333333333323</v>
      </c>
      <c r="J320" s="18">
        <f t="shared" si="58"/>
        <v>41.341666666666661</v>
      </c>
      <c r="K320" s="19">
        <f t="shared" si="59"/>
        <v>124.02499999999998</v>
      </c>
      <c r="R320" s="166" t="str">
        <f t="shared" si="46"/>
        <v>0230</v>
      </c>
    </row>
    <row r="321" spans="1:18" ht="28" x14ac:dyDescent="0.15">
      <c r="B321" s="210">
        <v>6400</v>
      </c>
      <c r="C321" s="211">
        <v>130</v>
      </c>
      <c r="D321" s="96" t="s">
        <v>256</v>
      </c>
      <c r="E321" s="96" t="s">
        <v>687</v>
      </c>
      <c r="F321" s="11" t="s">
        <v>307</v>
      </c>
      <c r="G321" s="9">
        <v>1</v>
      </c>
      <c r="H321" s="206">
        <f t="shared" ref="H321:H328" si="60">L305*1/3</f>
        <v>54396.237499999996</v>
      </c>
      <c r="I321" s="10">
        <f t="shared" si="57"/>
        <v>36264.158333333333</v>
      </c>
      <c r="J321" s="18">
        <f t="shared" si="58"/>
        <v>18132.079166666666</v>
      </c>
      <c r="K321" s="19">
        <f t="shared" si="59"/>
        <v>54396.237500000003</v>
      </c>
      <c r="R321" s="166" t="str">
        <f t="shared" si="46"/>
        <v>0130</v>
      </c>
    </row>
    <row r="322" spans="1:18" x14ac:dyDescent="0.15">
      <c r="B322" s="210">
        <v>6400</v>
      </c>
      <c r="C322" s="211">
        <v>210</v>
      </c>
      <c r="D322" s="96" t="s">
        <v>256</v>
      </c>
      <c r="E322" s="96" t="s">
        <v>688</v>
      </c>
      <c r="F322" s="24" t="s">
        <v>20</v>
      </c>
      <c r="G322" s="9"/>
      <c r="H322" s="206">
        <f t="shared" si="60"/>
        <v>6527.5484999999999</v>
      </c>
      <c r="I322" s="10">
        <f t="shared" si="57"/>
        <v>4351.6989999999996</v>
      </c>
      <c r="J322" s="18">
        <f t="shared" si="58"/>
        <v>2175.8494999999998</v>
      </c>
      <c r="K322" s="19">
        <f t="shared" si="59"/>
        <v>6527.548499999999</v>
      </c>
      <c r="R322" s="166" t="str">
        <f t="shared" si="46"/>
        <v>0210</v>
      </c>
    </row>
    <row r="323" spans="1:18" x14ac:dyDescent="0.15">
      <c r="B323" s="210">
        <v>6400</v>
      </c>
      <c r="C323" s="211">
        <v>220</v>
      </c>
      <c r="D323" s="96" t="s">
        <v>256</v>
      </c>
      <c r="E323" s="96" t="s">
        <v>689</v>
      </c>
      <c r="F323" s="24" t="s">
        <v>21</v>
      </c>
      <c r="G323" s="9"/>
      <c r="H323" s="206">
        <f t="shared" si="60"/>
        <v>3372.570483333333</v>
      </c>
      <c r="I323" s="10">
        <f t="shared" si="57"/>
        <v>2248.3803222222218</v>
      </c>
      <c r="J323" s="18">
        <f t="shared" si="58"/>
        <v>1124.1901611111109</v>
      </c>
      <c r="K323" s="19">
        <f t="shared" si="59"/>
        <v>3372.570483333333</v>
      </c>
      <c r="R323" s="166" t="str">
        <f t="shared" si="46"/>
        <v>0220</v>
      </c>
    </row>
    <row r="324" spans="1:18" x14ac:dyDescent="0.15">
      <c r="B324" s="210">
        <v>6400</v>
      </c>
      <c r="C324" s="211">
        <v>220</v>
      </c>
      <c r="D324" s="96" t="s">
        <v>256</v>
      </c>
      <c r="E324" s="96" t="s">
        <v>690</v>
      </c>
      <c r="F324" s="24" t="s">
        <v>22</v>
      </c>
      <c r="G324" s="9"/>
      <c r="H324" s="206">
        <f t="shared" si="60"/>
        <v>788.74638333333326</v>
      </c>
      <c r="I324" s="10">
        <f t="shared" si="57"/>
        <v>525.83092222222217</v>
      </c>
      <c r="J324" s="18">
        <f t="shared" si="58"/>
        <v>262.91546111111109</v>
      </c>
      <c r="K324" s="19">
        <f t="shared" si="59"/>
        <v>788.74638333333326</v>
      </c>
      <c r="R324" s="166" t="str">
        <f t="shared" si="46"/>
        <v>0220</v>
      </c>
    </row>
    <row r="325" spans="1:18" x14ac:dyDescent="0.15">
      <c r="B325" s="210">
        <v>6400</v>
      </c>
      <c r="C325" s="211">
        <v>230</v>
      </c>
      <c r="D325" s="96" t="s">
        <v>256</v>
      </c>
      <c r="E325" s="96" t="s">
        <v>691</v>
      </c>
      <c r="F325" s="24" t="s">
        <v>52</v>
      </c>
      <c r="G325" s="9"/>
      <c r="H325" s="206">
        <f t="shared" si="60"/>
        <v>6502.1421666666674</v>
      </c>
      <c r="I325" s="10">
        <f t="shared" si="57"/>
        <v>4334.7614444444453</v>
      </c>
      <c r="J325" s="18">
        <f t="shared" si="58"/>
        <v>2167.3807222222226</v>
      </c>
      <c r="K325" s="19">
        <f t="shared" si="59"/>
        <v>6502.1421666666683</v>
      </c>
      <c r="R325" s="166" t="str">
        <f t="shared" si="46"/>
        <v>0230</v>
      </c>
    </row>
    <row r="326" spans="1:18" x14ac:dyDescent="0.15">
      <c r="B326" s="210">
        <v>6400</v>
      </c>
      <c r="C326" s="211">
        <v>230</v>
      </c>
      <c r="D326" s="96" t="s">
        <v>256</v>
      </c>
      <c r="E326" s="96" t="s">
        <v>692</v>
      </c>
      <c r="F326" s="24" t="s">
        <v>127</v>
      </c>
      <c r="G326" s="9"/>
      <c r="H326" s="206">
        <f t="shared" si="60"/>
        <v>298.55448333333334</v>
      </c>
      <c r="I326" s="10">
        <f t="shared" si="57"/>
        <v>199.03632222222222</v>
      </c>
      <c r="J326" s="18">
        <f t="shared" si="58"/>
        <v>99.518161111111112</v>
      </c>
      <c r="K326" s="19">
        <f t="shared" si="59"/>
        <v>298.55448333333334</v>
      </c>
      <c r="R326" s="166" t="str">
        <f t="shared" si="46"/>
        <v>0230</v>
      </c>
    </row>
    <row r="327" spans="1:18" x14ac:dyDescent="0.15">
      <c r="B327" s="210">
        <v>6400</v>
      </c>
      <c r="C327" s="211">
        <v>240</v>
      </c>
      <c r="D327" s="96" t="s">
        <v>256</v>
      </c>
      <c r="E327" s="96" t="s">
        <v>693</v>
      </c>
      <c r="F327" s="24" t="s">
        <v>23</v>
      </c>
      <c r="G327" s="9"/>
      <c r="H327" s="206">
        <f t="shared" si="60"/>
        <v>543.96613333333335</v>
      </c>
      <c r="I327" s="10">
        <f t="shared" si="57"/>
        <v>362.64408888888892</v>
      </c>
      <c r="J327" s="18">
        <f t="shared" si="58"/>
        <v>181.32204444444446</v>
      </c>
      <c r="K327" s="19">
        <f t="shared" si="59"/>
        <v>543.96613333333335</v>
      </c>
      <c r="R327" s="166" t="str">
        <f t="shared" si="46"/>
        <v>0240</v>
      </c>
    </row>
    <row r="328" spans="1:18" x14ac:dyDescent="0.15">
      <c r="B328" s="210">
        <v>6400</v>
      </c>
      <c r="C328" s="211">
        <v>230</v>
      </c>
      <c r="D328" s="96" t="s">
        <v>256</v>
      </c>
      <c r="E328" s="96" t="s">
        <v>694</v>
      </c>
      <c r="F328" s="24" t="s">
        <v>128</v>
      </c>
      <c r="G328" s="9"/>
      <c r="H328" s="206">
        <f t="shared" si="60"/>
        <v>124.02499999999999</v>
      </c>
      <c r="I328" s="10">
        <f t="shared" si="57"/>
        <v>82.683333333333323</v>
      </c>
      <c r="J328" s="18">
        <f t="shared" si="58"/>
        <v>41.341666666666661</v>
      </c>
      <c r="K328" s="19">
        <f t="shared" si="59"/>
        <v>124.02499999999998</v>
      </c>
      <c r="R328" s="166" t="str">
        <f t="shared" si="46"/>
        <v>0230</v>
      </c>
    </row>
    <row r="329" spans="1:18" ht="42" x14ac:dyDescent="0.15">
      <c r="A329" s="172" t="s">
        <v>792</v>
      </c>
      <c r="B329" s="210">
        <v>6400</v>
      </c>
      <c r="C329" s="211">
        <v>140</v>
      </c>
      <c r="D329" s="96" t="s">
        <v>256</v>
      </c>
      <c r="E329" s="96" t="s">
        <v>695</v>
      </c>
      <c r="F329" s="11" t="s">
        <v>133</v>
      </c>
      <c r="G329" s="9"/>
      <c r="H329" s="226">
        <v>12319.29</v>
      </c>
      <c r="I329" s="57">
        <f>H329*2/3</f>
        <v>8212.86</v>
      </c>
      <c r="J329" s="18">
        <f t="shared" si="58"/>
        <v>4106.43</v>
      </c>
      <c r="K329" s="19">
        <f>SUM(I329:J329)</f>
        <v>12319.29</v>
      </c>
      <c r="R329" s="166" t="str">
        <f t="shared" si="46"/>
        <v>0140</v>
      </c>
    </row>
    <row r="330" spans="1:18" x14ac:dyDescent="0.15">
      <c r="B330" s="210">
        <v>6400</v>
      </c>
      <c r="C330" s="211">
        <v>220</v>
      </c>
      <c r="D330" s="96" t="s">
        <v>256</v>
      </c>
      <c r="E330" s="96" t="s">
        <v>673</v>
      </c>
      <c r="F330" s="191" t="s">
        <v>22</v>
      </c>
      <c r="G330" s="9"/>
      <c r="H330" s="226">
        <v>178.62970500000003</v>
      </c>
      <c r="I330" s="57">
        <f t="shared" ref="I330:I331" si="61">H330*2/3</f>
        <v>119.08647000000002</v>
      </c>
      <c r="J330" s="18">
        <f t="shared" si="58"/>
        <v>59.54323500000001</v>
      </c>
      <c r="K330" s="19">
        <f t="shared" si="55"/>
        <v>178.62970500000003</v>
      </c>
      <c r="R330" s="166" t="str">
        <f t="shared" si="46"/>
        <v>0220</v>
      </c>
    </row>
    <row r="331" spans="1:18" x14ac:dyDescent="0.15">
      <c r="B331" s="210">
        <v>6400</v>
      </c>
      <c r="C331" s="211">
        <v>240</v>
      </c>
      <c r="D331" s="96" t="s">
        <v>256</v>
      </c>
      <c r="E331" s="96" t="s">
        <v>696</v>
      </c>
      <c r="F331" s="191" t="s">
        <v>23</v>
      </c>
      <c r="G331" s="9"/>
      <c r="H331" s="226">
        <v>123.19290000000001</v>
      </c>
      <c r="I331" s="57">
        <f t="shared" si="61"/>
        <v>82.128600000000006</v>
      </c>
      <c r="J331" s="18">
        <f t="shared" si="58"/>
        <v>41.064300000000003</v>
      </c>
      <c r="K331" s="19">
        <f t="shared" si="55"/>
        <v>123.19290000000001</v>
      </c>
      <c r="R331" s="166" t="str">
        <f t="shared" si="46"/>
        <v>0240</v>
      </c>
    </row>
    <row r="332" spans="1:18" ht="56" x14ac:dyDescent="0.15">
      <c r="A332" s="172" t="s">
        <v>792</v>
      </c>
      <c r="B332" s="210">
        <v>6400</v>
      </c>
      <c r="C332" s="211">
        <v>160</v>
      </c>
      <c r="D332" s="96" t="s">
        <v>256</v>
      </c>
      <c r="E332" s="96" t="s">
        <v>697</v>
      </c>
      <c r="F332" s="11" t="s">
        <v>381</v>
      </c>
      <c r="G332" s="9"/>
      <c r="H332" s="204">
        <v>8035</v>
      </c>
      <c r="I332" s="10">
        <f t="shared" si="53"/>
        <v>5356.666666666667</v>
      </c>
      <c r="J332" s="18">
        <f t="shared" si="54"/>
        <v>2678.3333333333335</v>
      </c>
      <c r="K332" s="19">
        <f t="shared" si="55"/>
        <v>8035</v>
      </c>
      <c r="R332" s="166" t="str">
        <f t="shared" si="46"/>
        <v>0160</v>
      </c>
    </row>
    <row r="333" spans="1:18" x14ac:dyDescent="0.15">
      <c r="B333" s="210">
        <v>6400</v>
      </c>
      <c r="C333" s="211">
        <v>220</v>
      </c>
      <c r="D333" s="96" t="s">
        <v>256</v>
      </c>
      <c r="E333" s="96" t="s">
        <v>698</v>
      </c>
      <c r="F333" s="191" t="s">
        <v>21</v>
      </c>
      <c r="G333" s="9"/>
      <c r="H333" s="204">
        <v>498.17</v>
      </c>
      <c r="I333" s="10">
        <f t="shared" si="53"/>
        <v>332.11333333333334</v>
      </c>
      <c r="J333" s="18">
        <f t="shared" si="54"/>
        <v>166.05666666666667</v>
      </c>
      <c r="K333" s="19">
        <f t="shared" si="55"/>
        <v>498.17</v>
      </c>
      <c r="R333" s="166" t="str">
        <f t="shared" ref="R333:R396" si="62">"0"&amp;C333</f>
        <v>0220</v>
      </c>
    </row>
    <row r="334" spans="1:18" x14ac:dyDescent="0.15">
      <c r="B334" s="210">
        <v>6400</v>
      </c>
      <c r="C334" s="211">
        <v>220</v>
      </c>
      <c r="D334" s="96" t="s">
        <v>256</v>
      </c>
      <c r="E334" s="96" t="s">
        <v>699</v>
      </c>
      <c r="F334" s="191" t="s">
        <v>22</v>
      </c>
      <c r="G334" s="9"/>
      <c r="H334" s="204">
        <v>116.50750000000001</v>
      </c>
      <c r="I334" s="10">
        <f t="shared" si="53"/>
        <v>77.671666666666667</v>
      </c>
      <c r="J334" s="18">
        <f t="shared" si="54"/>
        <v>38.835833333333333</v>
      </c>
      <c r="K334" s="19">
        <f t="shared" si="55"/>
        <v>116.50749999999999</v>
      </c>
      <c r="R334" s="166" t="str">
        <f t="shared" si="62"/>
        <v>0220</v>
      </c>
    </row>
    <row r="335" spans="1:18" x14ac:dyDescent="0.15">
      <c r="B335" s="210">
        <v>6400</v>
      </c>
      <c r="C335" s="211">
        <v>240</v>
      </c>
      <c r="D335" s="96" t="s">
        <v>256</v>
      </c>
      <c r="E335" s="96" t="s">
        <v>700</v>
      </c>
      <c r="F335" s="24" t="s">
        <v>23</v>
      </c>
      <c r="G335" s="9"/>
      <c r="H335" s="204">
        <v>80.350000000000009</v>
      </c>
      <c r="I335" s="10">
        <f t="shared" si="53"/>
        <v>53.56666666666667</v>
      </c>
      <c r="J335" s="18">
        <f t="shared" si="54"/>
        <v>26.783333333333335</v>
      </c>
      <c r="K335" s="19">
        <f t="shared" si="55"/>
        <v>80.350000000000009</v>
      </c>
      <c r="R335" s="166" t="str">
        <f t="shared" si="62"/>
        <v>0240</v>
      </c>
    </row>
    <row r="336" spans="1:18" ht="42" x14ac:dyDescent="0.15">
      <c r="A336" s="172" t="s">
        <v>792</v>
      </c>
      <c r="B336" s="210">
        <v>5200</v>
      </c>
      <c r="C336" s="211">
        <v>510</v>
      </c>
      <c r="D336" s="96" t="s">
        <v>256</v>
      </c>
      <c r="E336" s="213" t="s">
        <v>701</v>
      </c>
      <c r="F336" s="11" t="s">
        <v>134</v>
      </c>
      <c r="G336" s="9"/>
      <c r="H336" s="204">
        <v>120990.64</v>
      </c>
      <c r="I336" s="10">
        <f t="shared" si="53"/>
        <v>80660.426666666666</v>
      </c>
      <c r="J336" s="18">
        <f t="shared" si="54"/>
        <v>40330.213333333333</v>
      </c>
      <c r="K336" s="19">
        <f t="shared" si="55"/>
        <v>120990.64</v>
      </c>
      <c r="R336" s="166" t="str">
        <f t="shared" si="62"/>
        <v>0510</v>
      </c>
    </row>
    <row r="337" spans="1:18" ht="28" customHeight="1" x14ac:dyDescent="0.15">
      <c r="A337" s="172" t="s">
        <v>792</v>
      </c>
      <c r="B337" s="210">
        <v>5200</v>
      </c>
      <c r="C337" s="211">
        <v>369</v>
      </c>
      <c r="D337" s="96" t="s">
        <v>256</v>
      </c>
      <c r="E337" s="213" t="s">
        <v>702</v>
      </c>
      <c r="F337" s="11" t="s">
        <v>135</v>
      </c>
      <c r="G337" s="9"/>
      <c r="H337" s="204">
        <v>5382</v>
      </c>
      <c r="I337" s="10">
        <f t="shared" si="53"/>
        <v>3588</v>
      </c>
      <c r="J337" s="18">
        <f t="shared" si="54"/>
        <v>1794</v>
      </c>
      <c r="K337" s="19">
        <f t="shared" si="55"/>
        <v>5382</v>
      </c>
      <c r="R337" s="166" t="str">
        <f t="shared" si="62"/>
        <v>0369</v>
      </c>
    </row>
    <row r="338" spans="1:18" ht="28" x14ac:dyDescent="0.15">
      <c r="A338" s="172" t="s">
        <v>792</v>
      </c>
      <c r="B338" s="210">
        <v>6400</v>
      </c>
      <c r="C338" s="211">
        <v>730</v>
      </c>
      <c r="D338" s="96" t="s">
        <v>256</v>
      </c>
      <c r="E338" s="213" t="s">
        <v>703</v>
      </c>
      <c r="F338" s="11" t="s">
        <v>136</v>
      </c>
      <c r="G338" s="9"/>
      <c r="H338" s="204">
        <v>14182</v>
      </c>
      <c r="I338" s="10">
        <f t="shared" si="53"/>
        <v>9454.6666666666661</v>
      </c>
      <c r="J338" s="18">
        <f t="shared" si="54"/>
        <v>4727.333333333333</v>
      </c>
      <c r="K338" s="19">
        <f t="shared" si="55"/>
        <v>14182</v>
      </c>
      <c r="R338" s="166" t="str">
        <f t="shared" si="62"/>
        <v>0730</v>
      </c>
    </row>
    <row r="339" spans="1:18" x14ac:dyDescent="0.15">
      <c r="B339" s="337" t="s">
        <v>264</v>
      </c>
      <c r="C339" s="338"/>
      <c r="D339" s="338"/>
      <c r="E339" s="338"/>
      <c r="F339" s="339"/>
      <c r="G339" s="124"/>
      <c r="H339" s="229"/>
      <c r="I339" s="66"/>
      <c r="J339" s="66"/>
      <c r="K339" s="67"/>
      <c r="L339" s="169">
        <f>SUM(H340:H343)</f>
        <v>671150.32</v>
      </c>
      <c r="R339" s="166" t="str">
        <f t="shared" si="62"/>
        <v>0</v>
      </c>
    </row>
    <row r="340" spans="1:18" ht="70" x14ac:dyDescent="0.15">
      <c r="B340" s="210">
        <v>5100</v>
      </c>
      <c r="C340" s="211">
        <v>394</v>
      </c>
      <c r="D340" s="96"/>
      <c r="E340" s="213" t="s">
        <v>704</v>
      </c>
      <c r="F340" s="11" t="s">
        <v>265</v>
      </c>
      <c r="G340" s="9"/>
      <c r="H340" s="204">
        <v>125000</v>
      </c>
      <c r="I340" s="10">
        <f>H340*2/3</f>
        <v>83333.333333333328</v>
      </c>
      <c r="J340" s="18">
        <f>H340*1/3</f>
        <v>41666.666666666664</v>
      </c>
      <c r="K340" s="19">
        <f>SUM(I340:J340)</f>
        <v>125000</v>
      </c>
      <c r="R340" s="166" t="str">
        <f t="shared" si="62"/>
        <v>0394</v>
      </c>
    </row>
    <row r="341" spans="1:18" ht="70" x14ac:dyDescent="0.15">
      <c r="B341" s="210">
        <v>5100</v>
      </c>
      <c r="C341" s="211">
        <v>394</v>
      </c>
      <c r="D341" s="96"/>
      <c r="E341" s="213" t="s">
        <v>705</v>
      </c>
      <c r="F341" s="11" t="s">
        <v>266</v>
      </c>
      <c r="G341" s="9"/>
      <c r="H341" s="204">
        <v>125000</v>
      </c>
      <c r="I341" s="10">
        <f t="shared" ref="I341:I343" si="63">H341*2/3</f>
        <v>83333.333333333328</v>
      </c>
      <c r="J341" s="18">
        <f t="shared" ref="J341:J343" si="64">H341*1/3</f>
        <v>41666.666666666664</v>
      </c>
      <c r="K341" s="19">
        <f t="shared" ref="K341:K343" si="65">SUM(I341:J341)</f>
        <v>125000</v>
      </c>
      <c r="R341" s="166" t="str">
        <f t="shared" si="62"/>
        <v>0394</v>
      </c>
    </row>
    <row r="342" spans="1:18" ht="28.5" customHeight="1" x14ac:dyDescent="0.15">
      <c r="B342" s="210">
        <v>5200</v>
      </c>
      <c r="C342" s="211">
        <v>394</v>
      </c>
      <c r="D342" s="96"/>
      <c r="E342" s="213" t="s">
        <v>706</v>
      </c>
      <c r="F342" s="11" t="s">
        <v>267</v>
      </c>
      <c r="G342" s="9"/>
      <c r="H342" s="204">
        <v>220932.72</v>
      </c>
      <c r="I342" s="10">
        <f t="shared" si="63"/>
        <v>147288.48000000001</v>
      </c>
      <c r="J342" s="18">
        <f t="shared" si="64"/>
        <v>73644.240000000005</v>
      </c>
      <c r="K342" s="19">
        <f t="shared" si="65"/>
        <v>220932.72000000003</v>
      </c>
      <c r="R342" s="166" t="str">
        <f t="shared" si="62"/>
        <v>0394</v>
      </c>
    </row>
    <row r="343" spans="1:18" ht="30.5" customHeight="1" x14ac:dyDescent="0.15">
      <c r="B343" s="210">
        <v>5200</v>
      </c>
      <c r="C343" s="211">
        <v>394</v>
      </c>
      <c r="D343" s="96"/>
      <c r="E343" s="213" t="s">
        <v>707</v>
      </c>
      <c r="F343" s="11" t="s">
        <v>268</v>
      </c>
      <c r="G343" s="9"/>
      <c r="H343" s="204">
        <v>200217.60000000001</v>
      </c>
      <c r="I343" s="10">
        <f t="shared" si="63"/>
        <v>133478.39999999999</v>
      </c>
      <c r="J343" s="18">
        <f t="shared" si="64"/>
        <v>66739.199999999997</v>
      </c>
      <c r="K343" s="19">
        <f t="shared" si="65"/>
        <v>200217.59999999998</v>
      </c>
      <c r="R343" s="166" t="str">
        <f t="shared" si="62"/>
        <v>0394</v>
      </c>
    </row>
    <row r="344" spans="1:18" x14ac:dyDescent="0.15">
      <c r="B344" s="155" t="s">
        <v>270</v>
      </c>
      <c r="C344" s="155"/>
      <c r="D344" s="155"/>
      <c r="E344" s="155"/>
      <c r="F344" s="64"/>
      <c r="G344" s="127"/>
      <c r="H344" s="236"/>
      <c r="I344" s="35"/>
      <c r="J344" s="35"/>
      <c r="K344" s="263"/>
      <c r="R344" s="166" t="str">
        <f t="shared" si="62"/>
        <v>0</v>
      </c>
    </row>
    <row r="345" spans="1:18" ht="28" x14ac:dyDescent="0.15">
      <c r="A345" s="172" t="s">
        <v>792</v>
      </c>
      <c r="B345" s="210">
        <v>7300</v>
      </c>
      <c r="C345" s="211">
        <v>110</v>
      </c>
      <c r="D345" s="96" t="s">
        <v>138</v>
      </c>
      <c r="E345" s="96" t="s">
        <v>670</v>
      </c>
      <c r="F345" s="11" t="s">
        <v>269</v>
      </c>
      <c r="G345" s="9">
        <v>1</v>
      </c>
      <c r="H345" s="206">
        <v>216326.73315000001</v>
      </c>
      <c r="I345" s="10">
        <f>H345*2/3</f>
        <v>144217.82210000002</v>
      </c>
      <c r="J345" s="18">
        <f>H345*1/3</f>
        <v>72108.91105000001</v>
      </c>
      <c r="K345" s="19">
        <f>SUM(I345:J345)</f>
        <v>216326.73315000004</v>
      </c>
      <c r="R345" s="166" t="str">
        <f t="shared" si="62"/>
        <v>0110</v>
      </c>
    </row>
    <row r="346" spans="1:18" x14ac:dyDescent="0.15">
      <c r="B346" s="210">
        <v>7300</v>
      </c>
      <c r="C346" s="211">
        <v>210</v>
      </c>
      <c r="D346" s="96" t="s">
        <v>138</v>
      </c>
      <c r="E346" s="96" t="s">
        <v>708</v>
      </c>
      <c r="F346" s="24" t="s">
        <v>20</v>
      </c>
      <c r="G346" s="9"/>
      <c r="H346" s="206">
        <v>25959.2091</v>
      </c>
      <c r="I346" s="10">
        <f t="shared" ref="I346:I352" si="66">H346*2/3</f>
        <v>17306.1394</v>
      </c>
      <c r="J346" s="18">
        <f t="shared" ref="J346:J352" si="67">H346*1/3</f>
        <v>8653.0697</v>
      </c>
      <c r="K346" s="19">
        <f t="shared" ref="K346:K352" si="68">SUM(I346:J346)</f>
        <v>25959.2091</v>
      </c>
      <c r="R346" s="166" t="str">
        <f t="shared" si="62"/>
        <v>0210</v>
      </c>
    </row>
    <row r="347" spans="1:18" x14ac:dyDescent="0.15">
      <c r="B347" s="210">
        <v>7300</v>
      </c>
      <c r="C347" s="211">
        <v>220</v>
      </c>
      <c r="D347" s="96" t="s">
        <v>138</v>
      </c>
      <c r="E347" s="96" t="s">
        <v>709</v>
      </c>
      <c r="F347" s="24" t="s">
        <v>21</v>
      </c>
      <c r="G347" s="9"/>
      <c r="H347" s="206">
        <v>13412.247749999999</v>
      </c>
      <c r="I347" s="10">
        <f t="shared" si="66"/>
        <v>8941.4984999999997</v>
      </c>
      <c r="J347" s="18">
        <f t="shared" si="67"/>
        <v>4470.7492499999998</v>
      </c>
      <c r="K347" s="19">
        <f t="shared" si="68"/>
        <v>13412.247749999999</v>
      </c>
      <c r="R347" s="166" t="str">
        <f t="shared" si="62"/>
        <v>0220</v>
      </c>
    </row>
    <row r="348" spans="1:18" x14ac:dyDescent="0.15">
      <c r="B348" s="210">
        <v>7300</v>
      </c>
      <c r="C348" s="211">
        <v>220</v>
      </c>
      <c r="D348" s="96" t="s">
        <v>138</v>
      </c>
      <c r="E348" s="96" t="s">
        <v>711</v>
      </c>
      <c r="F348" s="24" t="s">
        <v>22</v>
      </c>
      <c r="G348" s="9"/>
      <c r="H348" s="206">
        <v>3136.7473500000001</v>
      </c>
      <c r="I348" s="10">
        <f t="shared" si="66"/>
        <v>2091.1649000000002</v>
      </c>
      <c r="J348" s="18">
        <f t="shared" si="67"/>
        <v>1045.5824500000001</v>
      </c>
      <c r="K348" s="19">
        <f t="shared" si="68"/>
        <v>3136.7473500000006</v>
      </c>
      <c r="R348" s="166" t="str">
        <f t="shared" si="62"/>
        <v>0220</v>
      </c>
    </row>
    <row r="349" spans="1:18" x14ac:dyDescent="0.15">
      <c r="B349" s="210">
        <v>7300</v>
      </c>
      <c r="C349" s="211">
        <v>230</v>
      </c>
      <c r="D349" s="96" t="s">
        <v>138</v>
      </c>
      <c r="E349" s="96" t="s">
        <v>712</v>
      </c>
      <c r="F349" s="24" t="s">
        <v>52</v>
      </c>
      <c r="G349" s="9"/>
      <c r="H349" s="206">
        <v>25225.757700000002</v>
      </c>
      <c r="I349" s="10">
        <f t="shared" si="66"/>
        <v>16817.1718</v>
      </c>
      <c r="J349" s="18">
        <f t="shared" si="67"/>
        <v>8408.5859</v>
      </c>
      <c r="K349" s="19">
        <f t="shared" si="68"/>
        <v>25225.757700000002</v>
      </c>
      <c r="R349" s="166" t="str">
        <f t="shared" si="62"/>
        <v>0230</v>
      </c>
    </row>
    <row r="350" spans="1:18" x14ac:dyDescent="0.15">
      <c r="B350" s="210">
        <v>7300</v>
      </c>
      <c r="C350" s="211">
        <v>230</v>
      </c>
      <c r="D350" s="96" t="s">
        <v>138</v>
      </c>
      <c r="E350" s="96" t="s">
        <v>713</v>
      </c>
      <c r="F350" s="24" t="s">
        <v>56</v>
      </c>
      <c r="G350" s="9"/>
      <c r="H350" s="206">
        <v>1169.8252500000001</v>
      </c>
      <c r="I350" s="10">
        <f t="shared" si="66"/>
        <v>779.88350000000003</v>
      </c>
      <c r="J350" s="18">
        <f t="shared" si="67"/>
        <v>389.94175000000001</v>
      </c>
      <c r="K350" s="19">
        <f t="shared" si="68"/>
        <v>1169.8252500000001</v>
      </c>
      <c r="R350" s="166" t="str">
        <f t="shared" si="62"/>
        <v>0230</v>
      </c>
    </row>
    <row r="351" spans="1:18" x14ac:dyDescent="0.15">
      <c r="B351" s="210">
        <v>7300</v>
      </c>
      <c r="C351" s="211">
        <v>240</v>
      </c>
      <c r="D351" s="96" t="s">
        <v>138</v>
      </c>
      <c r="E351" s="96" t="s">
        <v>714</v>
      </c>
      <c r="F351" s="24" t="s">
        <v>23</v>
      </c>
      <c r="G351" s="9"/>
      <c r="H351" s="206">
        <v>2163.2721000000001</v>
      </c>
      <c r="I351" s="10">
        <f t="shared" si="66"/>
        <v>1442.1814000000002</v>
      </c>
      <c r="J351" s="18">
        <f t="shared" si="67"/>
        <v>721.09070000000008</v>
      </c>
      <c r="K351" s="19">
        <f t="shared" si="68"/>
        <v>2163.2721000000001</v>
      </c>
      <c r="R351" s="166" t="str">
        <f t="shared" si="62"/>
        <v>0240</v>
      </c>
    </row>
    <row r="352" spans="1:18" x14ac:dyDescent="0.15">
      <c r="B352" s="217">
        <v>7300</v>
      </c>
      <c r="C352" s="218">
        <v>230</v>
      </c>
      <c r="D352" s="101" t="s">
        <v>138</v>
      </c>
      <c r="E352" s="101" t="s">
        <v>715</v>
      </c>
      <c r="F352" s="190" t="s">
        <v>137</v>
      </c>
      <c r="G352" s="137"/>
      <c r="H352" s="207">
        <v>493.23120000000006</v>
      </c>
      <c r="I352" s="138">
        <f t="shared" si="66"/>
        <v>328.82080000000002</v>
      </c>
      <c r="J352" s="139">
        <f t="shared" si="67"/>
        <v>164.41040000000001</v>
      </c>
      <c r="K352" s="140">
        <f t="shared" si="68"/>
        <v>493.23120000000006</v>
      </c>
      <c r="R352" s="166" t="str">
        <f t="shared" si="62"/>
        <v>0230</v>
      </c>
    </row>
    <row r="353" spans="1:18" ht="28" x14ac:dyDescent="0.15">
      <c r="A353" s="172" t="s">
        <v>792</v>
      </c>
      <c r="B353" s="210">
        <v>5300</v>
      </c>
      <c r="C353" s="211">
        <v>160</v>
      </c>
      <c r="D353" s="101" t="s">
        <v>138</v>
      </c>
      <c r="E353" s="96" t="s">
        <v>716</v>
      </c>
      <c r="F353" s="65" t="s">
        <v>377</v>
      </c>
      <c r="G353" s="9">
        <v>7</v>
      </c>
      <c r="H353" s="206">
        <v>739616.8</v>
      </c>
      <c r="I353" s="138">
        <f t="shared" ref="I353:I359" si="69">H353*2/3</f>
        <v>493077.8666666667</v>
      </c>
      <c r="J353" s="138">
        <f t="shared" ref="J353:J359" si="70">H353*1/3</f>
        <v>246538.93333333335</v>
      </c>
      <c r="K353" s="192">
        <f t="shared" ref="K353:K359" si="71">SUM(I353:J353)</f>
        <v>739616.8</v>
      </c>
      <c r="R353" s="166" t="str">
        <f t="shared" si="62"/>
        <v>0160</v>
      </c>
    </row>
    <row r="354" spans="1:18" x14ac:dyDescent="0.15">
      <c r="B354" s="210">
        <v>5300</v>
      </c>
      <c r="C354" s="211">
        <v>210</v>
      </c>
      <c r="D354" s="101" t="s">
        <v>138</v>
      </c>
      <c r="E354" s="96" t="s">
        <v>717</v>
      </c>
      <c r="F354" s="24" t="s">
        <v>20</v>
      </c>
      <c r="G354" s="9"/>
      <c r="H354" s="206">
        <v>88753.97</v>
      </c>
      <c r="I354" s="138">
        <f t="shared" si="69"/>
        <v>59169.313333333332</v>
      </c>
      <c r="J354" s="138">
        <f t="shared" si="70"/>
        <v>29584.656666666666</v>
      </c>
      <c r="K354" s="192">
        <f t="shared" si="71"/>
        <v>88753.97</v>
      </c>
      <c r="R354" s="166" t="str">
        <f t="shared" si="62"/>
        <v>0210</v>
      </c>
    </row>
    <row r="355" spans="1:18" x14ac:dyDescent="0.15">
      <c r="B355" s="210">
        <v>5300</v>
      </c>
      <c r="C355" s="211">
        <v>220</v>
      </c>
      <c r="D355" s="101" t="s">
        <v>138</v>
      </c>
      <c r="E355" s="96" t="s">
        <v>710</v>
      </c>
      <c r="F355" s="24" t="s">
        <v>21</v>
      </c>
      <c r="G355" s="9"/>
      <c r="H355" s="206">
        <v>45856.25</v>
      </c>
      <c r="I355" s="138">
        <f t="shared" si="69"/>
        <v>30570.833333333332</v>
      </c>
      <c r="J355" s="138">
        <f t="shared" si="70"/>
        <v>15285.416666666666</v>
      </c>
      <c r="K355" s="192">
        <f t="shared" si="71"/>
        <v>45856.25</v>
      </c>
      <c r="R355" s="166" t="str">
        <f t="shared" si="62"/>
        <v>0220</v>
      </c>
    </row>
    <row r="356" spans="1:18" x14ac:dyDescent="0.15">
      <c r="B356" s="210">
        <v>5300</v>
      </c>
      <c r="C356" s="211">
        <v>220</v>
      </c>
      <c r="D356" s="101" t="s">
        <v>138</v>
      </c>
      <c r="E356" s="96" t="s">
        <v>718</v>
      </c>
      <c r="F356" s="24" t="s">
        <v>22</v>
      </c>
      <c r="G356" s="9"/>
      <c r="H356" s="206">
        <v>10724.46</v>
      </c>
      <c r="I356" s="138">
        <f t="shared" si="69"/>
        <v>7149.6399999999994</v>
      </c>
      <c r="J356" s="138">
        <f t="shared" si="70"/>
        <v>3574.8199999999997</v>
      </c>
      <c r="K356" s="192">
        <f t="shared" si="71"/>
        <v>10724.46</v>
      </c>
      <c r="R356" s="166" t="str">
        <f t="shared" si="62"/>
        <v>0220</v>
      </c>
    </row>
    <row r="357" spans="1:18" x14ac:dyDescent="0.15">
      <c r="B357" s="210">
        <v>5300</v>
      </c>
      <c r="C357" s="211">
        <v>230</v>
      </c>
      <c r="D357" s="101" t="s">
        <v>138</v>
      </c>
      <c r="E357" s="96" t="s">
        <v>719</v>
      </c>
      <c r="F357" s="24" t="s">
        <v>52</v>
      </c>
      <c r="G357" s="9"/>
      <c r="H357" s="206">
        <v>207399.89</v>
      </c>
      <c r="I357" s="138">
        <f t="shared" si="69"/>
        <v>138266.59333333335</v>
      </c>
      <c r="J357" s="138">
        <f t="shared" si="70"/>
        <v>69133.296666666676</v>
      </c>
      <c r="K357" s="192">
        <f t="shared" si="71"/>
        <v>207399.89</v>
      </c>
      <c r="R357" s="166" t="str">
        <f t="shared" si="62"/>
        <v>0230</v>
      </c>
    </row>
    <row r="358" spans="1:18" x14ac:dyDescent="0.15">
      <c r="B358" s="210">
        <v>5300</v>
      </c>
      <c r="C358" s="211">
        <v>240</v>
      </c>
      <c r="D358" s="101" t="s">
        <v>138</v>
      </c>
      <c r="E358" s="96" t="s">
        <v>720</v>
      </c>
      <c r="F358" s="24" t="s">
        <v>23</v>
      </c>
      <c r="G358" s="9"/>
      <c r="H358" s="206">
        <v>7396.17</v>
      </c>
      <c r="I358" s="138">
        <f t="shared" si="69"/>
        <v>4930.78</v>
      </c>
      <c r="J358" s="138">
        <f t="shared" si="70"/>
        <v>2465.39</v>
      </c>
      <c r="K358" s="192">
        <f t="shared" si="71"/>
        <v>7396.17</v>
      </c>
      <c r="R358" s="166" t="str">
        <f t="shared" si="62"/>
        <v>0240</v>
      </c>
    </row>
    <row r="359" spans="1:18" ht="42" x14ac:dyDescent="0.15">
      <c r="A359" s="172" t="s">
        <v>792</v>
      </c>
      <c r="B359" s="210">
        <v>6400</v>
      </c>
      <c r="C359" s="211">
        <v>140</v>
      </c>
      <c r="D359" s="96" t="s">
        <v>138</v>
      </c>
      <c r="E359" s="96" t="s">
        <v>721</v>
      </c>
      <c r="F359" s="11" t="s">
        <v>376</v>
      </c>
      <c r="G359" s="9"/>
      <c r="H359" s="189">
        <v>49429.25</v>
      </c>
      <c r="I359" s="10">
        <f t="shared" si="69"/>
        <v>32952.833333333336</v>
      </c>
      <c r="J359" s="18">
        <f t="shared" si="70"/>
        <v>16476.416666666668</v>
      </c>
      <c r="K359" s="19">
        <f t="shared" si="71"/>
        <v>49429.25</v>
      </c>
      <c r="R359" s="166" t="str">
        <f t="shared" si="62"/>
        <v>0140</v>
      </c>
    </row>
    <row r="360" spans="1:18" x14ac:dyDescent="0.15">
      <c r="B360" s="210">
        <v>6400</v>
      </c>
      <c r="C360" s="211">
        <v>220</v>
      </c>
      <c r="D360" s="96" t="s">
        <v>138</v>
      </c>
      <c r="E360" s="96" t="s">
        <v>722</v>
      </c>
      <c r="F360" s="191" t="s">
        <v>22</v>
      </c>
      <c r="G360" s="9"/>
      <c r="H360" s="189">
        <v>716.72412500000007</v>
      </c>
      <c r="I360" s="10">
        <f t="shared" ref="I360:I363" si="72">H360*2/3</f>
        <v>477.81608333333338</v>
      </c>
      <c r="J360" s="18">
        <f t="shared" ref="J360:J363" si="73">H360*1/3</f>
        <v>238.90804166666669</v>
      </c>
      <c r="K360" s="19">
        <f t="shared" ref="K360:K363" si="74">SUM(I360:J360)</f>
        <v>716.72412500000007</v>
      </c>
      <c r="R360" s="166" t="str">
        <f t="shared" si="62"/>
        <v>0220</v>
      </c>
    </row>
    <row r="361" spans="1:18" x14ac:dyDescent="0.15">
      <c r="B361" s="210">
        <v>6400</v>
      </c>
      <c r="C361" s="211">
        <v>240</v>
      </c>
      <c r="D361" s="96" t="s">
        <v>138</v>
      </c>
      <c r="E361" s="96" t="s">
        <v>723</v>
      </c>
      <c r="F361" s="191" t="s">
        <v>23</v>
      </c>
      <c r="G361" s="9"/>
      <c r="H361" s="189">
        <v>494.29250000000002</v>
      </c>
      <c r="I361" s="10">
        <f t="shared" si="72"/>
        <v>329.52833333333336</v>
      </c>
      <c r="J361" s="18">
        <f t="shared" si="73"/>
        <v>164.76416666666668</v>
      </c>
      <c r="K361" s="19">
        <f t="shared" si="74"/>
        <v>494.29250000000002</v>
      </c>
      <c r="R361" s="166" t="str">
        <f t="shared" si="62"/>
        <v>0240</v>
      </c>
    </row>
    <row r="362" spans="1:18" ht="31" customHeight="1" x14ac:dyDescent="0.15">
      <c r="A362" s="172" t="s">
        <v>792</v>
      </c>
      <c r="B362" s="210">
        <v>6400</v>
      </c>
      <c r="C362" s="211">
        <v>310</v>
      </c>
      <c r="D362" s="96" t="s">
        <v>138</v>
      </c>
      <c r="E362" s="213" t="s">
        <v>724</v>
      </c>
      <c r="F362" s="11" t="s">
        <v>139</v>
      </c>
      <c r="G362" s="9"/>
      <c r="H362" s="204">
        <v>50000</v>
      </c>
      <c r="I362" s="10">
        <f t="shared" si="72"/>
        <v>33333.333333333336</v>
      </c>
      <c r="J362" s="18">
        <f t="shared" si="73"/>
        <v>16666.666666666668</v>
      </c>
      <c r="K362" s="19">
        <f t="shared" si="74"/>
        <v>50000</v>
      </c>
      <c r="R362" s="166" t="str">
        <f t="shared" si="62"/>
        <v>0310</v>
      </c>
    </row>
    <row r="363" spans="1:18" ht="42" x14ac:dyDescent="0.15">
      <c r="A363" s="172" t="s">
        <v>792</v>
      </c>
      <c r="B363" s="210">
        <v>7400</v>
      </c>
      <c r="C363" s="211">
        <v>680</v>
      </c>
      <c r="D363" s="96" t="s">
        <v>138</v>
      </c>
      <c r="E363" s="213" t="s">
        <v>725</v>
      </c>
      <c r="F363" s="11" t="s">
        <v>140</v>
      </c>
      <c r="G363" s="9"/>
      <c r="H363" s="204">
        <v>250000</v>
      </c>
      <c r="I363" s="10">
        <f t="shared" si="72"/>
        <v>166666.66666666666</v>
      </c>
      <c r="J363" s="18">
        <f t="shared" si="73"/>
        <v>83333.333333333328</v>
      </c>
      <c r="K363" s="19">
        <f t="shared" si="74"/>
        <v>250000</v>
      </c>
      <c r="R363" s="166" t="str">
        <f t="shared" si="62"/>
        <v>0680</v>
      </c>
    </row>
    <row r="364" spans="1:18" x14ac:dyDescent="0.15">
      <c r="B364" s="340" t="s">
        <v>272</v>
      </c>
      <c r="C364" s="341"/>
      <c r="D364" s="341"/>
      <c r="E364" s="341"/>
      <c r="F364" s="342"/>
      <c r="G364" s="128"/>
      <c r="H364" s="237"/>
      <c r="I364" s="33"/>
      <c r="J364" s="33"/>
      <c r="K364" s="34"/>
      <c r="L364" s="169">
        <f>SUM(H365)</f>
        <v>100000</v>
      </c>
      <c r="R364" s="166" t="str">
        <f t="shared" si="62"/>
        <v>0</v>
      </c>
    </row>
    <row r="365" spans="1:18" ht="56" x14ac:dyDescent="0.15">
      <c r="B365" s="210">
        <v>5300</v>
      </c>
      <c r="C365" s="211">
        <v>394</v>
      </c>
      <c r="D365" s="96" t="s">
        <v>138</v>
      </c>
      <c r="E365" s="96" t="s">
        <v>726</v>
      </c>
      <c r="F365" s="11" t="s">
        <v>273</v>
      </c>
      <c r="G365" s="9"/>
      <c r="H365" s="204">
        <v>100000</v>
      </c>
      <c r="I365" s="10">
        <f>H365*2/3</f>
        <v>66666.666666666672</v>
      </c>
      <c r="J365" s="18">
        <f>H365*1/3</f>
        <v>33333.333333333336</v>
      </c>
      <c r="K365" s="19">
        <f>SUM(I365:J365)</f>
        <v>100000</v>
      </c>
      <c r="R365" s="166" t="str">
        <f t="shared" si="62"/>
        <v>0394</v>
      </c>
    </row>
    <row r="366" spans="1:18" x14ac:dyDescent="0.15">
      <c r="B366" s="317" t="s">
        <v>141</v>
      </c>
      <c r="C366" s="318"/>
      <c r="D366" s="318"/>
      <c r="E366" s="318"/>
      <c r="F366" s="319"/>
      <c r="G366" s="129"/>
      <c r="H366" s="238"/>
      <c r="I366" s="40"/>
      <c r="J366" s="40"/>
      <c r="K366" s="41"/>
      <c r="R366" s="166" t="str">
        <f t="shared" si="62"/>
        <v>0</v>
      </c>
    </row>
    <row r="367" spans="1:18" ht="28" x14ac:dyDescent="0.15">
      <c r="A367" s="172" t="s">
        <v>792</v>
      </c>
      <c r="B367" s="210">
        <v>5100</v>
      </c>
      <c r="C367" s="211">
        <v>130</v>
      </c>
      <c r="D367" s="96" t="s">
        <v>271</v>
      </c>
      <c r="E367" s="96" t="s">
        <v>727</v>
      </c>
      <c r="F367" s="11" t="s">
        <v>142</v>
      </c>
      <c r="G367" s="9">
        <v>1</v>
      </c>
      <c r="H367" s="204">
        <f t="shared" ref="H367:H374" si="75">L367*1/3</f>
        <v>54396.237499999996</v>
      </c>
      <c r="I367" s="10">
        <f>H367*2/3</f>
        <v>36264.158333333333</v>
      </c>
      <c r="J367" s="18">
        <f>H367*1/3</f>
        <v>18132.079166666666</v>
      </c>
      <c r="K367" s="19">
        <f>SUM(I367:J367)</f>
        <v>54396.237500000003</v>
      </c>
      <c r="L367" s="167">
        <v>163188.71249999999</v>
      </c>
      <c r="M367" s="169">
        <f>SUM(L367:L374)</f>
        <v>217661.37195000003</v>
      </c>
      <c r="R367" s="166" t="str">
        <f t="shared" si="62"/>
        <v>0130</v>
      </c>
    </row>
    <row r="368" spans="1:18" x14ac:dyDescent="0.15">
      <c r="B368" s="210">
        <v>5100</v>
      </c>
      <c r="C368" s="211">
        <v>210</v>
      </c>
      <c r="D368" s="96" t="s">
        <v>271</v>
      </c>
      <c r="E368" s="96" t="s">
        <v>728</v>
      </c>
      <c r="F368" s="24" t="s">
        <v>20</v>
      </c>
      <c r="G368" s="9"/>
      <c r="H368" s="204">
        <f t="shared" si="75"/>
        <v>6527.5484999999999</v>
      </c>
      <c r="I368" s="10">
        <f t="shared" ref="I368:I408" si="76">H368*2/3</f>
        <v>4351.6989999999996</v>
      </c>
      <c r="J368" s="18">
        <f t="shared" ref="J368:J408" si="77">H368*1/3</f>
        <v>2175.8494999999998</v>
      </c>
      <c r="K368" s="19">
        <f t="shared" ref="K368:K408" si="78">SUM(I368:J368)</f>
        <v>6527.548499999999</v>
      </c>
      <c r="L368" s="167">
        <v>19582.645499999999</v>
      </c>
      <c r="M368" s="169">
        <f>SUM(H367:H390)</f>
        <v>217661.37195</v>
      </c>
      <c r="R368" s="166" t="str">
        <f t="shared" si="62"/>
        <v>0210</v>
      </c>
    </row>
    <row r="369" spans="2:18" x14ac:dyDescent="0.15">
      <c r="B369" s="210">
        <v>5100</v>
      </c>
      <c r="C369" s="211">
        <v>220</v>
      </c>
      <c r="D369" s="96" t="s">
        <v>271</v>
      </c>
      <c r="E369" s="96" t="s">
        <v>729</v>
      </c>
      <c r="F369" s="24" t="s">
        <v>21</v>
      </c>
      <c r="G369" s="9"/>
      <c r="H369" s="204">
        <f t="shared" si="75"/>
        <v>3372.570483333333</v>
      </c>
      <c r="I369" s="10">
        <f t="shared" si="76"/>
        <v>2248.3803222222218</v>
      </c>
      <c r="J369" s="18">
        <f t="shared" si="77"/>
        <v>1124.1901611111109</v>
      </c>
      <c r="K369" s="19">
        <f t="shared" si="78"/>
        <v>3372.570483333333</v>
      </c>
      <c r="L369" s="167">
        <v>10117.711449999999</v>
      </c>
      <c r="R369" s="166" t="str">
        <f t="shared" si="62"/>
        <v>0220</v>
      </c>
    </row>
    <row r="370" spans="2:18" x14ac:dyDescent="0.15">
      <c r="B370" s="210">
        <v>5100</v>
      </c>
      <c r="C370" s="211">
        <v>220</v>
      </c>
      <c r="D370" s="96" t="s">
        <v>271</v>
      </c>
      <c r="E370" s="96" t="s">
        <v>730</v>
      </c>
      <c r="F370" s="24" t="s">
        <v>22</v>
      </c>
      <c r="G370" s="9"/>
      <c r="H370" s="204">
        <f t="shared" si="75"/>
        <v>788.74638333333326</v>
      </c>
      <c r="I370" s="10">
        <f t="shared" si="76"/>
        <v>525.83092222222217</v>
      </c>
      <c r="J370" s="18">
        <f t="shared" si="77"/>
        <v>262.91546111111109</v>
      </c>
      <c r="K370" s="19">
        <f t="shared" si="78"/>
        <v>788.74638333333326</v>
      </c>
      <c r="L370" s="167">
        <v>2366.2391499999999</v>
      </c>
      <c r="R370" s="166" t="str">
        <f t="shared" si="62"/>
        <v>0220</v>
      </c>
    </row>
    <row r="371" spans="2:18" x14ac:dyDescent="0.15">
      <c r="B371" s="210">
        <v>5100</v>
      </c>
      <c r="C371" s="211">
        <v>230</v>
      </c>
      <c r="D371" s="96" t="s">
        <v>271</v>
      </c>
      <c r="E371" s="96" t="s">
        <v>732</v>
      </c>
      <c r="F371" s="24" t="s">
        <v>52</v>
      </c>
      <c r="G371" s="9"/>
      <c r="H371" s="204">
        <f t="shared" si="75"/>
        <v>6502.1421666666674</v>
      </c>
      <c r="I371" s="10">
        <f t="shared" si="76"/>
        <v>4334.7614444444453</v>
      </c>
      <c r="J371" s="18">
        <f t="shared" si="77"/>
        <v>2167.3807222222226</v>
      </c>
      <c r="K371" s="19">
        <f t="shared" si="78"/>
        <v>6502.1421666666683</v>
      </c>
      <c r="L371" s="167">
        <v>19506.426500000001</v>
      </c>
      <c r="R371" s="166" t="str">
        <f t="shared" si="62"/>
        <v>0230</v>
      </c>
    </row>
    <row r="372" spans="2:18" x14ac:dyDescent="0.15">
      <c r="B372" s="210">
        <v>5100</v>
      </c>
      <c r="C372" s="211">
        <v>230</v>
      </c>
      <c r="D372" s="96" t="s">
        <v>271</v>
      </c>
      <c r="E372" s="96" t="s">
        <v>731</v>
      </c>
      <c r="F372" s="24" t="s">
        <v>56</v>
      </c>
      <c r="G372" s="9"/>
      <c r="H372" s="204">
        <f t="shared" si="75"/>
        <v>298.55448333333334</v>
      </c>
      <c r="I372" s="10">
        <f t="shared" si="76"/>
        <v>199.03632222222222</v>
      </c>
      <c r="J372" s="18">
        <f t="shared" si="77"/>
        <v>99.518161111111112</v>
      </c>
      <c r="K372" s="19">
        <f t="shared" si="78"/>
        <v>298.55448333333334</v>
      </c>
      <c r="L372" s="167">
        <v>895.66345000000001</v>
      </c>
      <c r="R372" s="166" t="str">
        <f t="shared" si="62"/>
        <v>0230</v>
      </c>
    </row>
    <row r="373" spans="2:18" x14ac:dyDescent="0.15">
      <c r="B373" s="210">
        <v>5100</v>
      </c>
      <c r="C373" s="211">
        <v>240</v>
      </c>
      <c r="D373" s="96" t="s">
        <v>271</v>
      </c>
      <c r="E373" s="96" t="s">
        <v>733</v>
      </c>
      <c r="F373" s="24" t="s">
        <v>23</v>
      </c>
      <c r="G373" s="9"/>
      <c r="H373" s="204">
        <f t="shared" si="75"/>
        <v>543.96613333333335</v>
      </c>
      <c r="I373" s="10">
        <f t="shared" si="76"/>
        <v>362.64408888888892</v>
      </c>
      <c r="J373" s="18">
        <f t="shared" si="77"/>
        <v>181.32204444444446</v>
      </c>
      <c r="K373" s="19">
        <f t="shared" si="78"/>
        <v>543.96613333333335</v>
      </c>
      <c r="L373" s="167">
        <v>1631.8984</v>
      </c>
      <c r="R373" s="166" t="str">
        <f t="shared" si="62"/>
        <v>0240</v>
      </c>
    </row>
    <row r="374" spans="2:18" x14ac:dyDescent="0.15">
      <c r="B374" s="210">
        <v>5100</v>
      </c>
      <c r="C374" s="211">
        <v>230</v>
      </c>
      <c r="D374" s="96" t="s">
        <v>271</v>
      </c>
      <c r="E374" s="96" t="s">
        <v>734</v>
      </c>
      <c r="F374" s="32" t="s">
        <v>128</v>
      </c>
      <c r="G374" s="9"/>
      <c r="H374" s="204">
        <f t="shared" si="75"/>
        <v>124.02499999999999</v>
      </c>
      <c r="I374" s="10">
        <f t="shared" si="76"/>
        <v>82.683333333333323</v>
      </c>
      <c r="J374" s="18">
        <f t="shared" si="77"/>
        <v>41.341666666666661</v>
      </c>
      <c r="K374" s="19">
        <f t="shared" si="78"/>
        <v>124.02499999999998</v>
      </c>
      <c r="L374" s="167">
        <v>372.07499999999999</v>
      </c>
      <c r="R374" s="166" t="str">
        <f t="shared" si="62"/>
        <v>0230</v>
      </c>
    </row>
    <row r="375" spans="2:18" ht="28" x14ac:dyDescent="0.15">
      <c r="B375" s="210">
        <v>6300</v>
      </c>
      <c r="C375" s="211">
        <v>130</v>
      </c>
      <c r="D375" s="96" t="s">
        <v>271</v>
      </c>
      <c r="E375" s="96" t="s">
        <v>735</v>
      </c>
      <c r="F375" s="11" t="s">
        <v>142</v>
      </c>
      <c r="G375" s="9">
        <v>1</v>
      </c>
      <c r="H375" s="204">
        <f t="shared" ref="H375:H382" si="79">L367*1/3</f>
        <v>54396.237499999996</v>
      </c>
      <c r="I375" s="10">
        <f t="shared" ref="I375:I390" si="80">H375*2/3</f>
        <v>36264.158333333333</v>
      </c>
      <c r="J375" s="18">
        <f t="shared" ref="J375:J390" si="81">H375*1/3</f>
        <v>18132.079166666666</v>
      </c>
      <c r="K375" s="19">
        <f t="shared" ref="K375:K390" si="82">SUM(I375:J375)</f>
        <v>54396.237500000003</v>
      </c>
      <c r="R375" s="166" t="str">
        <f t="shared" si="62"/>
        <v>0130</v>
      </c>
    </row>
    <row r="376" spans="2:18" x14ac:dyDescent="0.15">
      <c r="B376" s="210">
        <v>6300</v>
      </c>
      <c r="C376" s="211">
        <v>210</v>
      </c>
      <c r="D376" s="96" t="s">
        <v>271</v>
      </c>
      <c r="E376" s="96" t="s">
        <v>736</v>
      </c>
      <c r="F376" s="24" t="s">
        <v>20</v>
      </c>
      <c r="G376" s="9"/>
      <c r="H376" s="204">
        <f t="shared" si="79"/>
        <v>6527.5484999999999</v>
      </c>
      <c r="I376" s="10">
        <f t="shared" si="80"/>
        <v>4351.6989999999996</v>
      </c>
      <c r="J376" s="18">
        <f t="shared" si="81"/>
        <v>2175.8494999999998</v>
      </c>
      <c r="K376" s="19">
        <f t="shared" si="82"/>
        <v>6527.548499999999</v>
      </c>
      <c r="R376" s="166" t="str">
        <f t="shared" si="62"/>
        <v>0210</v>
      </c>
    </row>
    <row r="377" spans="2:18" x14ac:dyDescent="0.15">
      <c r="B377" s="210">
        <v>6300</v>
      </c>
      <c r="C377" s="211">
        <v>220</v>
      </c>
      <c r="D377" s="96" t="s">
        <v>271</v>
      </c>
      <c r="E377" s="96" t="s">
        <v>737</v>
      </c>
      <c r="F377" s="24" t="s">
        <v>21</v>
      </c>
      <c r="G377" s="9"/>
      <c r="H377" s="204">
        <f t="shared" si="79"/>
        <v>3372.570483333333</v>
      </c>
      <c r="I377" s="10">
        <f t="shared" si="80"/>
        <v>2248.3803222222218</v>
      </c>
      <c r="J377" s="18">
        <f t="shared" si="81"/>
        <v>1124.1901611111109</v>
      </c>
      <c r="K377" s="19">
        <f t="shared" si="82"/>
        <v>3372.570483333333</v>
      </c>
      <c r="R377" s="166" t="str">
        <f t="shared" si="62"/>
        <v>0220</v>
      </c>
    </row>
    <row r="378" spans="2:18" x14ac:dyDescent="0.15">
      <c r="B378" s="210">
        <v>6300</v>
      </c>
      <c r="C378" s="211">
        <v>220</v>
      </c>
      <c r="D378" s="96" t="s">
        <v>271</v>
      </c>
      <c r="E378" s="96" t="s">
        <v>738</v>
      </c>
      <c r="F378" s="24" t="s">
        <v>22</v>
      </c>
      <c r="G378" s="9"/>
      <c r="H378" s="204">
        <f t="shared" si="79"/>
        <v>788.74638333333326</v>
      </c>
      <c r="I378" s="10">
        <f t="shared" si="80"/>
        <v>525.83092222222217</v>
      </c>
      <c r="J378" s="18">
        <f t="shared" si="81"/>
        <v>262.91546111111109</v>
      </c>
      <c r="K378" s="19">
        <f t="shared" si="82"/>
        <v>788.74638333333326</v>
      </c>
      <c r="R378" s="166" t="str">
        <f t="shared" si="62"/>
        <v>0220</v>
      </c>
    </row>
    <row r="379" spans="2:18" x14ac:dyDescent="0.15">
      <c r="B379" s="210">
        <v>6300</v>
      </c>
      <c r="C379" s="211">
        <v>230</v>
      </c>
      <c r="D379" s="96" t="s">
        <v>271</v>
      </c>
      <c r="E379" s="96" t="s">
        <v>739</v>
      </c>
      <c r="F379" s="24" t="s">
        <v>52</v>
      </c>
      <c r="G379" s="9"/>
      <c r="H379" s="204">
        <f t="shared" si="79"/>
        <v>6502.1421666666674</v>
      </c>
      <c r="I379" s="10">
        <f t="shared" si="80"/>
        <v>4334.7614444444453</v>
      </c>
      <c r="J379" s="18">
        <f t="shared" si="81"/>
        <v>2167.3807222222226</v>
      </c>
      <c r="K379" s="19">
        <f t="shared" si="82"/>
        <v>6502.1421666666683</v>
      </c>
      <c r="R379" s="166" t="str">
        <f t="shared" si="62"/>
        <v>0230</v>
      </c>
    </row>
    <row r="380" spans="2:18" x14ac:dyDescent="0.15">
      <c r="B380" s="210">
        <v>6300</v>
      </c>
      <c r="C380" s="211">
        <v>230</v>
      </c>
      <c r="D380" s="96" t="s">
        <v>271</v>
      </c>
      <c r="E380" s="96" t="s">
        <v>740</v>
      </c>
      <c r="F380" s="24" t="s">
        <v>56</v>
      </c>
      <c r="G380" s="9"/>
      <c r="H380" s="204">
        <f t="shared" si="79"/>
        <v>298.55448333333334</v>
      </c>
      <c r="I380" s="10">
        <f t="shared" si="80"/>
        <v>199.03632222222222</v>
      </c>
      <c r="J380" s="18">
        <f t="shared" si="81"/>
        <v>99.518161111111112</v>
      </c>
      <c r="K380" s="19">
        <f t="shared" si="82"/>
        <v>298.55448333333334</v>
      </c>
      <c r="R380" s="166" t="str">
        <f t="shared" si="62"/>
        <v>0230</v>
      </c>
    </row>
    <row r="381" spans="2:18" x14ac:dyDescent="0.15">
      <c r="B381" s="210">
        <v>6300</v>
      </c>
      <c r="C381" s="211">
        <v>240</v>
      </c>
      <c r="D381" s="96" t="s">
        <v>271</v>
      </c>
      <c r="E381" s="96" t="s">
        <v>741</v>
      </c>
      <c r="F381" s="24" t="s">
        <v>23</v>
      </c>
      <c r="G381" s="9"/>
      <c r="H381" s="204">
        <f t="shared" si="79"/>
        <v>543.96613333333335</v>
      </c>
      <c r="I381" s="10">
        <f t="shared" si="80"/>
        <v>362.64408888888892</v>
      </c>
      <c r="J381" s="18">
        <f t="shared" si="81"/>
        <v>181.32204444444446</v>
      </c>
      <c r="K381" s="19">
        <f t="shared" si="82"/>
        <v>543.96613333333335</v>
      </c>
      <c r="R381" s="166" t="str">
        <f t="shared" si="62"/>
        <v>0240</v>
      </c>
    </row>
    <row r="382" spans="2:18" x14ac:dyDescent="0.15">
      <c r="B382" s="210">
        <v>6300</v>
      </c>
      <c r="C382" s="211">
        <v>230</v>
      </c>
      <c r="D382" s="96" t="s">
        <v>271</v>
      </c>
      <c r="E382" s="96" t="s">
        <v>742</v>
      </c>
      <c r="F382" s="32" t="s">
        <v>128</v>
      </c>
      <c r="G382" s="9"/>
      <c r="H382" s="204">
        <f t="shared" si="79"/>
        <v>124.02499999999999</v>
      </c>
      <c r="I382" s="10">
        <f t="shared" si="80"/>
        <v>82.683333333333323</v>
      </c>
      <c r="J382" s="18">
        <f t="shared" si="81"/>
        <v>41.341666666666661</v>
      </c>
      <c r="K382" s="19">
        <f t="shared" si="82"/>
        <v>124.02499999999998</v>
      </c>
      <c r="R382" s="166" t="str">
        <f t="shared" si="62"/>
        <v>0230</v>
      </c>
    </row>
    <row r="383" spans="2:18" ht="28" x14ac:dyDescent="0.15">
      <c r="B383" s="210">
        <v>6400</v>
      </c>
      <c r="C383" s="211">
        <v>130</v>
      </c>
      <c r="D383" s="96" t="s">
        <v>271</v>
      </c>
      <c r="E383" s="96" t="s">
        <v>743</v>
      </c>
      <c r="F383" s="11" t="s">
        <v>142</v>
      </c>
      <c r="G383" s="9">
        <v>1</v>
      </c>
      <c r="H383" s="204">
        <f t="shared" ref="H383:H390" si="83">L367*1/3</f>
        <v>54396.237499999996</v>
      </c>
      <c r="I383" s="10">
        <f t="shared" si="80"/>
        <v>36264.158333333333</v>
      </c>
      <c r="J383" s="18">
        <f t="shared" si="81"/>
        <v>18132.079166666666</v>
      </c>
      <c r="K383" s="19">
        <f t="shared" si="82"/>
        <v>54396.237500000003</v>
      </c>
      <c r="R383" s="166" t="str">
        <f t="shared" si="62"/>
        <v>0130</v>
      </c>
    </row>
    <row r="384" spans="2:18" x14ac:dyDescent="0.15">
      <c r="B384" s="210">
        <v>6400</v>
      </c>
      <c r="C384" s="211">
        <v>210</v>
      </c>
      <c r="D384" s="96" t="s">
        <v>271</v>
      </c>
      <c r="E384" s="96" t="s">
        <v>744</v>
      </c>
      <c r="F384" s="24" t="s">
        <v>20</v>
      </c>
      <c r="G384" s="9"/>
      <c r="H384" s="204">
        <f t="shared" si="83"/>
        <v>6527.5484999999999</v>
      </c>
      <c r="I384" s="10">
        <f t="shared" si="80"/>
        <v>4351.6989999999996</v>
      </c>
      <c r="J384" s="18">
        <f t="shared" si="81"/>
        <v>2175.8494999999998</v>
      </c>
      <c r="K384" s="19">
        <f t="shared" si="82"/>
        <v>6527.548499999999</v>
      </c>
      <c r="R384" s="166" t="str">
        <f t="shared" si="62"/>
        <v>0210</v>
      </c>
    </row>
    <row r="385" spans="1:18" x14ac:dyDescent="0.15">
      <c r="B385" s="210">
        <v>6400</v>
      </c>
      <c r="C385" s="211">
        <v>220</v>
      </c>
      <c r="D385" s="96" t="s">
        <v>271</v>
      </c>
      <c r="E385" s="96" t="s">
        <v>745</v>
      </c>
      <c r="F385" s="24" t="s">
        <v>21</v>
      </c>
      <c r="G385" s="9"/>
      <c r="H385" s="204">
        <f t="shared" si="83"/>
        <v>3372.570483333333</v>
      </c>
      <c r="I385" s="10">
        <f t="shared" si="80"/>
        <v>2248.3803222222218</v>
      </c>
      <c r="J385" s="18">
        <f t="shared" si="81"/>
        <v>1124.1901611111109</v>
      </c>
      <c r="K385" s="19">
        <f t="shared" si="82"/>
        <v>3372.570483333333</v>
      </c>
      <c r="R385" s="166" t="str">
        <f t="shared" si="62"/>
        <v>0220</v>
      </c>
    </row>
    <row r="386" spans="1:18" x14ac:dyDescent="0.15">
      <c r="B386" s="210">
        <v>6400</v>
      </c>
      <c r="C386" s="211">
        <v>220</v>
      </c>
      <c r="D386" s="96" t="s">
        <v>271</v>
      </c>
      <c r="E386" s="96" t="s">
        <v>746</v>
      </c>
      <c r="F386" s="24" t="s">
        <v>22</v>
      </c>
      <c r="G386" s="9"/>
      <c r="H386" s="204">
        <f t="shared" si="83"/>
        <v>788.74638333333326</v>
      </c>
      <c r="I386" s="10">
        <f t="shared" si="80"/>
        <v>525.83092222222217</v>
      </c>
      <c r="J386" s="18">
        <f t="shared" si="81"/>
        <v>262.91546111111109</v>
      </c>
      <c r="K386" s="19">
        <f t="shared" si="82"/>
        <v>788.74638333333326</v>
      </c>
      <c r="R386" s="166" t="str">
        <f t="shared" si="62"/>
        <v>0220</v>
      </c>
    </row>
    <row r="387" spans="1:18" x14ac:dyDescent="0.15">
      <c r="B387" s="210">
        <v>6400</v>
      </c>
      <c r="C387" s="211">
        <v>230</v>
      </c>
      <c r="D387" s="96" t="s">
        <v>271</v>
      </c>
      <c r="E387" s="96" t="s">
        <v>747</v>
      </c>
      <c r="F387" s="24" t="s">
        <v>52</v>
      </c>
      <c r="G387" s="9"/>
      <c r="H387" s="204">
        <f t="shared" si="83"/>
        <v>6502.1421666666674</v>
      </c>
      <c r="I387" s="10">
        <f t="shared" si="80"/>
        <v>4334.7614444444453</v>
      </c>
      <c r="J387" s="18">
        <f t="shared" si="81"/>
        <v>2167.3807222222226</v>
      </c>
      <c r="K387" s="19">
        <f t="shared" si="82"/>
        <v>6502.1421666666683</v>
      </c>
      <c r="R387" s="166" t="str">
        <f t="shared" si="62"/>
        <v>0230</v>
      </c>
    </row>
    <row r="388" spans="1:18" x14ac:dyDescent="0.15">
      <c r="B388" s="210">
        <v>6400</v>
      </c>
      <c r="C388" s="211">
        <v>230</v>
      </c>
      <c r="D388" s="96" t="s">
        <v>271</v>
      </c>
      <c r="E388" s="96" t="s">
        <v>748</v>
      </c>
      <c r="F388" s="24" t="s">
        <v>56</v>
      </c>
      <c r="G388" s="9"/>
      <c r="H388" s="204">
        <f t="shared" si="83"/>
        <v>298.55448333333334</v>
      </c>
      <c r="I388" s="10">
        <f t="shared" si="80"/>
        <v>199.03632222222222</v>
      </c>
      <c r="J388" s="18">
        <f t="shared" si="81"/>
        <v>99.518161111111112</v>
      </c>
      <c r="K388" s="19">
        <f t="shared" si="82"/>
        <v>298.55448333333334</v>
      </c>
      <c r="R388" s="166" t="str">
        <f t="shared" si="62"/>
        <v>0230</v>
      </c>
    </row>
    <row r="389" spans="1:18" x14ac:dyDescent="0.15">
      <c r="B389" s="210">
        <v>6400</v>
      </c>
      <c r="C389" s="211">
        <v>240</v>
      </c>
      <c r="D389" s="96" t="s">
        <v>271</v>
      </c>
      <c r="E389" s="96" t="s">
        <v>749</v>
      </c>
      <c r="F389" s="24" t="s">
        <v>23</v>
      </c>
      <c r="G389" s="9"/>
      <c r="H389" s="204">
        <f t="shared" si="83"/>
        <v>543.96613333333335</v>
      </c>
      <c r="I389" s="10">
        <f t="shared" si="80"/>
        <v>362.64408888888892</v>
      </c>
      <c r="J389" s="18">
        <f t="shared" si="81"/>
        <v>181.32204444444446</v>
      </c>
      <c r="K389" s="19">
        <f t="shared" si="82"/>
        <v>543.96613333333335</v>
      </c>
      <c r="R389" s="166" t="str">
        <f t="shared" si="62"/>
        <v>0240</v>
      </c>
    </row>
    <row r="390" spans="1:18" x14ac:dyDescent="0.15">
      <c r="B390" s="210">
        <v>6400</v>
      </c>
      <c r="C390" s="211">
        <v>230</v>
      </c>
      <c r="D390" s="96" t="s">
        <v>271</v>
      </c>
      <c r="E390" s="96" t="s">
        <v>750</v>
      </c>
      <c r="F390" s="32" t="s">
        <v>128</v>
      </c>
      <c r="G390" s="9"/>
      <c r="H390" s="204">
        <f t="shared" si="83"/>
        <v>124.02499999999999</v>
      </c>
      <c r="I390" s="10">
        <f t="shared" si="80"/>
        <v>82.683333333333323</v>
      </c>
      <c r="J390" s="18">
        <f t="shared" si="81"/>
        <v>41.341666666666661</v>
      </c>
      <c r="K390" s="19">
        <f t="shared" si="82"/>
        <v>124.02499999999998</v>
      </c>
      <c r="R390" s="166" t="str">
        <f t="shared" si="62"/>
        <v>0230</v>
      </c>
    </row>
    <row r="391" spans="1:18" x14ac:dyDescent="0.15">
      <c r="A391" s="172" t="s">
        <v>792</v>
      </c>
      <c r="B391" s="210">
        <v>7200</v>
      </c>
      <c r="C391" s="211">
        <v>110</v>
      </c>
      <c r="D391" s="96" t="s">
        <v>271</v>
      </c>
      <c r="E391" s="96" t="s">
        <v>751</v>
      </c>
      <c r="F391" s="11" t="s">
        <v>143</v>
      </c>
      <c r="G391" s="9">
        <v>1</v>
      </c>
      <c r="H391" s="206">
        <v>333403.7586</v>
      </c>
      <c r="I391" s="10">
        <f t="shared" si="76"/>
        <v>222269.17240000001</v>
      </c>
      <c r="J391" s="18">
        <f t="shared" si="77"/>
        <v>111134.58620000001</v>
      </c>
      <c r="K391" s="19">
        <f t="shared" si="78"/>
        <v>333403.7586</v>
      </c>
      <c r="R391" s="166" t="str">
        <f t="shared" si="62"/>
        <v>0110</v>
      </c>
    </row>
    <row r="392" spans="1:18" x14ac:dyDescent="0.15">
      <c r="B392" s="210">
        <v>7200</v>
      </c>
      <c r="C392" s="211">
        <v>210</v>
      </c>
      <c r="D392" s="96" t="s">
        <v>271</v>
      </c>
      <c r="E392" s="96" t="s">
        <v>752</v>
      </c>
      <c r="F392" s="24" t="s">
        <v>20</v>
      </c>
      <c r="G392" s="9"/>
      <c r="H392" s="206">
        <v>40008.444300000003</v>
      </c>
      <c r="I392" s="10">
        <f t="shared" si="76"/>
        <v>26672.296200000001</v>
      </c>
      <c r="J392" s="18">
        <f t="shared" si="77"/>
        <v>13336.1481</v>
      </c>
      <c r="K392" s="19">
        <f t="shared" si="78"/>
        <v>40008.444300000003</v>
      </c>
      <c r="R392" s="166" t="str">
        <f t="shared" si="62"/>
        <v>0210</v>
      </c>
    </row>
    <row r="393" spans="1:18" x14ac:dyDescent="0.15">
      <c r="B393" s="210">
        <v>7200</v>
      </c>
      <c r="C393" s="211">
        <v>220</v>
      </c>
      <c r="D393" s="96" t="s">
        <v>271</v>
      </c>
      <c r="E393" s="96" t="s">
        <v>753</v>
      </c>
      <c r="F393" s="24" t="s">
        <v>21</v>
      </c>
      <c r="G393" s="9"/>
      <c r="H393" s="206">
        <v>20671.026750000005</v>
      </c>
      <c r="I393" s="10">
        <f t="shared" si="76"/>
        <v>13780.684500000003</v>
      </c>
      <c r="J393" s="18">
        <f t="shared" si="77"/>
        <v>6890.3422500000015</v>
      </c>
      <c r="K393" s="19">
        <f t="shared" si="78"/>
        <v>20671.026750000005</v>
      </c>
      <c r="R393" s="166" t="str">
        <f t="shared" si="62"/>
        <v>0220</v>
      </c>
    </row>
    <row r="394" spans="1:18" x14ac:dyDescent="0.15">
      <c r="B394" s="210">
        <v>7200</v>
      </c>
      <c r="C394" s="211">
        <v>220</v>
      </c>
      <c r="D394" s="96" t="s">
        <v>271</v>
      </c>
      <c r="E394" s="96" t="s">
        <v>754</v>
      </c>
      <c r="F394" s="24" t="s">
        <v>22</v>
      </c>
      <c r="G394" s="9"/>
      <c r="H394" s="206">
        <v>4834.3613999999998</v>
      </c>
      <c r="I394" s="10">
        <f t="shared" si="76"/>
        <v>3222.9076</v>
      </c>
      <c r="J394" s="18">
        <f t="shared" si="77"/>
        <v>1611.4538</v>
      </c>
      <c r="K394" s="19">
        <f t="shared" si="78"/>
        <v>4834.3613999999998</v>
      </c>
      <c r="R394" s="166" t="str">
        <f t="shared" si="62"/>
        <v>0220</v>
      </c>
    </row>
    <row r="395" spans="1:18" x14ac:dyDescent="0.15">
      <c r="B395" s="210">
        <v>7200</v>
      </c>
      <c r="C395" s="211">
        <v>230</v>
      </c>
      <c r="D395" s="96" t="s">
        <v>271</v>
      </c>
      <c r="E395" s="96" t="s">
        <v>755</v>
      </c>
      <c r="F395" s="24" t="s">
        <v>126</v>
      </c>
      <c r="G395" s="9"/>
      <c r="H395" s="206">
        <v>25602.665550000002</v>
      </c>
      <c r="I395" s="10">
        <f t="shared" si="76"/>
        <v>17068.4437</v>
      </c>
      <c r="J395" s="18">
        <f t="shared" si="77"/>
        <v>8534.2218499999999</v>
      </c>
      <c r="K395" s="19">
        <f t="shared" si="78"/>
        <v>25602.665549999998</v>
      </c>
      <c r="R395" s="166" t="str">
        <f t="shared" si="62"/>
        <v>0230</v>
      </c>
    </row>
    <row r="396" spans="1:18" x14ac:dyDescent="0.15">
      <c r="B396" s="210">
        <v>7200</v>
      </c>
      <c r="C396" s="211">
        <v>230</v>
      </c>
      <c r="D396" s="96" t="s">
        <v>271</v>
      </c>
      <c r="E396" s="96" t="s">
        <v>756</v>
      </c>
      <c r="F396" s="24" t="s">
        <v>127</v>
      </c>
      <c r="G396" s="9"/>
      <c r="H396" s="206">
        <v>1114.1179500000001</v>
      </c>
      <c r="I396" s="10">
        <f t="shared" si="76"/>
        <v>742.74530000000004</v>
      </c>
      <c r="J396" s="18">
        <f t="shared" si="77"/>
        <v>371.37265000000002</v>
      </c>
      <c r="K396" s="19">
        <f t="shared" si="78"/>
        <v>1114.1179500000001</v>
      </c>
      <c r="R396" s="166" t="str">
        <f t="shared" si="62"/>
        <v>0230</v>
      </c>
    </row>
    <row r="397" spans="1:18" x14ac:dyDescent="0.15">
      <c r="B397" s="210">
        <v>7200</v>
      </c>
      <c r="C397" s="211">
        <v>240</v>
      </c>
      <c r="D397" s="96" t="s">
        <v>271</v>
      </c>
      <c r="E397" s="96" t="s">
        <v>757</v>
      </c>
      <c r="F397" s="24" t="s">
        <v>23</v>
      </c>
      <c r="G397" s="9"/>
      <c r="H397" s="206">
        <v>3334.0229999999992</v>
      </c>
      <c r="I397" s="10">
        <f t="shared" si="76"/>
        <v>2222.6819999999993</v>
      </c>
      <c r="J397" s="18">
        <f t="shared" si="77"/>
        <v>1111.3409999999997</v>
      </c>
      <c r="K397" s="19">
        <f t="shared" si="78"/>
        <v>3334.0229999999992</v>
      </c>
      <c r="R397" s="166" t="str">
        <f t="shared" ref="R397:R460" si="84">"0"&amp;C397</f>
        <v>0240</v>
      </c>
    </row>
    <row r="398" spans="1:18" x14ac:dyDescent="0.15">
      <c r="B398" s="210">
        <v>7200</v>
      </c>
      <c r="C398" s="211">
        <v>230</v>
      </c>
      <c r="D398" s="96" t="s">
        <v>271</v>
      </c>
      <c r="E398" s="96" t="s">
        <v>758</v>
      </c>
      <c r="F398" s="24" t="s">
        <v>128</v>
      </c>
      <c r="G398" s="9"/>
      <c r="H398" s="206">
        <v>760.15499999999997</v>
      </c>
      <c r="I398" s="10">
        <f t="shared" si="76"/>
        <v>506.77</v>
      </c>
      <c r="J398" s="18">
        <f t="shared" si="77"/>
        <v>253.38499999999999</v>
      </c>
      <c r="K398" s="19">
        <f t="shared" si="78"/>
        <v>760.15499999999997</v>
      </c>
      <c r="R398" s="166" t="str">
        <f t="shared" si="84"/>
        <v>0230</v>
      </c>
    </row>
    <row r="399" spans="1:18" x14ac:dyDescent="0.15">
      <c r="A399" s="172" t="s">
        <v>792</v>
      </c>
      <c r="B399" s="210">
        <v>7200</v>
      </c>
      <c r="C399" s="211">
        <v>160</v>
      </c>
      <c r="D399" s="96" t="s">
        <v>271</v>
      </c>
      <c r="E399" s="96" t="s">
        <v>759</v>
      </c>
      <c r="F399" s="11" t="s">
        <v>144</v>
      </c>
      <c r="G399" s="9">
        <v>1</v>
      </c>
      <c r="H399" s="204">
        <v>68947.23384999999</v>
      </c>
      <c r="I399" s="10">
        <f t="shared" si="76"/>
        <v>45964.822566666662</v>
      </c>
      <c r="J399" s="18">
        <f t="shared" si="77"/>
        <v>22982.411283333331</v>
      </c>
      <c r="K399" s="19">
        <f t="shared" si="78"/>
        <v>68947.23384999999</v>
      </c>
      <c r="R399" s="166" t="str">
        <f t="shared" si="84"/>
        <v>0160</v>
      </c>
    </row>
    <row r="400" spans="1:18" x14ac:dyDescent="0.15">
      <c r="B400" s="210">
        <v>7200</v>
      </c>
      <c r="C400" s="211">
        <v>210</v>
      </c>
      <c r="D400" s="96" t="s">
        <v>271</v>
      </c>
      <c r="E400" s="96" t="s">
        <v>760</v>
      </c>
      <c r="F400" s="24" t="s">
        <v>20</v>
      </c>
      <c r="G400" s="9"/>
      <c r="H400" s="204">
        <v>8273.6626500000002</v>
      </c>
      <c r="I400" s="10">
        <f t="shared" si="76"/>
        <v>5515.7750999999998</v>
      </c>
      <c r="J400" s="18">
        <f t="shared" si="77"/>
        <v>2757.8875499999999</v>
      </c>
      <c r="K400" s="19">
        <f t="shared" si="78"/>
        <v>8273.6626500000002</v>
      </c>
      <c r="N400" s="165"/>
      <c r="R400" s="166" t="str">
        <f t="shared" si="84"/>
        <v>0210</v>
      </c>
    </row>
    <row r="401" spans="1:18" x14ac:dyDescent="0.15">
      <c r="B401" s="210">
        <v>7200</v>
      </c>
      <c r="C401" s="211">
        <v>220</v>
      </c>
      <c r="D401" s="96" t="s">
        <v>271</v>
      </c>
      <c r="E401" s="96" t="s">
        <v>761</v>
      </c>
      <c r="F401" s="24" t="s">
        <v>21</v>
      </c>
      <c r="G401" s="9"/>
      <c r="H401" s="204">
        <v>4274.73585</v>
      </c>
      <c r="I401" s="10">
        <f t="shared" si="76"/>
        <v>2849.8238999999999</v>
      </c>
      <c r="J401" s="18">
        <f t="shared" si="77"/>
        <v>1424.9119499999999</v>
      </c>
      <c r="K401" s="19">
        <f t="shared" si="78"/>
        <v>4274.73585</v>
      </c>
      <c r="R401" s="166" t="str">
        <f t="shared" si="84"/>
        <v>0220</v>
      </c>
    </row>
    <row r="402" spans="1:18" x14ac:dyDescent="0.15">
      <c r="B402" s="210">
        <v>7200</v>
      </c>
      <c r="C402" s="211">
        <v>220</v>
      </c>
      <c r="D402" s="96" t="s">
        <v>271</v>
      </c>
      <c r="E402" s="96" t="s">
        <v>762</v>
      </c>
      <c r="F402" s="24" t="s">
        <v>22</v>
      </c>
      <c r="G402" s="9"/>
      <c r="H402" s="204">
        <v>999.73169999999993</v>
      </c>
      <c r="I402" s="10">
        <f t="shared" si="76"/>
        <v>666.48779999999999</v>
      </c>
      <c r="J402" s="18">
        <f t="shared" si="77"/>
        <v>333.2439</v>
      </c>
      <c r="K402" s="19">
        <f t="shared" si="78"/>
        <v>999.73170000000005</v>
      </c>
      <c r="R402" s="166" t="str">
        <f t="shared" si="84"/>
        <v>0220</v>
      </c>
    </row>
    <row r="403" spans="1:18" x14ac:dyDescent="0.15">
      <c r="B403" s="210">
        <v>7200</v>
      </c>
      <c r="C403" s="211">
        <v>230</v>
      </c>
      <c r="D403" s="96" t="s">
        <v>271</v>
      </c>
      <c r="E403" s="96" t="s">
        <v>763</v>
      </c>
      <c r="F403" s="24" t="s">
        <v>126</v>
      </c>
      <c r="G403" s="9"/>
      <c r="H403" s="204">
        <v>20348.398400000002</v>
      </c>
      <c r="I403" s="10">
        <f t="shared" si="76"/>
        <v>13565.598933333335</v>
      </c>
      <c r="J403" s="18">
        <f t="shared" si="77"/>
        <v>6782.7994666666673</v>
      </c>
      <c r="K403" s="19">
        <f t="shared" si="78"/>
        <v>20348.398400000002</v>
      </c>
      <c r="R403" s="166" t="str">
        <f t="shared" si="84"/>
        <v>0230</v>
      </c>
    </row>
    <row r="404" spans="1:18" x14ac:dyDescent="0.15">
      <c r="B404" s="210">
        <v>7200</v>
      </c>
      <c r="C404" s="211">
        <v>230</v>
      </c>
      <c r="D404" s="96" t="s">
        <v>271</v>
      </c>
      <c r="E404" s="96" t="s">
        <v>764</v>
      </c>
      <c r="F404" s="24" t="s">
        <v>127</v>
      </c>
      <c r="G404" s="9"/>
      <c r="H404" s="204">
        <v>895.66345000000001</v>
      </c>
      <c r="I404" s="10">
        <f t="shared" si="76"/>
        <v>597.10896666666667</v>
      </c>
      <c r="J404" s="18">
        <f t="shared" si="77"/>
        <v>298.55448333333334</v>
      </c>
      <c r="K404" s="19">
        <f t="shared" si="78"/>
        <v>895.66345000000001</v>
      </c>
      <c r="R404" s="166" t="str">
        <f t="shared" si="84"/>
        <v>0230</v>
      </c>
    </row>
    <row r="405" spans="1:18" x14ac:dyDescent="0.15">
      <c r="B405" s="210">
        <v>7200</v>
      </c>
      <c r="C405" s="211">
        <v>240</v>
      </c>
      <c r="D405" s="96" t="s">
        <v>271</v>
      </c>
      <c r="E405" s="96" t="s">
        <v>765</v>
      </c>
      <c r="F405" s="24" t="s">
        <v>23</v>
      </c>
      <c r="G405" s="9"/>
      <c r="H405" s="204">
        <v>689.46624999999995</v>
      </c>
      <c r="I405" s="10">
        <f t="shared" si="76"/>
        <v>459.64416666666665</v>
      </c>
      <c r="J405" s="18">
        <f t="shared" si="77"/>
        <v>229.82208333333332</v>
      </c>
      <c r="K405" s="19">
        <f t="shared" si="78"/>
        <v>689.46624999999995</v>
      </c>
      <c r="R405" s="166" t="str">
        <f t="shared" si="84"/>
        <v>0240</v>
      </c>
    </row>
    <row r="406" spans="1:18" x14ac:dyDescent="0.15">
      <c r="B406" s="210">
        <v>7200</v>
      </c>
      <c r="C406" s="211">
        <v>230</v>
      </c>
      <c r="D406" s="96" t="s">
        <v>271</v>
      </c>
      <c r="E406" s="96" t="s">
        <v>766</v>
      </c>
      <c r="F406" s="24" t="s">
        <v>128</v>
      </c>
      <c r="G406" s="9"/>
      <c r="H406" s="204">
        <v>157.19605000000001</v>
      </c>
      <c r="I406" s="10">
        <f t="shared" si="76"/>
        <v>104.79736666666668</v>
      </c>
      <c r="J406" s="18">
        <f t="shared" si="77"/>
        <v>52.398683333333338</v>
      </c>
      <c r="K406" s="19">
        <f t="shared" si="78"/>
        <v>157.19605000000001</v>
      </c>
      <c r="R406" s="166" t="str">
        <f t="shared" si="84"/>
        <v>0230</v>
      </c>
    </row>
    <row r="407" spans="1:18" ht="29.5" customHeight="1" x14ac:dyDescent="0.15">
      <c r="A407" s="172" t="s">
        <v>792</v>
      </c>
      <c r="B407" s="210">
        <v>5100</v>
      </c>
      <c r="C407" s="211">
        <v>510</v>
      </c>
      <c r="D407" s="96" t="s">
        <v>271</v>
      </c>
      <c r="E407" s="96" t="s">
        <v>767</v>
      </c>
      <c r="F407" s="11" t="s">
        <v>145</v>
      </c>
      <c r="G407" s="9"/>
      <c r="H407" s="204">
        <v>125000</v>
      </c>
      <c r="I407" s="10">
        <v>50333.33</v>
      </c>
      <c r="J407" s="18">
        <v>74666.67</v>
      </c>
      <c r="K407" s="19">
        <f t="shared" si="78"/>
        <v>125000</v>
      </c>
      <c r="R407" s="166" t="str">
        <f t="shared" si="84"/>
        <v>0510</v>
      </c>
    </row>
    <row r="408" spans="1:18" ht="26.5" customHeight="1" x14ac:dyDescent="0.15">
      <c r="A408" s="172" t="s">
        <v>792</v>
      </c>
      <c r="B408" s="210">
        <v>5100</v>
      </c>
      <c r="C408" s="211">
        <v>510</v>
      </c>
      <c r="D408" s="96" t="s">
        <v>271</v>
      </c>
      <c r="E408" s="96" t="s">
        <v>768</v>
      </c>
      <c r="F408" s="11" t="s">
        <v>146</v>
      </c>
      <c r="G408" s="9"/>
      <c r="H408" s="204">
        <v>125000</v>
      </c>
      <c r="I408" s="10">
        <f t="shared" si="76"/>
        <v>83333.333333333328</v>
      </c>
      <c r="J408" s="18">
        <f t="shared" si="77"/>
        <v>41666.666666666664</v>
      </c>
      <c r="K408" s="19">
        <f t="shared" si="78"/>
        <v>125000</v>
      </c>
      <c r="R408" s="166" t="str">
        <f t="shared" si="84"/>
        <v>0510</v>
      </c>
    </row>
    <row r="409" spans="1:18" x14ac:dyDescent="0.15">
      <c r="B409" s="320" t="s">
        <v>306</v>
      </c>
      <c r="C409" s="321"/>
      <c r="D409" s="321"/>
      <c r="E409" s="321"/>
      <c r="F409" s="322"/>
      <c r="G409" s="130"/>
      <c r="H409" s="239"/>
      <c r="I409" s="42"/>
      <c r="J409" s="42"/>
      <c r="K409" s="43"/>
      <c r="R409" s="166" t="str">
        <f t="shared" si="84"/>
        <v>0</v>
      </c>
    </row>
    <row r="410" spans="1:18" x14ac:dyDescent="0.15">
      <c r="A410" s="172" t="s">
        <v>792</v>
      </c>
      <c r="B410" s="210">
        <v>7730</v>
      </c>
      <c r="C410" s="211">
        <v>160</v>
      </c>
      <c r="D410" s="96" t="s">
        <v>147</v>
      </c>
      <c r="E410" s="96" t="s">
        <v>148</v>
      </c>
      <c r="F410" s="21" t="s">
        <v>149</v>
      </c>
      <c r="G410" s="9">
        <v>1</v>
      </c>
      <c r="H410" s="204">
        <v>147272.22344999999</v>
      </c>
      <c r="I410" s="10">
        <f>H410*2/3</f>
        <v>98181.482299999989</v>
      </c>
      <c r="J410" s="18">
        <f>H410*1/3</f>
        <v>49090.741149999994</v>
      </c>
      <c r="K410" s="19">
        <f>SUM(I410:J410)</f>
        <v>147272.22344999999</v>
      </c>
      <c r="R410" s="166" t="str">
        <f t="shared" si="84"/>
        <v>0160</v>
      </c>
    </row>
    <row r="411" spans="1:18" x14ac:dyDescent="0.15">
      <c r="B411" s="210">
        <v>7730</v>
      </c>
      <c r="C411" s="211">
        <v>210</v>
      </c>
      <c r="D411" s="96" t="s">
        <v>147</v>
      </c>
      <c r="E411" s="96" t="s">
        <v>769</v>
      </c>
      <c r="F411" s="24" t="s">
        <v>20</v>
      </c>
      <c r="G411" s="9"/>
      <c r="H411" s="204">
        <v>17672.660500000002</v>
      </c>
      <c r="I411" s="10">
        <f t="shared" ref="I411:I417" si="85">H411*2/3</f>
        <v>11781.773666666668</v>
      </c>
      <c r="J411" s="18">
        <f t="shared" ref="J411:J417" si="86">H411*1/3</f>
        <v>5890.8868333333339</v>
      </c>
      <c r="K411" s="19">
        <f t="shared" ref="K411:K417" si="87">SUM(I411:J411)</f>
        <v>17672.660500000002</v>
      </c>
      <c r="R411" s="166" t="str">
        <f t="shared" si="84"/>
        <v>0210</v>
      </c>
    </row>
    <row r="412" spans="1:18" x14ac:dyDescent="0.15">
      <c r="B412" s="210">
        <v>7730</v>
      </c>
      <c r="C412" s="211">
        <v>220</v>
      </c>
      <c r="D412" s="96" t="s">
        <v>147</v>
      </c>
      <c r="E412" s="96" t="s">
        <v>770</v>
      </c>
      <c r="F412" s="24" t="s">
        <v>21</v>
      </c>
      <c r="G412" s="9"/>
      <c r="H412" s="204">
        <v>9130.8783500000009</v>
      </c>
      <c r="I412" s="10">
        <f t="shared" si="85"/>
        <v>6087.2522333333336</v>
      </c>
      <c r="J412" s="18">
        <f t="shared" si="86"/>
        <v>3043.6261166666668</v>
      </c>
      <c r="K412" s="19">
        <f t="shared" si="87"/>
        <v>9130.8783500000009</v>
      </c>
      <c r="R412" s="166" t="str">
        <f t="shared" si="84"/>
        <v>0220</v>
      </c>
    </row>
    <row r="413" spans="1:18" x14ac:dyDescent="0.15">
      <c r="B413" s="210">
        <v>7730</v>
      </c>
      <c r="C413" s="211">
        <v>220</v>
      </c>
      <c r="D413" s="96" t="s">
        <v>147</v>
      </c>
      <c r="E413" s="96" t="s">
        <v>771</v>
      </c>
      <c r="F413" s="24" t="s">
        <v>22</v>
      </c>
      <c r="G413" s="9"/>
      <c r="H413" s="204">
        <v>2135.4399000000003</v>
      </c>
      <c r="I413" s="10">
        <f t="shared" si="85"/>
        <v>1423.6266000000003</v>
      </c>
      <c r="J413" s="18">
        <f t="shared" si="86"/>
        <v>711.81330000000014</v>
      </c>
      <c r="K413" s="19">
        <f t="shared" si="87"/>
        <v>2135.4399000000003</v>
      </c>
      <c r="R413" s="166" t="str">
        <f t="shared" si="84"/>
        <v>0220</v>
      </c>
    </row>
    <row r="414" spans="1:18" x14ac:dyDescent="0.15">
      <c r="B414" s="210">
        <v>7730</v>
      </c>
      <c r="C414" s="211">
        <v>230</v>
      </c>
      <c r="D414" s="96" t="s">
        <v>147</v>
      </c>
      <c r="E414" s="96" t="s">
        <v>772</v>
      </c>
      <c r="F414" s="24" t="s">
        <v>52</v>
      </c>
      <c r="G414" s="9"/>
      <c r="H414" s="204">
        <v>19721.440750000002</v>
      </c>
      <c r="I414" s="10">
        <f t="shared" si="85"/>
        <v>13147.627166666667</v>
      </c>
      <c r="J414" s="18">
        <f t="shared" si="86"/>
        <v>6573.8135833333336</v>
      </c>
      <c r="K414" s="19">
        <f t="shared" si="87"/>
        <v>19721.440750000002</v>
      </c>
      <c r="R414" s="166" t="str">
        <f t="shared" si="84"/>
        <v>0230</v>
      </c>
    </row>
    <row r="415" spans="1:18" x14ac:dyDescent="0.15">
      <c r="B415" s="210">
        <v>7730</v>
      </c>
      <c r="C415" s="211">
        <v>230</v>
      </c>
      <c r="D415" s="96" t="s">
        <v>147</v>
      </c>
      <c r="E415" s="96" t="s">
        <v>773</v>
      </c>
      <c r="F415" s="24" t="s">
        <v>56</v>
      </c>
      <c r="G415" s="9"/>
      <c r="H415" s="204">
        <v>895.66345000000001</v>
      </c>
      <c r="I415" s="10">
        <f t="shared" si="85"/>
        <v>597.10896666666667</v>
      </c>
      <c r="J415" s="18">
        <f t="shared" si="86"/>
        <v>298.55448333333334</v>
      </c>
      <c r="K415" s="19">
        <f t="shared" si="87"/>
        <v>895.66345000000001</v>
      </c>
      <c r="R415" s="166" t="str">
        <f t="shared" si="84"/>
        <v>0230</v>
      </c>
    </row>
    <row r="416" spans="1:18" x14ac:dyDescent="0.15">
      <c r="B416" s="210">
        <v>7730</v>
      </c>
      <c r="C416" s="211">
        <v>240</v>
      </c>
      <c r="D416" s="96" t="s">
        <v>147</v>
      </c>
      <c r="E416" s="96" t="s">
        <v>774</v>
      </c>
      <c r="F416" s="24" t="s">
        <v>23</v>
      </c>
      <c r="G416" s="9"/>
      <c r="H416" s="204">
        <v>1472.71795</v>
      </c>
      <c r="I416" s="10">
        <f t="shared" si="85"/>
        <v>981.81196666666665</v>
      </c>
      <c r="J416" s="18">
        <f t="shared" si="86"/>
        <v>490.90598333333332</v>
      </c>
      <c r="K416" s="19">
        <f t="shared" si="87"/>
        <v>1472.71795</v>
      </c>
      <c r="R416" s="166" t="str">
        <f t="shared" si="84"/>
        <v>0240</v>
      </c>
    </row>
    <row r="417" spans="2:18" x14ac:dyDescent="0.15">
      <c r="B417" s="217">
        <v>7730</v>
      </c>
      <c r="C417" s="211">
        <v>230</v>
      </c>
      <c r="D417" s="96" t="s">
        <v>147</v>
      </c>
      <c r="E417" s="101" t="s">
        <v>775</v>
      </c>
      <c r="F417" s="190" t="s">
        <v>128</v>
      </c>
      <c r="G417" s="9"/>
      <c r="H417" s="204">
        <v>335.76950000000005</v>
      </c>
      <c r="I417" s="10">
        <f t="shared" si="85"/>
        <v>223.84633333333338</v>
      </c>
      <c r="J417" s="18">
        <f t="shared" si="86"/>
        <v>111.92316666666669</v>
      </c>
      <c r="K417" s="19">
        <f t="shared" si="87"/>
        <v>335.76950000000005</v>
      </c>
      <c r="R417" s="166" t="str">
        <f t="shared" si="84"/>
        <v>0230</v>
      </c>
    </row>
    <row r="418" spans="2:18" x14ac:dyDescent="0.15">
      <c r="B418" s="320" t="s">
        <v>340</v>
      </c>
      <c r="C418" s="321"/>
      <c r="D418" s="321"/>
      <c r="E418" s="321"/>
      <c r="F418" s="322"/>
      <c r="G418" s="130"/>
      <c r="H418" s="239"/>
      <c r="I418" s="179"/>
      <c r="J418" s="179"/>
      <c r="K418" s="161"/>
      <c r="L418" s="169">
        <f>SUM(H419:H421)</f>
        <v>3190.26</v>
      </c>
      <c r="R418" s="166" t="str">
        <f t="shared" si="84"/>
        <v>0</v>
      </c>
    </row>
    <row r="419" spans="2:18" ht="70" x14ac:dyDescent="0.15">
      <c r="B419" s="210">
        <v>6400</v>
      </c>
      <c r="C419" s="211">
        <v>394</v>
      </c>
      <c r="D419" s="96" t="s">
        <v>147</v>
      </c>
      <c r="E419" s="96" t="s">
        <v>776</v>
      </c>
      <c r="F419" s="65" t="s">
        <v>341</v>
      </c>
      <c r="G419" s="9"/>
      <c r="H419" s="204">
        <v>1330</v>
      </c>
      <c r="I419" s="10">
        <f>H419*2/3</f>
        <v>886.66666666666663</v>
      </c>
      <c r="J419" s="18">
        <f>H419*1/3</f>
        <v>443.33333333333331</v>
      </c>
      <c r="K419" s="19">
        <f>SUM(I419:J419)</f>
        <v>1330</v>
      </c>
      <c r="R419" s="166" t="str">
        <f t="shared" si="84"/>
        <v>0394</v>
      </c>
    </row>
    <row r="420" spans="2:18" ht="70" x14ac:dyDescent="0.15">
      <c r="B420" s="210">
        <v>6400</v>
      </c>
      <c r="C420" s="211">
        <v>394</v>
      </c>
      <c r="D420" s="96" t="s">
        <v>147</v>
      </c>
      <c r="E420" s="96" t="s">
        <v>777</v>
      </c>
      <c r="F420" s="65" t="s">
        <v>342</v>
      </c>
      <c r="G420" s="9"/>
      <c r="H420" s="204">
        <v>1330</v>
      </c>
      <c r="I420" s="10">
        <f t="shared" ref="I420:I421" si="88">H420*2/3</f>
        <v>886.66666666666663</v>
      </c>
      <c r="J420" s="18">
        <f t="shared" ref="J420:J421" si="89">H420*1/3</f>
        <v>443.33333333333331</v>
      </c>
      <c r="K420" s="19">
        <f t="shared" ref="K420:K421" si="90">SUM(I420:J420)</f>
        <v>1330</v>
      </c>
      <c r="R420" s="166" t="str">
        <f t="shared" si="84"/>
        <v>0394</v>
      </c>
    </row>
    <row r="421" spans="2:18" ht="56" x14ac:dyDescent="0.15">
      <c r="B421" s="210">
        <v>6400</v>
      </c>
      <c r="C421" s="211">
        <v>394</v>
      </c>
      <c r="D421" s="96" t="s">
        <v>147</v>
      </c>
      <c r="E421" s="96" t="s">
        <v>778</v>
      </c>
      <c r="F421" s="65" t="s">
        <v>343</v>
      </c>
      <c r="G421" s="9"/>
      <c r="H421" s="204">
        <v>530.26</v>
      </c>
      <c r="I421" s="10">
        <f t="shared" si="88"/>
        <v>353.50666666666666</v>
      </c>
      <c r="J421" s="18">
        <f t="shared" si="89"/>
        <v>176.75333333333333</v>
      </c>
      <c r="K421" s="19">
        <f t="shared" si="90"/>
        <v>530.26</v>
      </c>
      <c r="R421" s="166" t="str">
        <f t="shared" si="84"/>
        <v>0394</v>
      </c>
    </row>
    <row r="422" spans="2:18" x14ac:dyDescent="0.15">
      <c r="B422" s="343" t="s">
        <v>344</v>
      </c>
      <c r="C422" s="344"/>
      <c r="D422" s="344"/>
      <c r="E422" s="344"/>
      <c r="F422" s="345"/>
      <c r="G422" s="183"/>
      <c r="H422" s="240"/>
      <c r="I422" s="183"/>
      <c r="J422" s="183"/>
      <c r="K422" s="183"/>
      <c r="L422" s="167">
        <f>SUM(H423:H426)</f>
        <v>20717.8</v>
      </c>
      <c r="R422" s="166" t="str">
        <f t="shared" si="84"/>
        <v>0</v>
      </c>
    </row>
    <row r="423" spans="2:18" ht="28" x14ac:dyDescent="0.15">
      <c r="B423" s="210">
        <v>7900</v>
      </c>
      <c r="C423" s="211">
        <v>394</v>
      </c>
      <c r="D423" s="211" t="s">
        <v>779</v>
      </c>
      <c r="E423" s="211" t="s">
        <v>780</v>
      </c>
      <c r="F423" s="11" t="s">
        <v>345</v>
      </c>
      <c r="G423" s="17"/>
      <c r="H423" s="241">
        <v>5000</v>
      </c>
      <c r="I423" s="264">
        <f>H423*2/3</f>
        <v>3333.3333333333335</v>
      </c>
      <c r="J423" s="264">
        <f>H423*1/3</f>
        <v>1666.6666666666667</v>
      </c>
      <c r="K423" s="264">
        <f>SUM(I423:J423)</f>
        <v>5000</v>
      </c>
      <c r="R423" s="166" t="str">
        <f t="shared" si="84"/>
        <v>0394</v>
      </c>
    </row>
    <row r="424" spans="2:18" ht="42" x14ac:dyDescent="0.15">
      <c r="B424" s="210">
        <v>7900</v>
      </c>
      <c r="C424" s="211">
        <v>394</v>
      </c>
      <c r="D424" s="211" t="s">
        <v>779</v>
      </c>
      <c r="E424" s="211" t="s">
        <v>781</v>
      </c>
      <c r="F424" s="11" t="s">
        <v>346</v>
      </c>
      <c r="G424" s="17"/>
      <c r="H424" s="241">
        <v>519.79999999999995</v>
      </c>
      <c r="I424" s="264">
        <f t="shared" ref="I424:I431" si="91">H424*2/3</f>
        <v>346.5333333333333</v>
      </c>
      <c r="J424" s="264">
        <f t="shared" ref="J424:J431" si="92">H424*1/3</f>
        <v>173.26666666666665</v>
      </c>
      <c r="K424" s="264">
        <f t="shared" ref="K424:K431" si="93">SUM(I424:J424)</f>
        <v>519.79999999999995</v>
      </c>
      <c r="R424" s="166" t="str">
        <f t="shared" si="84"/>
        <v>0394</v>
      </c>
    </row>
    <row r="425" spans="2:18" ht="28" x14ac:dyDescent="0.15">
      <c r="B425" s="210">
        <v>7900</v>
      </c>
      <c r="C425" s="211">
        <v>394</v>
      </c>
      <c r="D425" s="211" t="s">
        <v>779</v>
      </c>
      <c r="E425" s="211" t="s">
        <v>782</v>
      </c>
      <c r="F425" s="11" t="s">
        <v>347</v>
      </c>
      <c r="G425" s="17"/>
      <c r="H425" s="241">
        <v>5198</v>
      </c>
      <c r="I425" s="264">
        <f t="shared" si="91"/>
        <v>3465.3333333333335</v>
      </c>
      <c r="J425" s="264">
        <f t="shared" si="92"/>
        <v>1732.6666666666667</v>
      </c>
      <c r="K425" s="264">
        <f t="shared" si="93"/>
        <v>5198</v>
      </c>
      <c r="R425" s="166" t="str">
        <f t="shared" si="84"/>
        <v>0394</v>
      </c>
    </row>
    <row r="426" spans="2:18" ht="84" x14ac:dyDescent="0.15">
      <c r="B426" s="210">
        <v>7900</v>
      </c>
      <c r="C426" s="211">
        <v>394</v>
      </c>
      <c r="D426" s="211" t="s">
        <v>779</v>
      </c>
      <c r="E426" s="211" t="s">
        <v>783</v>
      </c>
      <c r="F426" s="11" t="s">
        <v>348</v>
      </c>
      <c r="G426" s="17"/>
      <c r="H426" s="241">
        <v>10000</v>
      </c>
      <c r="I426" s="264">
        <f t="shared" si="91"/>
        <v>6666.666666666667</v>
      </c>
      <c r="J426" s="264">
        <f t="shared" si="92"/>
        <v>3333.3333333333335</v>
      </c>
      <c r="K426" s="264">
        <f t="shared" si="93"/>
        <v>10000</v>
      </c>
      <c r="R426" s="166" t="str">
        <f t="shared" si="84"/>
        <v>0394</v>
      </c>
    </row>
    <row r="427" spans="2:18" x14ac:dyDescent="0.15">
      <c r="B427" s="307" t="s">
        <v>349</v>
      </c>
      <c r="C427" s="308"/>
      <c r="D427" s="308"/>
      <c r="E427" s="308"/>
      <c r="F427" s="309"/>
      <c r="G427" s="184"/>
      <c r="H427" s="242"/>
      <c r="I427" s="265"/>
      <c r="J427" s="265"/>
      <c r="K427" s="265"/>
      <c r="L427" s="169">
        <f>SUM(H428:H431)</f>
        <v>211620.95</v>
      </c>
      <c r="R427" s="166" t="str">
        <f t="shared" si="84"/>
        <v>0</v>
      </c>
    </row>
    <row r="428" spans="2:18" ht="98" x14ac:dyDescent="0.15">
      <c r="B428" s="210">
        <v>6500</v>
      </c>
      <c r="C428" s="211">
        <v>394</v>
      </c>
      <c r="D428" s="211" t="s">
        <v>791</v>
      </c>
      <c r="E428" s="211" t="s">
        <v>795</v>
      </c>
      <c r="F428" s="11" t="s">
        <v>352</v>
      </c>
      <c r="G428" s="17"/>
      <c r="H428" s="241">
        <v>139869.45000000001</v>
      </c>
      <c r="I428" s="264">
        <f t="shared" si="91"/>
        <v>93246.3</v>
      </c>
      <c r="J428" s="264">
        <f t="shared" si="92"/>
        <v>46623.15</v>
      </c>
      <c r="K428" s="264">
        <f t="shared" si="93"/>
        <v>139869.45000000001</v>
      </c>
      <c r="R428" s="166" t="str">
        <f t="shared" si="84"/>
        <v>0394</v>
      </c>
    </row>
    <row r="429" spans="2:18" ht="67" customHeight="1" x14ac:dyDescent="0.15">
      <c r="B429" s="210">
        <v>6500</v>
      </c>
      <c r="C429" s="211"/>
      <c r="D429" s="211" t="s">
        <v>791</v>
      </c>
      <c r="E429" s="211" t="s">
        <v>796</v>
      </c>
      <c r="F429" s="11" t="s">
        <v>353</v>
      </c>
      <c r="G429" s="17"/>
      <c r="H429" s="241">
        <v>22695.5</v>
      </c>
      <c r="I429" s="264">
        <f t="shared" si="91"/>
        <v>15130.333333333334</v>
      </c>
      <c r="J429" s="264">
        <f t="shared" si="92"/>
        <v>7565.166666666667</v>
      </c>
      <c r="K429" s="264">
        <f t="shared" si="93"/>
        <v>22695.5</v>
      </c>
      <c r="R429" s="166" t="str">
        <f t="shared" si="84"/>
        <v>0</v>
      </c>
    </row>
    <row r="430" spans="2:18" ht="98" x14ac:dyDescent="0.15">
      <c r="B430" s="210">
        <v>5100</v>
      </c>
      <c r="C430" s="211"/>
      <c r="D430" s="211" t="s">
        <v>791</v>
      </c>
      <c r="E430" s="211" t="s">
        <v>797</v>
      </c>
      <c r="F430" s="11" t="s">
        <v>350</v>
      </c>
      <c r="G430" s="17"/>
      <c r="H430" s="241">
        <v>39690</v>
      </c>
      <c r="I430" s="264">
        <f t="shared" si="91"/>
        <v>26460</v>
      </c>
      <c r="J430" s="264">
        <f t="shared" si="92"/>
        <v>13230</v>
      </c>
      <c r="K430" s="264">
        <f t="shared" si="93"/>
        <v>39690</v>
      </c>
      <c r="R430" s="166" t="str">
        <f t="shared" si="84"/>
        <v>0</v>
      </c>
    </row>
    <row r="431" spans="2:18" ht="98" x14ac:dyDescent="0.15">
      <c r="B431" s="210">
        <v>5100</v>
      </c>
      <c r="C431" s="211"/>
      <c r="D431" s="211" t="s">
        <v>791</v>
      </c>
      <c r="E431" s="211" t="s">
        <v>798</v>
      </c>
      <c r="F431" s="11" t="s">
        <v>351</v>
      </c>
      <c r="G431" s="17"/>
      <c r="H431" s="241">
        <v>9366</v>
      </c>
      <c r="I431" s="264">
        <f t="shared" si="91"/>
        <v>6244</v>
      </c>
      <c r="J431" s="264">
        <f t="shared" si="92"/>
        <v>3122</v>
      </c>
      <c r="K431" s="264">
        <f t="shared" si="93"/>
        <v>9366</v>
      </c>
      <c r="R431" s="166" t="str">
        <f t="shared" si="84"/>
        <v>0</v>
      </c>
    </row>
    <row r="432" spans="2:18" x14ac:dyDescent="0.15">
      <c r="B432" s="323" t="s">
        <v>150</v>
      </c>
      <c r="C432" s="324"/>
      <c r="D432" s="324"/>
      <c r="E432" s="324"/>
      <c r="F432" s="325"/>
      <c r="G432" s="180"/>
      <c r="H432" s="243"/>
      <c r="I432" s="266"/>
      <c r="J432" s="266"/>
      <c r="K432" s="266"/>
      <c r="R432" s="166" t="str">
        <f t="shared" si="84"/>
        <v>0</v>
      </c>
    </row>
    <row r="433" spans="1:18" x14ac:dyDescent="0.15">
      <c r="A433" s="172" t="s">
        <v>792</v>
      </c>
      <c r="B433" s="210">
        <v>6500</v>
      </c>
      <c r="C433" s="211">
        <v>160</v>
      </c>
      <c r="D433" s="96" t="s">
        <v>151</v>
      </c>
      <c r="E433" s="96" t="s">
        <v>799</v>
      </c>
      <c r="F433" s="21" t="s">
        <v>152</v>
      </c>
      <c r="G433" s="9">
        <v>1</v>
      </c>
      <c r="H433" s="189">
        <v>88016.047875000004</v>
      </c>
      <c r="I433" s="10">
        <f>H433*2/3</f>
        <v>58677.365250000003</v>
      </c>
      <c r="J433" s="18">
        <f>H433*1/3</f>
        <v>29338.682625000001</v>
      </c>
      <c r="K433" s="19">
        <f>SUM(I433:J433)</f>
        <v>88016.047875000004</v>
      </c>
      <c r="R433" s="166" t="str">
        <f t="shared" si="84"/>
        <v>0160</v>
      </c>
    </row>
    <row r="434" spans="1:18" x14ac:dyDescent="0.15">
      <c r="B434" s="210">
        <v>6500</v>
      </c>
      <c r="C434" s="211">
        <v>210</v>
      </c>
      <c r="D434" s="96" t="s">
        <v>151</v>
      </c>
      <c r="E434" s="96" t="s">
        <v>800</v>
      </c>
      <c r="F434" s="24" t="s">
        <v>20</v>
      </c>
      <c r="G434" s="9"/>
      <c r="H434" s="189">
        <v>10561.564125000001</v>
      </c>
      <c r="I434" s="10">
        <f t="shared" ref="I434:I440" si="94">H434*2/3</f>
        <v>7041.0427500000005</v>
      </c>
      <c r="J434" s="18">
        <f t="shared" ref="J434:J440" si="95">H434*1/3</f>
        <v>3520.5213750000003</v>
      </c>
      <c r="K434" s="19">
        <f t="shared" ref="K434:K440" si="96">SUM(I434:J434)</f>
        <v>10561.564125000001</v>
      </c>
      <c r="R434" s="166" t="str">
        <f t="shared" si="84"/>
        <v>0210</v>
      </c>
    </row>
    <row r="435" spans="1:18" x14ac:dyDescent="0.15">
      <c r="B435" s="210">
        <v>6500</v>
      </c>
      <c r="C435" s="211">
        <v>220</v>
      </c>
      <c r="D435" s="96" t="s">
        <v>151</v>
      </c>
      <c r="E435" s="96" t="s">
        <v>801</v>
      </c>
      <c r="F435" s="24" t="s">
        <v>21</v>
      </c>
      <c r="G435" s="9"/>
      <c r="H435" s="189">
        <v>5455.94175</v>
      </c>
      <c r="I435" s="10">
        <f t="shared" si="94"/>
        <v>3637.2945</v>
      </c>
      <c r="J435" s="18">
        <f t="shared" si="95"/>
        <v>1818.64725</v>
      </c>
      <c r="K435" s="19">
        <f t="shared" si="96"/>
        <v>5455.94175</v>
      </c>
      <c r="R435" s="166" t="str">
        <f t="shared" si="84"/>
        <v>0220</v>
      </c>
    </row>
    <row r="436" spans="1:18" x14ac:dyDescent="0.15">
      <c r="B436" s="210">
        <v>6500</v>
      </c>
      <c r="C436" s="211">
        <v>220</v>
      </c>
      <c r="D436" s="96" t="s">
        <v>151</v>
      </c>
      <c r="E436" s="96" t="s">
        <v>802</v>
      </c>
      <c r="F436" s="24" t="s">
        <v>22</v>
      </c>
      <c r="G436" s="9"/>
      <c r="H436" s="189">
        <v>1276.9706249999999</v>
      </c>
      <c r="I436" s="10">
        <f t="shared" si="94"/>
        <v>851.31374999999991</v>
      </c>
      <c r="J436" s="18">
        <f t="shared" si="95"/>
        <v>425.65687499999996</v>
      </c>
      <c r="K436" s="19">
        <f t="shared" si="96"/>
        <v>1276.9706249999999</v>
      </c>
      <c r="R436" s="166" t="str">
        <f t="shared" si="84"/>
        <v>0220</v>
      </c>
    </row>
    <row r="437" spans="1:18" x14ac:dyDescent="0.15">
      <c r="B437" s="210">
        <v>6500</v>
      </c>
      <c r="C437" s="211">
        <v>230</v>
      </c>
      <c r="D437" s="96" t="s">
        <v>151</v>
      </c>
      <c r="E437" s="96" t="s">
        <v>804</v>
      </c>
      <c r="F437" s="24" t="s">
        <v>52</v>
      </c>
      <c r="G437" s="9"/>
      <c r="H437" s="189">
        <v>20166.711153750002</v>
      </c>
      <c r="I437" s="10">
        <f t="shared" si="94"/>
        <v>13444.474102500002</v>
      </c>
      <c r="J437" s="18">
        <f t="shared" si="95"/>
        <v>6722.2370512500011</v>
      </c>
      <c r="K437" s="19">
        <f t="shared" si="96"/>
        <v>20166.711153750002</v>
      </c>
      <c r="R437" s="166" t="str">
        <f t="shared" si="84"/>
        <v>0230</v>
      </c>
    </row>
    <row r="438" spans="1:18" x14ac:dyDescent="0.15">
      <c r="B438" s="210">
        <v>6500</v>
      </c>
      <c r="C438" s="211">
        <v>230</v>
      </c>
      <c r="D438" s="96" t="s">
        <v>151</v>
      </c>
      <c r="E438" s="96" t="s">
        <v>803</v>
      </c>
      <c r="F438" s="24" t="s">
        <v>56</v>
      </c>
      <c r="G438" s="9"/>
      <c r="H438" s="189">
        <v>897.26962500000002</v>
      </c>
      <c r="I438" s="10">
        <f t="shared" si="94"/>
        <v>598.17975000000001</v>
      </c>
      <c r="J438" s="18">
        <f t="shared" si="95"/>
        <v>299.08987500000001</v>
      </c>
      <c r="K438" s="19">
        <f t="shared" si="96"/>
        <v>897.26962500000002</v>
      </c>
      <c r="R438" s="166" t="str">
        <f t="shared" si="84"/>
        <v>0230</v>
      </c>
    </row>
    <row r="439" spans="1:18" x14ac:dyDescent="0.15">
      <c r="B439" s="210">
        <v>6500</v>
      </c>
      <c r="C439" s="211">
        <v>240</v>
      </c>
      <c r="D439" s="96" t="s">
        <v>151</v>
      </c>
      <c r="E439" s="96" t="s">
        <v>805</v>
      </c>
      <c r="F439" s="24" t="s">
        <v>23</v>
      </c>
      <c r="G439" s="9"/>
      <c r="H439" s="189">
        <v>1080.3397500000001</v>
      </c>
      <c r="I439" s="10">
        <f t="shared" si="94"/>
        <v>720.2265000000001</v>
      </c>
      <c r="J439" s="18">
        <f t="shared" si="95"/>
        <v>360.11325000000005</v>
      </c>
      <c r="K439" s="19">
        <f t="shared" si="96"/>
        <v>1080.3397500000001</v>
      </c>
      <c r="R439" s="166" t="str">
        <f t="shared" si="84"/>
        <v>0240</v>
      </c>
    </row>
    <row r="440" spans="1:18" x14ac:dyDescent="0.15">
      <c r="A440" s="172" t="s">
        <v>792</v>
      </c>
      <c r="B440" s="210">
        <v>6500</v>
      </c>
      <c r="C440" s="211">
        <v>644</v>
      </c>
      <c r="D440" s="96" t="s">
        <v>151</v>
      </c>
      <c r="E440" s="96" t="s">
        <v>806</v>
      </c>
      <c r="F440" s="11" t="s">
        <v>207</v>
      </c>
      <c r="G440" s="9"/>
      <c r="H440" s="204">
        <v>23748.11</v>
      </c>
      <c r="I440" s="10">
        <f t="shared" si="94"/>
        <v>15832.073333333334</v>
      </c>
      <c r="J440" s="18">
        <f t="shared" si="95"/>
        <v>7916.0366666666669</v>
      </c>
      <c r="K440" s="19">
        <f t="shared" si="96"/>
        <v>23748.11</v>
      </c>
      <c r="R440" s="166" t="str">
        <f t="shared" si="84"/>
        <v>0644</v>
      </c>
    </row>
    <row r="441" spans="1:18" x14ac:dyDescent="0.15">
      <c r="B441" s="323" t="s">
        <v>339</v>
      </c>
      <c r="C441" s="324"/>
      <c r="D441" s="324"/>
      <c r="E441" s="324"/>
      <c r="F441" s="325"/>
      <c r="G441" s="180"/>
      <c r="H441" s="243"/>
      <c r="I441" s="181"/>
      <c r="J441" s="181"/>
      <c r="K441" s="182"/>
      <c r="L441" s="169">
        <f>SUM(H442:H473)</f>
        <v>2249016.8899999997</v>
      </c>
      <c r="R441" s="166" t="str">
        <f t="shared" si="84"/>
        <v>0</v>
      </c>
    </row>
    <row r="442" spans="1:18" ht="56" x14ac:dyDescent="0.15">
      <c r="B442" s="210">
        <v>5100</v>
      </c>
      <c r="C442" s="211">
        <v>394</v>
      </c>
      <c r="D442" s="96" t="s">
        <v>151</v>
      </c>
      <c r="E442" s="96" t="s">
        <v>807</v>
      </c>
      <c r="F442" s="11" t="s">
        <v>274</v>
      </c>
      <c r="G442" s="9"/>
      <c r="H442" s="204">
        <v>14366</v>
      </c>
      <c r="I442" s="10">
        <f>H442*2/3</f>
        <v>9577.3333333333339</v>
      </c>
      <c r="J442" s="18">
        <f>H442*1/3</f>
        <v>4788.666666666667</v>
      </c>
      <c r="K442" s="19">
        <f>SUM(I442:J442)</f>
        <v>14366</v>
      </c>
      <c r="R442" s="166" t="str">
        <f t="shared" si="84"/>
        <v>0394</v>
      </c>
    </row>
    <row r="443" spans="1:18" ht="98" x14ac:dyDescent="0.15">
      <c r="B443" s="210">
        <v>6500</v>
      </c>
      <c r="C443" s="211">
        <v>394</v>
      </c>
      <c r="D443" s="96" t="s">
        <v>151</v>
      </c>
      <c r="E443" s="96" t="s">
        <v>808</v>
      </c>
      <c r="F443" s="11" t="s">
        <v>275</v>
      </c>
      <c r="G443" s="9"/>
      <c r="H443" s="204">
        <v>50774.400000000001</v>
      </c>
      <c r="I443" s="10">
        <f t="shared" ref="I443:I473" si="97">H443*2/3</f>
        <v>33849.599999999999</v>
      </c>
      <c r="J443" s="18">
        <f t="shared" ref="J443:J473" si="98">H443*1/3</f>
        <v>16924.8</v>
      </c>
      <c r="K443" s="19">
        <f t="shared" ref="K443:K473" si="99">SUM(I443:J443)</f>
        <v>50774.399999999994</v>
      </c>
      <c r="R443" s="166" t="str">
        <f t="shared" si="84"/>
        <v>0394</v>
      </c>
    </row>
    <row r="444" spans="1:18" ht="112" x14ac:dyDescent="0.15">
      <c r="B444" s="210">
        <v>6500</v>
      </c>
      <c r="C444" s="211">
        <v>394</v>
      </c>
      <c r="D444" s="96" t="s">
        <v>151</v>
      </c>
      <c r="E444" s="96" t="s">
        <v>809</v>
      </c>
      <c r="F444" s="11" t="s">
        <v>276</v>
      </c>
      <c r="G444" s="9"/>
      <c r="H444" s="204">
        <v>366226</v>
      </c>
      <c r="I444" s="10">
        <f t="shared" si="97"/>
        <v>244150.66666666666</v>
      </c>
      <c r="J444" s="18">
        <f t="shared" si="98"/>
        <v>122075.33333333333</v>
      </c>
      <c r="K444" s="19">
        <f t="shared" si="99"/>
        <v>366226</v>
      </c>
      <c r="R444" s="166" t="str">
        <f t="shared" si="84"/>
        <v>0394</v>
      </c>
    </row>
    <row r="445" spans="1:18" ht="56" x14ac:dyDescent="0.15">
      <c r="B445" s="210">
        <v>6500</v>
      </c>
      <c r="C445" s="211">
        <v>394</v>
      </c>
      <c r="D445" s="96" t="s">
        <v>151</v>
      </c>
      <c r="E445" s="96" t="s">
        <v>810</v>
      </c>
      <c r="F445" s="11" t="s">
        <v>277</v>
      </c>
      <c r="G445" s="9"/>
      <c r="H445" s="204">
        <v>53000</v>
      </c>
      <c r="I445" s="10">
        <f t="shared" si="97"/>
        <v>35333.333333333336</v>
      </c>
      <c r="J445" s="18">
        <f t="shared" si="98"/>
        <v>17666.666666666668</v>
      </c>
      <c r="K445" s="19">
        <f t="shared" si="99"/>
        <v>53000</v>
      </c>
      <c r="R445" s="166" t="str">
        <f t="shared" si="84"/>
        <v>0394</v>
      </c>
    </row>
    <row r="446" spans="1:18" ht="70" x14ac:dyDescent="0.15">
      <c r="B446" s="210">
        <v>6500</v>
      </c>
      <c r="C446" s="211">
        <v>394</v>
      </c>
      <c r="D446" s="96" t="s">
        <v>151</v>
      </c>
      <c r="E446" s="96" t="s">
        <v>811</v>
      </c>
      <c r="F446" s="11" t="s">
        <v>278</v>
      </c>
      <c r="G446" s="9"/>
      <c r="H446" s="204">
        <v>240000</v>
      </c>
      <c r="I446" s="10">
        <f t="shared" si="97"/>
        <v>160000</v>
      </c>
      <c r="J446" s="18">
        <f t="shared" si="98"/>
        <v>80000</v>
      </c>
      <c r="K446" s="19">
        <f t="shared" si="99"/>
        <v>240000</v>
      </c>
      <c r="R446" s="166" t="str">
        <f t="shared" si="84"/>
        <v>0394</v>
      </c>
    </row>
    <row r="447" spans="1:18" ht="28" x14ac:dyDescent="0.15">
      <c r="B447" s="210">
        <v>6500</v>
      </c>
      <c r="C447" s="211">
        <v>394</v>
      </c>
      <c r="D447" s="96" t="s">
        <v>151</v>
      </c>
      <c r="E447" s="96" t="s">
        <v>812</v>
      </c>
      <c r="F447" s="11" t="s">
        <v>279</v>
      </c>
      <c r="G447" s="9"/>
      <c r="H447" s="204">
        <v>36000</v>
      </c>
      <c r="I447" s="10">
        <f t="shared" si="97"/>
        <v>24000</v>
      </c>
      <c r="J447" s="18">
        <f t="shared" si="98"/>
        <v>12000</v>
      </c>
      <c r="K447" s="19">
        <f t="shared" si="99"/>
        <v>36000</v>
      </c>
      <c r="R447" s="166" t="str">
        <f t="shared" si="84"/>
        <v>0394</v>
      </c>
    </row>
    <row r="448" spans="1:18" ht="42" x14ac:dyDescent="0.15">
      <c r="B448" s="210">
        <v>6500</v>
      </c>
      <c r="C448" s="211">
        <v>394</v>
      </c>
      <c r="D448" s="96" t="s">
        <v>151</v>
      </c>
      <c r="E448" s="96" t="s">
        <v>813</v>
      </c>
      <c r="F448" s="11" t="s">
        <v>280</v>
      </c>
      <c r="G448" s="9"/>
      <c r="H448" s="204">
        <v>67500</v>
      </c>
      <c r="I448" s="10">
        <f t="shared" si="97"/>
        <v>45000</v>
      </c>
      <c r="J448" s="18">
        <f t="shared" si="98"/>
        <v>22500</v>
      </c>
      <c r="K448" s="19">
        <f t="shared" si="99"/>
        <v>67500</v>
      </c>
      <c r="R448" s="166" t="str">
        <f t="shared" si="84"/>
        <v>0394</v>
      </c>
    </row>
    <row r="449" spans="2:18" ht="56" x14ac:dyDescent="0.15">
      <c r="B449" s="210">
        <v>6500</v>
      </c>
      <c r="C449" s="211">
        <v>394</v>
      </c>
      <c r="D449" s="96" t="s">
        <v>151</v>
      </c>
      <c r="E449" s="96" t="s">
        <v>814</v>
      </c>
      <c r="F449" s="11" t="s">
        <v>281</v>
      </c>
      <c r="G449" s="9"/>
      <c r="H449" s="204">
        <v>16001</v>
      </c>
      <c r="I449" s="10">
        <f t="shared" si="97"/>
        <v>10667.333333333334</v>
      </c>
      <c r="J449" s="18">
        <f t="shared" si="98"/>
        <v>5333.666666666667</v>
      </c>
      <c r="K449" s="19">
        <f t="shared" si="99"/>
        <v>16001</v>
      </c>
      <c r="R449" s="166" t="str">
        <f t="shared" si="84"/>
        <v>0394</v>
      </c>
    </row>
    <row r="450" spans="2:18" ht="28" x14ac:dyDescent="0.15">
      <c r="B450" s="210">
        <v>6500</v>
      </c>
      <c r="C450" s="211">
        <v>394</v>
      </c>
      <c r="D450" s="96" t="s">
        <v>151</v>
      </c>
      <c r="E450" s="96" t="s">
        <v>815</v>
      </c>
      <c r="F450" s="11" t="s">
        <v>282</v>
      </c>
      <c r="G450" s="9"/>
      <c r="H450" s="204">
        <v>9353.18</v>
      </c>
      <c r="I450" s="10">
        <f t="shared" si="97"/>
        <v>6235.4533333333338</v>
      </c>
      <c r="J450" s="18">
        <f t="shared" si="98"/>
        <v>3117.7266666666669</v>
      </c>
      <c r="K450" s="19">
        <f t="shared" si="99"/>
        <v>9353.18</v>
      </c>
      <c r="R450" s="166" t="str">
        <f t="shared" si="84"/>
        <v>0394</v>
      </c>
    </row>
    <row r="451" spans="2:18" ht="28" x14ac:dyDescent="0.15">
      <c r="B451" s="210">
        <v>6500</v>
      </c>
      <c r="C451" s="211">
        <v>394</v>
      </c>
      <c r="D451" s="96" t="s">
        <v>151</v>
      </c>
      <c r="E451" s="96" t="s">
        <v>816</v>
      </c>
      <c r="F451" s="11" t="s">
        <v>283</v>
      </c>
      <c r="G451" s="9"/>
      <c r="H451" s="204">
        <v>7823.4</v>
      </c>
      <c r="I451" s="10">
        <f t="shared" si="97"/>
        <v>5215.5999999999995</v>
      </c>
      <c r="J451" s="18">
        <f t="shared" si="98"/>
        <v>2607.7999999999997</v>
      </c>
      <c r="K451" s="19">
        <f t="shared" si="99"/>
        <v>7823.4</v>
      </c>
      <c r="R451" s="166" t="str">
        <f t="shared" si="84"/>
        <v>0394</v>
      </c>
    </row>
    <row r="452" spans="2:18" ht="56" x14ac:dyDescent="0.15">
      <c r="B452" s="210">
        <v>6500</v>
      </c>
      <c r="C452" s="211">
        <v>394</v>
      </c>
      <c r="D452" s="96" t="s">
        <v>151</v>
      </c>
      <c r="E452" s="96" t="s">
        <v>817</v>
      </c>
      <c r="F452" s="11" t="s">
        <v>284</v>
      </c>
      <c r="G452" s="9"/>
      <c r="H452" s="204">
        <v>8640</v>
      </c>
      <c r="I452" s="10">
        <f t="shared" si="97"/>
        <v>5760</v>
      </c>
      <c r="J452" s="18">
        <f t="shared" si="98"/>
        <v>2880</v>
      </c>
      <c r="K452" s="19">
        <f t="shared" si="99"/>
        <v>8640</v>
      </c>
      <c r="R452" s="166" t="str">
        <f t="shared" si="84"/>
        <v>0394</v>
      </c>
    </row>
    <row r="453" spans="2:18" ht="42" x14ac:dyDescent="0.15">
      <c r="B453" s="210">
        <v>6500</v>
      </c>
      <c r="C453" s="211">
        <v>394</v>
      </c>
      <c r="D453" s="96" t="s">
        <v>151</v>
      </c>
      <c r="E453" s="96" t="s">
        <v>818</v>
      </c>
      <c r="F453" s="11" t="s">
        <v>285</v>
      </c>
      <c r="G453" s="9"/>
      <c r="H453" s="204">
        <v>1475.22</v>
      </c>
      <c r="I453" s="10">
        <f t="shared" si="97"/>
        <v>983.48</v>
      </c>
      <c r="J453" s="18">
        <f t="shared" si="98"/>
        <v>491.74</v>
      </c>
      <c r="K453" s="19">
        <f t="shared" si="99"/>
        <v>1475.22</v>
      </c>
      <c r="R453" s="166" t="str">
        <f t="shared" si="84"/>
        <v>0394</v>
      </c>
    </row>
    <row r="454" spans="2:18" ht="42" x14ac:dyDescent="0.15">
      <c r="B454" s="210">
        <v>6500</v>
      </c>
      <c r="C454" s="211">
        <v>394</v>
      </c>
      <c r="D454" s="96" t="s">
        <v>151</v>
      </c>
      <c r="E454" s="96" t="s">
        <v>819</v>
      </c>
      <c r="F454" s="11" t="s">
        <v>286</v>
      </c>
      <c r="G454" s="9"/>
      <c r="H454" s="204">
        <v>15054.38</v>
      </c>
      <c r="I454" s="10">
        <f t="shared" si="97"/>
        <v>10036.253333333332</v>
      </c>
      <c r="J454" s="18">
        <f t="shared" si="98"/>
        <v>5018.1266666666661</v>
      </c>
      <c r="K454" s="19">
        <f t="shared" si="99"/>
        <v>15054.379999999997</v>
      </c>
      <c r="R454" s="166" t="str">
        <f t="shared" si="84"/>
        <v>0394</v>
      </c>
    </row>
    <row r="455" spans="2:18" ht="42" x14ac:dyDescent="0.15">
      <c r="B455" s="210">
        <v>6500</v>
      </c>
      <c r="C455" s="211">
        <v>394</v>
      </c>
      <c r="D455" s="96" t="s">
        <v>151</v>
      </c>
      <c r="E455" s="96" t="s">
        <v>820</v>
      </c>
      <c r="F455" s="11" t="s">
        <v>287</v>
      </c>
      <c r="G455" s="9"/>
      <c r="H455" s="204">
        <v>2394.5</v>
      </c>
      <c r="I455" s="10">
        <f t="shared" si="97"/>
        <v>1596.3333333333333</v>
      </c>
      <c r="J455" s="18">
        <f t="shared" si="98"/>
        <v>798.16666666666663</v>
      </c>
      <c r="K455" s="19">
        <f t="shared" si="99"/>
        <v>2394.5</v>
      </c>
      <c r="R455" s="166" t="str">
        <f t="shared" si="84"/>
        <v>0394</v>
      </c>
    </row>
    <row r="456" spans="2:18" ht="42" x14ac:dyDescent="0.15">
      <c r="B456" s="210">
        <v>7720</v>
      </c>
      <c r="C456" s="211">
        <v>394</v>
      </c>
      <c r="D456" s="96" t="s">
        <v>151</v>
      </c>
      <c r="E456" s="96" t="s">
        <v>821</v>
      </c>
      <c r="F456" s="11" t="s">
        <v>288</v>
      </c>
      <c r="G456" s="9"/>
      <c r="H456" s="204">
        <v>549</v>
      </c>
      <c r="I456" s="10">
        <f t="shared" si="97"/>
        <v>366</v>
      </c>
      <c r="J456" s="18">
        <f t="shared" si="98"/>
        <v>183</v>
      </c>
      <c r="K456" s="19">
        <f t="shared" si="99"/>
        <v>549</v>
      </c>
      <c r="R456" s="166" t="str">
        <f t="shared" si="84"/>
        <v>0394</v>
      </c>
    </row>
    <row r="457" spans="2:18" ht="42" x14ac:dyDescent="0.15">
      <c r="B457" s="210">
        <v>6500</v>
      </c>
      <c r="C457" s="211">
        <v>394</v>
      </c>
      <c r="D457" s="96" t="s">
        <v>151</v>
      </c>
      <c r="E457" s="96" t="s">
        <v>822</v>
      </c>
      <c r="F457" s="11" t="s">
        <v>289</v>
      </c>
      <c r="G457" s="9"/>
      <c r="H457" s="204">
        <v>5230.95</v>
      </c>
      <c r="I457" s="10">
        <f t="shared" si="97"/>
        <v>3487.2999999999997</v>
      </c>
      <c r="J457" s="18">
        <f t="shared" si="98"/>
        <v>1743.6499999999999</v>
      </c>
      <c r="K457" s="19">
        <f t="shared" si="99"/>
        <v>5230.95</v>
      </c>
      <c r="R457" s="166" t="str">
        <f t="shared" si="84"/>
        <v>0394</v>
      </c>
    </row>
    <row r="458" spans="2:18" ht="42" x14ac:dyDescent="0.15">
      <c r="B458" s="210">
        <v>6500</v>
      </c>
      <c r="C458" s="211">
        <v>394</v>
      </c>
      <c r="D458" s="96" t="s">
        <v>151</v>
      </c>
      <c r="E458" s="96" t="s">
        <v>823</v>
      </c>
      <c r="F458" s="11" t="s">
        <v>290</v>
      </c>
      <c r="G458" s="9"/>
      <c r="H458" s="204">
        <v>410000</v>
      </c>
      <c r="I458" s="10">
        <f t="shared" si="97"/>
        <v>273333.33333333331</v>
      </c>
      <c r="J458" s="18">
        <f t="shared" si="98"/>
        <v>136666.66666666666</v>
      </c>
      <c r="K458" s="19">
        <f t="shared" si="99"/>
        <v>410000</v>
      </c>
      <c r="R458" s="166" t="str">
        <f t="shared" si="84"/>
        <v>0394</v>
      </c>
    </row>
    <row r="459" spans="2:18" ht="28" x14ac:dyDescent="0.15">
      <c r="B459" s="210">
        <v>6500</v>
      </c>
      <c r="C459" s="211">
        <v>394</v>
      </c>
      <c r="D459" s="96" t="s">
        <v>151</v>
      </c>
      <c r="E459" s="96" t="s">
        <v>824</v>
      </c>
      <c r="F459" s="11" t="s">
        <v>291</v>
      </c>
      <c r="G459" s="9"/>
      <c r="H459" s="204">
        <v>134400</v>
      </c>
      <c r="I459" s="10">
        <f t="shared" si="97"/>
        <v>89600</v>
      </c>
      <c r="J459" s="18">
        <f t="shared" si="98"/>
        <v>44800</v>
      </c>
      <c r="K459" s="19">
        <f t="shared" si="99"/>
        <v>134400</v>
      </c>
      <c r="R459" s="166" t="str">
        <f t="shared" si="84"/>
        <v>0394</v>
      </c>
    </row>
    <row r="460" spans="2:18" ht="28" x14ac:dyDescent="0.15">
      <c r="B460" s="210">
        <v>6500</v>
      </c>
      <c r="C460" s="211">
        <v>394</v>
      </c>
      <c r="D460" s="96" t="s">
        <v>151</v>
      </c>
      <c r="E460" s="96" t="s">
        <v>825</v>
      </c>
      <c r="F460" s="11" t="s">
        <v>292</v>
      </c>
      <c r="G460" s="9"/>
      <c r="H460" s="204">
        <v>60500</v>
      </c>
      <c r="I460" s="10">
        <f t="shared" si="97"/>
        <v>40333.333333333336</v>
      </c>
      <c r="J460" s="18">
        <f t="shared" si="98"/>
        <v>20166.666666666668</v>
      </c>
      <c r="K460" s="19">
        <f t="shared" si="99"/>
        <v>60500</v>
      </c>
      <c r="R460" s="166" t="str">
        <f t="shared" si="84"/>
        <v>0394</v>
      </c>
    </row>
    <row r="461" spans="2:18" ht="28" x14ac:dyDescent="0.15">
      <c r="B461" s="210">
        <v>6500</v>
      </c>
      <c r="C461" s="211">
        <v>394</v>
      </c>
      <c r="D461" s="96" t="s">
        <v>151</v>
      </c>
      <c r="E461" s="96" t="s">
        <v>826</v>
      </c>
      <c r="F461" s="11" t="s">
        <v>293</v>
      </c>
      <c r="G461" s="9"/>
      <c r="H461" s="204">
        <v>63420</v>
      </c>
      <c r="I461" s="10">
        <f t="shared" si="97"/>
        <v>42280</v>
      </c>
      <c r="J461" s="18">
        <f t="shared" si="98"/>
        <v>21140</v>
      </c>
      <c r="K461" s="19">
        <f t="shared" si="99"/>
        <v>63420</v>
      </c>
      <c r="R461" s="166" t="str">
        <f t="shared" ref="R461:R524" si="100">"0"&amp;C461</f>
        <v>0394</v>
      </c>
    </row>
    <row r="462" spans="2:18" ht="28" x14ac:dyDescent="0.15">
      <c r="B462" s="210">
        <v>6500</v>
      </c>
      <c r="C462" s="211">
        <v>394</v>
      </c>
      <c r="D462" s="96" t="s">
        <v>151</v>
      </c>
      <c r="E462" s="96" t="s">
        <v>827</v>
      </c>
      <c r="F462" s="11" t="s">
        <v>294</v>
      </c>
      <c r="G462" s="9"/>
      <c r="H462" s="204">
        <v>81375</v>
      </c>
      <c r="I462" s="10">
        <f t="shared" si="97"/>
        <v>54250</v>
      </c>
      <c r="J462" s="18">
        <f t="shared" si="98"/>
        <v>27125</v>
      </c>
      <c r="K462" s="19">
        <f t="shared" si="99"/>
        <v>81375</v>
      </c>
      <c r="R462" s="166" t="str">
        <f t="shared" si="100"/>
        <v>0394</v>
      </c>
    </row>
    <row r="463" spans="2:18" ht="28" x14ac:dyDescent="0.15">
      <c r="B463" s="210">
        <v>6500</v>
      </c>
      <c r="C463" s="211">
        <v>394</v>
      </c>
      <c r="D463" s="96" t="s">
        <v>151</v>
      </c>
      <c r="E463" s="96" t="s">
        <v>828</v>
      </c>
      <c r="F463" s="11" t="s">
        <v>295</v>
      </c>
      <c r="G463" s="9"/>
      <c r="H463" s="204">
        <v>14070</v>
      </c>
      <c r="I463" s="10">
        <f t="shared" si="97"/>
        <v>9380</v>
      </c>
      <c r="J463" s="18">
        <f t="shared" si="98"/>
        <v>4690</v>
      </c>
      <c r="K463" s="19">
        <f t="shared" si="99"/>
        <v>14070</v>
      </c>
      <c r="R463" s="166" t="str">
        <f t="shared" si="100"/>
        <v>0394</v>
      </c>
    </row>
    <row r="464" spans="2:18" ht="28" x14ac:dyDescent="0.15">
      <c r="B464" s="210">
        <v>6500</v>
      </c>
      <c r="C464" s="211">
        <v>394</v>
      </c>
      <c r="D464" s="96" t="s">
        <v>151</v>
      </c>
      <c r="E464" s="96" t="s">
        <v>829</v>
      </c>
      <c r="F464" s="11" t="s">
        <v>296</v>
      </c>
      <c r="G464" s="9"/>
      <c r="H464" s="204">
        <v>6650</v>
      </c>
      <c r="I464" s="10">
        <f t="shared" si="97"/>
        <v>4433.333333333333</v>
      </c>
      <c r="J464" s="18">
        <f t="shared" si="98"/>
        <v>2216.6666666666665</v>
      </c>
      <c r="K464" s="19">
        <f t="shared" si="99"/>
        <v>6650</v>
      </c>
      <c r="R464" s="166" t="str">
        <f t="shared" si="100"/>
        <v>0394</v>
      </c>
    </row>
    <row r="465" spans="1:18" ht="56" x14ac:dyDescent="0.15">
      <c r="B465" s="210">
        <v>7720</v>
      </c>
      <c r="C465" s="211">
        <v>394</v>
      </c>
      <c r="D465" s="96" t="s">
        <v>151</v>
      </c>
      <c r="E465" s="96" t="s">
        <v>830</v>
      </c>
      <c r="F465" s="11" t="s">
        <v>297</v>
      </c>
      <c r="G465" s="9"/>
      <c r="H465" s="204">
        <v>34199.78</v>
      </c>
      <c r="I465" s="10">
        <f t="shared" si="97"/>
        <v>22799.853333333333</v>
      </c>
      <c r="J465" s="18">
        <f t="shared" si="98"/>
        <v>11399.926666666666</v>
      </c>
      <c r="K465" s="19">
        <f t="shared" si="99"/>
        <v>34199.78</v>
      </c>
      <c r="R465" s="166" t="str">
        <f t="shared" si="100"/>
        <v>0394</v>
      </c>
    </row>
    <row r="466" spans="1:18" ht="140" x14ac:dyDescent="0.15">
      <c r="B466" s="210">
        <v>6500</v>
      </c>
      <c r="C466" s="211">
        <v>394</v>
      </c>
      <c r="D466" s="96" t="s">
        <v>151</v>
      </c>
      <c r="E466" s="96" t="s">
        <v>831</v>
      </c>
      <c r="F466" s="11" t="s">
        <v>298</v>
      </c>
      <c r="G466" s="9"/>
      <c r="H466" s="204">
        <v>79831.320000000007</v>
      </c>
      <c r="I466" s="10">
        <f t="shared" si="97"/>
        <v>53220.880000000005</v>
      </c>
      <c r="J466" s="18">
        <f t="shared" si="98"/>
        <v>26610.440000000002</v>
      </c>
      <c r="K466" s="19">
        <f t="shared" si="99"/>
        <v>79831.320000000007</v>
      </c>
      <c r="R466" s="166" t="str">
        <f t="shared" si="100"/>
        <v>0394</v>
      </c>
    </row>
    <row r="467" spans="1:18" ht="112" x14ac:dyDescent="0.15">
      <c r="B467" s="210">
        <v>6500</v>
      </c>
      <c r="C467" s="211">
        <v>394</v>
      </c>
      <c r="D467" s="96" t="s">
        <v>151</v>
      </c>
      <c r="E467" s="96" t="s">
        <v>832</v>
      </c>
      <c r="F467" s="11" t="s">
        <v>299</v>
      </c>
      <c r="G467" s="9"/>
      <c r="H467" s="204">
        <v>350000</v>
      </c>
      <c r="I467" s="10">
        <f t="shared" si="97"/>
        <v>233333.33333333334</v>
      </c>
      <c r="J467" s="18">
        <f t="shared" si="98"/>
        <v>116666.66666666667</v>
      </c>
      <c r="K467" s="19">
        <f t="shared" si="99"/>
        <v>350000</v>
      </c>
      <c r="R467" s="166" t="str">
        <f t="shared" si="100"/>
        <v>0394</v>
      </c>
    </row>
    <row r="468" spans="1:18" ht="126" x14ac:dyDescent="0.15">
      <c r="B468" s="210">
        <v>6500</v>
      </c>
      <c r="C468" s="211">
        <v>394</v>
      </c>
      <c r="D468" s="96" t="s">
        <v>151</v>
      </c>
      <c r="E468" s="96" t="s">
        <v>833</v>
      </c>
      <c r="F468" s="11" t="s">
        <v>300</v>
      </c>
      <c r="G468" s="9"/>
      <c r="H468" s="204">
        <v>51062</v>
      </c>
      <c r="I468" s="10">
        <f t="shared" si="97"/>
        <v>34041.333333333336</v>
      </c>
      <c r="J468" s="18">
        <f t="shared" si="98"/>
        <v>17020.666666666668</v>
      </c>
      <c r="K468" s="19">
        <f t="shared" si="99"/>
        <v>51062</v>
      </c>
      <c r="R468" s="166" t="str">
        <f t="shared" si="100"/>
        <v>0394</v>
      </c>
    </row>
    <row r="469" spans="1:18" ht="56" x14ac:dyDescent="0.15">
      <c r="B469" s="210">
        <v>6500</v>
      </c>
      <c r="C469" s="211">
        <v>394</v>
      </c>
      <c r="D469" s="96" t="s">
        <v>151</v>
      </c>
      <c r="E469" s="96" t="s">
        <v>834</v>
      </c>
      <c r="F469" s="11" t="s">
        <v>301</v>
      </c>
      <c r="G469" s="9"/>
      <c r="H469" s="204">
        <v>26000</v>
      </c>
      <c r="I469" s="10">
        <f t="shared" si="97"/>
        <v>17333.333333333332</v>
      </c>
      <c r="J469" s="18">
        <f t="shared" si="98"/>
        <v>8666.6666666666661</v>
      </c>
      <c r="K469" s="19">
        <f t="shared" si="99"/>
        <v>26000</v>
      </c>
      <c r="R469" s="166" t="str">
        <f t="shared" si="100"/>
        <v>0394</v>
      </c>
    </row>
    <row r="470" spans="1:18" ht="70" x14ac:dyDescent="0.15">
      <c r="B470" s="210">
        <v>6500</v>
      </c>
      <c r="C470" s="211">
        <v>394</v>
      </c>
      <c r="D470" s="96" t="s">
        <v>151</v>
      </c>
      <c r="E470" s="96" t="s">
        <v>835</v>
      </c>
      <c r="F470" s="11" t="s">
        <v>302</v>
      </c>
      <c r="G470" s="9"/>
      <c r="H470" s="204">
        <v>310.44</v>
      </c>
      <c r="I470" s="10">
        <f t="shared" si="97"/>
        <v>206.96</v>
      </c>
      <c r="J470" s="18">
        <f t="shared" si="98"/>
        <v>103.48</v>
      </c>
      <c r="K470" s="19">
        <f t="shared" si="99"/>
        <v>310.44</v>
      </c>
      <c r="R470" s="166" t="str">
        <f t="shared" si="100"/>
        <v>0394</v>
      </c>
    </row>
    <row r="471" spans="1:18" ht="68.5" customHeight="1" x14ac:dyDescent="0.15">
      <c r="B471" s="210">
        <v>6500</v>
      </c>
      <c r="C471" s="211">
        <v>394</v>
      </c>
      <c r="D471" s="96" t="s">
        <v>151</v>
      </c>
      <c r="E471" s="96" t="s">
        <v>836</v>
      </c>
      <c r="F471" s="11" t="s">
        <v>303</v>
      </c>
      <c r="G471" s="9"/>
      <c r="H471" s="204">
        <v>21651</v>
      </c>
      <c r="I471" s="10">
        <f t="shared" si="97"/>
        <v>14434</v>
      </c>
      <c r="J471" s="18">
        <f t="shared" si="98"/>
        <v>7217</v>
      </c>
      <c r="K471" s="19">
        <f t="shared" si="99"/>
        <v>21651</v>
      </c>
      <c r="R471" s="166" t="str">
        <f t="shared" si="100"/>
        <v>0394</v>
      </c>
    </row>
    <row r="472" spans="1:18" ht="84" x14ac:dyDescent="0.15">
      <c r="B472" s="210">
        <v>6500</v>
      </c>
      <c r="C472" s="211">
        <v>394</v>
      </c>
      <c r="D472" s="96" t="s">
        <v>151</v>
      </c>
      <c r="E472" s="96" t="s">
        <v>837</v>
      </c>
      <c r="F472" s="11" t="s">
        <v>304</v>
      </c>
      <c r="G472" s="9"/>
      <c r="H472" s="204">
        <v>7581.32</v>
      </c>
      <c r="I472" s="10">
        <f t="shared" si="97"/>
        <v>5054.2133333333331</v>
      </c>
      <c r="J472" s="18">
        <f t="shared" si="98"/>
        <v>2527.1066666666666</v>
      </c>
      <c r="K472" s="19">
        <f t="shared" si="99"/>
        <v>7581.32</v>
      </c>
      <c r="R472" s="166" t="str">
        <f t="shared" si="100"/>
        <v>0394</v>
      </c>
    </row>
    <row r="473" spans="1:18" ht="92" customHeight="1" x14ac:dyDescent="0.15">
      <c r="B473" s="210">
        <v>6500</v>
      </c>
      <c r="C473" s="211">
        <v>394</v>
      </c>
      <c r="D473" s="96" t="s">
        <v>151</v>
      </c>
      <c r="E473" s="96" t="s">
        <v>838</v>
      </c>
      <c r="F473" s="11" t="s">
        <v>305</v>
      </c>
      <c r="G473" s="9"/>
      <c r="H473" s="204">
        <v>13578</v>
      </c>
      <c r="I473" s="10">
        <f t="shared" si="97"/>
        <v>9052</v>
      </c>
      <c r="J473" s="18">
        <f t="shared" si="98"/>
        <v>4526</v>
      </c>
      <c r="K473" s="19">
        <f t="shared" si="99"/>
        <v>13578</v>
      </c>
      <c r="R473" s="166" t="str">
        <f t="shared" si="100"/>
        <v>0394</v>
      </c>
    </row>
    <row r="474" spans="1:18" x14ac:dyDescent="0.15">
      <c r="B474" s="331" t="s">
        <v>153</v>
      </c>
      <c r="C474" s="332"/>
      <c r="D474" s="332"/>
      <c r="E474" s="332"/>
      <c r="F474" s="333"/>
      <c r="G474" s="131"/>
      <c r="H474" s="244"/>
      <c r="I474" s="44"/>
      <c r="J474" s="44"/>
      <c r="K474" s="45"/>
      <c r="R474" s="166" t="str">
        <f t="shared" si="100"/>
        <v>0</v>
      </c>
    </row>
    <row r="475" spans="1:18" ht="56" x14ac:dyDescent="0.15">
      <c r="A475" s="172" t="s">
        <v>792</v>
      </c>
      <c r="B475" s="210">
        <v>6100</v>
      </c>
      <c r="C475" s="211">
        <v>130</v>
      </c>
      <c r="D475" s="96" t="s">
        <v>154</v>
      </c>
      <c r="E475" s="96" t="s">
        <v>155</v>
      </c>
      <c r="F475" s="21" t="s">
        <v>156</v>
      </c>
      <c r="G475" s="9">
        <v>56</v>
      </c>
      <c r="H475" s="226">
        <v>9602851.2715872973</v>
      </c>
      <c r="I475" s="10">
        <f>H475*2/3</f>
        <v>6401900.8477248652</v>
      </c>
      <c r="J475" s="18">
        <f>H475*1/3</f>
        <v>3200950.4238624326</v>
      </c>
      <c r="K475" s="19">
        <f>SUM(I475:J475)</f>
        <v>9602851.2715872973</v>
      </c>
      <c r="L475" s="169"/>
      <c r="M475" s="169"/>
      <c r="N475" s="167"/>
      <c r="R475" s="166" t="str">
        <f t="shared" si="100"/>
        <v>0130</v>
      </c>
    </row>
    <row r="476" spans="1:18" x14ac:dyDescent="0.15">
      <c r="B476" s="210">
        <v>6100</v>
      </c>
      <c r="C476" s="211">
        <v>210</v>
      </c>
      <c r="D476" s="96" t="s">
        <v>154</v>
      </c>
      <c r="E476" s="96" t="s">
        <v>784</v>
      </c>
      <c r="F476" s="24" t="s">
        <v>20</v>
      </c>
      <c r="G476" s="9"/>
      <c r="H476" s="226">
        <v>1152342.3418869569</v>
      </c>
      <c r="I476" s="10">
        <f t="shared" ref="I476:I480" si="101">H476*2/3</f>
        <v>768228.22792463796</v>
      </c>
      <c r="J476" s="18">
        <f t="shared" ref="J476:J480" si="102">H476*1/3</f>
        <v>384114.11396231898</v>
      </c>
      <c r="K476" s="19">
        <f t="shared" ref="K476:K480" si="103">SUM(I476:J476)</f>
        <v>1152342.3418869569</v>
      </c>
      <c r="L476" s="169"/>
      <c r="M476" s="169"/>
      <c r="N476" s="167"/>
      <c r="R476" s="166" t="str">
        <f t="shared" si="100"/>
        <v>0210</v>
      </c>
    </row>
    <row r="477" spans="1:18" x14ac:dyDescent="0.15">
      <c r="B477" s="210">
        <v>6100</v>
      </c>
      <c r="C477" s="211">
        <v>220</v>
      </c>
      <c r="D477" s="96" t="s">
        <v>154</v>
      </c>
      <c r="E477" s="96" t="s">
        <v>785</v>
      </c>
      <c r="F477" s="24" t="s">
        <v>21</v>
      </c>
      <c r="G477" s="9"/>
      <c r="H477" s="226">
        <v>595376.59664773499</v>
      </c>
      <c r="I477" s="10">
        <f t="shared" si="101"/>
        <v>396917.73109849001</v>
      </c>
      <c r="J477" s="18">
        <f t="shared" si="102"/>
        <v>198458.86554924501</v>
      </c>
      <c r="K477" s="19">
        <f t="shared" si="103"/>
        <v>595376.59664773499</v>
      </c>
      <c r="L477" s="169"/>
      <c r="M477" s="169"/>
      <c r="N477" s="167"/>
      <c r="R477" s="166" t="str">
        <f t="shared" si="100"/>
        <v>0220</v>
      </c>
    </row>
    <row r="478" spans="1:18" x14ac:dyDescent="0.15">
      <c r="B478" s="210">
        <v>6100</v>
      </c>
      <c r="C478" s="211">
        <v>220</v>
      </c>
      <c r="D478" s="96" t="s">
        <v>154</v>
      </c>
      <c r="E478" s="96" t="s">
        <v>786</v>
      </c>
      <c r="F478" s="24" t="s">
        <v>22</v>
      </c>
      <c r="G478" s="9"/>
      <c r="H478" s="226">
        <v>139241.30593687377</v>
      </c>
      <c r="I478" s="10">
        <f t="shared" si="101"/>
        <v>92827.537291249188</v>
      </c>
      <c r="J478" s="18">
        <f t="shared" si="102"/>
        <v>46413.768645624594</v>
      </c>
      <c r="K478" s="19">
        <f t="shared" si="103"/>
        <v>139241.30593687377</v>
      </c>
      <c r="L478" s="169"/>
      <c r="M478" s="169"/>
      <c r="N478" s="167"/>
      <c r="R478" s="166" t="str">
        <f t="shared" si="100"/>
        <v>0220</v>
      </c>
    </row>
    <row r="479" spans="1:18" x14ac:dyDescent="0.15">
      <c r="B479" s="210">
        <v>6100</v>
      </c>
      <c r="C479" s="211">
        <v>230</v>
      </c>
      <c r="D479" s="96" t="s">
        <v>154</v>
      </c>
      <c r="E479" s="96" t="s">
        <v>787</v>
      </c>
      <c r="F479" s="24" t="s">
        <v>157</v>
      </c>
      <c r="G479" s="9"/>
      <c r="H479" s="226">
        <v>1154061.4350868752</v>
      </c>
      <c r="I479" s="10">
        <f t="shared" si="101"/>
        <v>769374.29005791678</v>
      </c>
      <c r="J479" s="18">
        <f t="shared" si="102"/>
        <v>384687.14502895839</v>
      </c>
      <c r="K479" s="19">
        <f t="shared" si="103"/>
        <v>1154061.4350868752</v>
      </c>
      <c r="L479" s="169"/>
      <c r="M479" s="169"/>
      <c r="N479" s="167"/>
      <c r="R479" s="166" t="str">
        <f t="shared" si="100"/>
        <v>0230</v>
      </c>
    </row>
    <row r="480" spans="1:18" x14ac:dyDescent="0.15">
      <c r="B480" s="210">
        <v>6100</v>
      </c>
      <c r="C480" s="211">
        <v>240</v>
      </c>
      <c r="D480" s="96" t="s">
        <v>154</v>
      </c>
      <c r="E480" s="96" t="s">
        <v>840</v>
      </c>
      <c r="F480" s="24" t="s">
        <v>23</v>
      </c>
      <c r="G480" s="9"/>
      <c r="H480" s="226">
        <v>96028.569448723603</v>
      </c>
      <c r="I480" s="10">
        <f t="shared" si="101"/>
        <v>64019.046299149071</v>
      </c>
      <c r="J480" s="18">
        <f t="shared" si="102"/>
        <v>32009.523149574536</v>
      </c>
      <c r="K480" s="19">
        <f t="shared" si="103"/>
        <v>96028.569448723603</v>
      </c>
      <c r="L480" s="169"/>
      <c r="M480" s="169"/>
      <c r="N480" s="167"/>
      <c r="R480" s="166" t="str">
        <f t="shared" si="100"/>
        <v>0240</v>
      </c>
    </row>
    <row r="481" spans="1:18" x14ac:dyDescent="0.15">
      <c r="B481" s="331" t="s">
        <v>158</v>
      </c>
      <c r="C481" s="332"/>
      <c r="D481" s="332"/>
      <c r="E481" s="332"/>
      <c r="F481" s="333"/>
      <c r="G481" s="131"/>
      <c r="H481" s="244"/>
      <c r="I481" s="44"/>
      <c r="J481" s="44"/>
      <c r="K481" s="45"/>
      <c r="R481" s="166" t="str">
        <f t="shared" si="100"/>
        <v>0</v>
      </c>
    </row>
    <row r="482" spans="1:18" ht="70" x14ac:dyDescent="0.15">
      <c r="A482" s="172" t="s">
        <v>792</v>
      </c>
      <c r="B482" s="210">
        <v>6100</v>
      </c>
      <c r="C482" s="211">
        <v>310</v>
      </c>
      <c r="D482" s="96" t="s">
        <v>154</v>
      </c>
      <c r="E482" s="213" t="s">
        <v>788</v>
      </c>
      <c r="F482" s="11" t="s">
        <v>793</v>
      </c>
      <c r="G482" s="9"/>
      <c r="H482" s="245">
        <v>850656</v>
      </c>
      <c r="I482" s="10">
        <f>H482*2/3</f>
        <v>567104</v>
      </c>
      <c r="J482" s="18">
        <f>H482*1/3</f>
        <v>283552</v>
      </c>
      <c r="K482" s="19">
        <f>SUM(I482:J482)</f>
        <v>850656</v>
      </c>
      <c r="R482" s="166" t="str">
        <f t="shared" si="100"/>
        <v>0310</v>
      </c>
    </row>
    <row r="483" spans="1:18" x14ac:dyDescent="0.15">
      <c r="B483" s="331" t="s">
        <v>159</v>
      </c>
      <c r="C483" s="332"/>
      <c r="D483" s="332"/>
      <c r="E483" s="332"/>
      <c r="F483" s="333"/>
      <c r="G483" s="131"/>
      <c r="H483" s="244"/>
      <c r="I483" s="44"/>
      <c r="J483" s="44"/>
      <c r="K483" s="45"/>
      <c r="R483" s="166" t="str">
        <f t="shared" si="100"/>
        <v>0</v>
      </c>
    </row>
    <row r="484" spans="1:18" ht="56" x14ac:dyDescent="0.15">
      <c r="A484" s="172" t="s">
        <v>792</v>
      </c>
      <c r="B484" s="210">
        <v>6100</v>
      </c>
      <c r="C484" s="211">
        <v>510</v>
      </c>
      <c r="D484" s="96" t="s">
        <v>154</v>
      </c>
      <c r="E484" s="213" t="s">
        <v>789</v>
      </c>
      <c r="F484" s="11" t="s">
        <v>160</v>
      </c>
      <c r="G484" s="9"/>
      <c r="H484" s="204">
        <v>310450</v>
      </c>
      <c r="I484" s="10">
        <f>H484*2/3</f>
        <v>206966.66666666666</v>
      </c>
      <c r="J484" s="18">
        <f>H484*1/3</f>
        <v>103483.33333333333</v>
      </c>
      <c r="K484" s="19">
        <f>SUM(I484:J484)</f>
        <v>310450</v>
      </c>
      <c r="R484" s="166" t="str">
        <f t="shared" si="100"/>
        <v>0510</v>
      </c>
    </row>
    <row r="485" spans="1:18" x14ac:dyDescent="0.15">
      <c r="B485" s="331" t="s">
        <v>161</v>
      </c>
      <c r="C485" s="332"/>
      <c r="D485" s="332"/>
      <c r="E485" s="332"/>
      <c r="F485" s="333"/>
      <c r="G485" s="131"/>
      <c r="H485" s="244"/>
      <c r="I485" s="44"/>
      <c r="J485" s="44"/>
      <c r="K485" s="45"/>
      <c r="R485" s="166" t="str">
        <f t="shared" si="100"/>
        <v>0</v>
      </c>
    </row>
    <row r="486" spans="1:18" ht="70" x14ac:dyDescent="0.15">
      <c r="A486" s="172" t="s">
        <v>792</v>
      </c>
      <c r="B486" s="210">
        <v>6100</v>
      </c>
      <c r="C486" s="211">
        <v>369</v>
      </c>
      <c r="D486" s="96" t="s">
        <v>154</v>
      </c>
      <c r="E486" s="213" t="s">
        <v>790</v>
      </c>
      <c r="F486" s="11" t="s">
        <v>162</v>
      </c>
      <c r="G486" s="9"/>
      <c r="H486" s="204">
        <v>695804.08</v>
      </c>
      <c r="I486" s="10">
        <f>H486*2/3</f>
        <v>463869.38666666666</v>
      </c>
      <c r="J486" s="18">
        <f>H486*1/3</f>
        <v>231934.69333333333</v>
      </c>
      <c r="K486" s="19">
        <f>SUM(I486:J486)</f>
        <v>695804.08</v>
      </c>
      <c r="R486" s="166" t="str">
        <f t="shared" si="100"/>
        <v>0369</v>
      </c>
    </row>
    <row r="487" spans="1:18" x14ac:dyDescent="0.15">
      <c r="B487" s="331" t="s">
        <v>163</v>
      </c>
      <c r="C487" s="332"/>
      <c r="D487" s="332"/>
      <c r="E487" s="332"/>
      <c r="F487" s="333"/>
      <c r="G487" s="131"/>
      <c r="H487" s="244"/>
      <c r="I487" s="44"/>
      <c r="J487" s="44"/>
      <c r="K487" s="45"/>
      <c r="R487" s="166" t="str">
        <f t="shared" si="100"/>
        <v>0</v>
      </c>
    </row>
    <row r="488" spans="1:18" ht="56" x14ac:dyDescent="0.15">
      <c r="A488" s="172" t="s">
        <v>792</v>
      </c>
      <c r="B488" s="210">
        <v>6400</v>
      </c>
      <c r="C488" s="211">
        <v>140</v>
      </c>
      <c r="D488" s="96" t="s">
        <v>154</v>
      </c>
      <c r="E488" s="96" t="s">
        <v>841</v>
      </c>
      <c r="F488" s="11" t="s">
        <v>164</v>
      </c>
      <c r="G488" s="9"/>
      <c r="H488" s="204">
        <v>54752.4</v>
      </c>
      <c r="I488" s="10">
        <f>H488*2/3</f>
        <v>36501.599999999999</v>
      </c>
      <c r="J488" s="18">
        <f>H488*1/3</f>
        <v>18250.8</v>
      </c>
      <c r="K488" s="19">
        <f>SUM(I488:J488)</f>
        <v>54752.399999999994</v>
      </c>
      <c r="R488" s="166" t="str">
        <f t="shared" si="100"/>
        <v>0140</v>
      </c>
    </row>
    <row r="489" spans="1:18" x14ac:dyDescent="0.15">
      <c r="B489" s="210">
        <v>6400</v>
      </c>
      <c r="C489" s="211">
        <v>220</v>
      </c>
      <c r="D489" s="96" t="s">
        <v>154</v>
      </c>
      <c r="E489" s="96" t="s">
        <v>842</v>
      </c>
      <c r="F489" s="32" t="s">
        <v>22</v>
      </c>
      <c r="G489" s="9"/>
      <c r="H489" s="204">
        <v>793.90980000000002</v>
      </c>
      <c r="I489" s="10">
        <f t="shared" ref="I489:I497" si="104">H489*2/3</f>
        <v>529.27319999999997</v>
      </c>
      <c r="J489" s="18">
        <f t="shared" ref="J489:J497" si="105">H489*1/3</f>
        <v>264.63659999999999</v>
      </c>
      <c r="K489" s="19">
        <f t="shared" ref="K489:K497" si="106">SUM(I489:J489)</f>
        <v>793.9097999999999</v>
      </c>
      <c r="R489" s="166" t="str">
        <f t="shared" si="100"/>
        <v>0220</v>
      </c>
    </row>
    <row r="490" spans="1:18" x14ac:dyDescent="0.15">
      <c r="B490" s="210">
        <v>6400</v>
      </c>
      <c r="C490" s="211">
        <v>240</v>
      </c>
      <c r="D490" s="96" t="s">
        <v>154</v>
      </c>
      <c r="E490" s="96" t="s">
        <v>843</v>
      </c>
      <c r="F490" s="32" t="s">
        <v>23</v>
      </c>
      <c r="G490" s="9"/>
      <c r="H490" s="204">
        <v>547.524</v>
      </c>
      <c r="I490" s="10">
        <f t="shared" si="104"/>
        <v>365.01600000000002</v>
      </c>
      <c r="J490" s="18">
        <f t="shared" si="105"/>
        <v>182.50800000000001</v>
      </c>
      <c r="K490" s="19">
        <f t="shared" si="106"/>
        <v>547.524</v>
      </c>
      <c r="R490" s="166" t="str">
        <f t="shared" si="100"/>
        <v>0240</v>
      </c>
    </row>
    <row r="491" spans="1:18" ht="70" x14ac:dyDescent="0.15">
      <c r="A491" s="172" t="s">
        <v>792</v>
      </c>
      <c r="B491" s="210">
        <v>6400</v>
      </c>
      <c r="C491" s="211">
        <v>160</v>
      </c>
      <c r="D491" s="96" t="s">
        <v>154</v>
      </c>
      <c r="E491" s="96" t="s">
        <v>844</v>
      </c>
      <c r="F491" s="11" t="s">
        <v>165</v>
      </c>
      <c r="G491" s="9"/>
      <c r="H491" s="204">
        <v>80350</v>
      </c>
      <c r="I491" s="10">
        <f t="shared" si="104"/>
        <v>53566.666666666664</v>
      </c>
      <c r="J491" s="18">
        <f t="shared" si="105"/>
        <v>26783.333333333332</v>
      </c>
      <c r="K491" s="19">
        <f t="shared" si="106"/>
        <v>80350</v>
      </c>
      <c r="R491" s="166" t="str">
        <f t="shared" si="100"/>
        <v>0160</v>
      </c>
    </row>
    <row r="492" spans="1:18" x14ac:dyDescent="0.15">
      <c r="B492" s="210">
        <v>6400</v>
      </c>
      <c r="C492" s="211">
        <v>220</v>
      </c>
      <c r="D492" s="96" t="s">
        <v>154</v>
      </c>
      <c r="E492" s="96" t="s">
        <v>845</v>
      </c>
      <c r="F492" s="191" t="s">
        <v>21</v>
      </c>
      <c r="G492" s="9"/>
      <c r="H492" s="204">
        <v>4981.7</v>
      </c>
      <c r="I492" s="10">
        <f t="shared" si="104"/>
        <v>3321.1333333333332</v>
      </c>
      <c r="J492" s="18">
        <f t="shared" si="105"/>
        <v>1660.5666666666666</v>
      </c>
      <c r="K492" s="19">
        <f t="shared" si="106"/>
        <v>4981.7</v>
      </c>
      <c r="R492" s="166" t="str">
        <f t="shared" si="100"/>
        <v>0220</v>
      </c>
    </row>
    <row r="493" spans="1:18" x14ac:dyDescent="0.15">
      <c r="B493" s="210">
        <v>6400</v>
      </c>
      <c r="C493" s="211">
        <v>220</v>
      </c>
      <c r="D493" s="96" t="s">
        <v>154</v>
      </c>
      <c r="E493" s="96" t="s">
        <v>846</v>
      </c>
      <c r="F493" s="191" t="s">
        <v>22</v>
      </c>
      <c r="G493" s="9"/>
      <c r="H493" s="204">
        <v>1165.075</v>
      </c>
      <c r="I493" s="10">
        <f t="shared" si="104"/>
        <v>776.7166666666667</v>
      </c>
      <c r="J493" s="18">
        <f t="shared" si="105"/>
        <v>388.35833333333335</v>
      </c>
      <c r="K493" s="19">
        <f t="shared" si="106"/>
        <v>1165.075</v>
      </c>
      <c r="R493" s="166" t="str">
        <f t="shared" si="100"/>
        <v>0220</v>
      </c>
    </row>
    <row r="494" spans="1:18" x14ac:dyDescent="0.15">
      <c r="B494" s="210">
        <v>6400</v>
      </c>
      <c r="C494" s="211">
        <v>240</v>
      </c>
      <c r="D494" s="96" t="s">
        <v>154</v>
      </c>
      <c r="E494" s="96" t="s">
        <v>847</v>
      </c>
      <c r="F494" s="24" t="s">
        <v>23</v>
      </c>
      <c r="G494" s="9"/>
      <c r="H494" s="204">
        <v>803.5</v>
      </c>
      <c r="I494" s="10">
        <f t="shared" si="104"/>
        <v>535.66666666666663</v>
      </c>
      <c r="J494" s="18">
        <f t="shared" si="105"/>
        <v>267.83333333333331</v>
      </c>
      <c r="K494" s="19">
        <f t="shared" si="106"/>
        <v>803.5</v>
      </c>
      <c r="R494" s="166" t="str">
        <f t="shared" si="100"/>
        <v>0240</v>
      </c>
    </row>
    <row r="495" spans="1:18" ht="56" x14ac:dyDescent="0.15">
      <c r="A495" s="172" t="s">
        <v>792</v>
      </c>
      <c r="B495" s="210">
        <v>6400</v>
      </c>
      <c r="C495" s="211">
        <v>310</v>
      </c>
      <c r="D495" s="96" t="s">
        <v>154</v>
      </c>
      <c r="E495" s="96" t="s">
        <v>848</v>
      </c>
      <c r="F495" s="11" t="s">
        <v>383</v>
      </c>
      <c r="G495" s="9"/>
      <c r="H495" s="204">
        <v>10000</v>
      </c>
      <c r="I495" s="10">
        <f t="shared" si="104"/>
        <v>6666.666666666667</v>
      </c>
      <c r="J495" s="18">
        <f t="shared" si="105"/>
        <v>3333.3333333333335</v>
      </c>
      <c r="K495" s="19">
        <f t="shared" si="106"/>
        <v>10000</v>
      </c>
      <c r="R495" s="166" t="str">
        <f t="shared" si="100"/>
        <v>0310</v>
      </c>
    </row>
    <row r="496" spans="1:18" ht="42" x14ac:dyDescent="0.15">
      <c r="A496" s="172" t="s">
        <v>792</v>
      </c>
      <c r="B496" s="210">
        <v>6400</v>
      </c>
      <c r="C496" s="211">
        <v>330</v>
      </c>
      <c r="D496" s="96" t="s">
        <v>154</v>
      </c>
      <c r="E496" s="96" t="s">
        <v>849</v>
      </c>
      <c r="F496" s="11" t="s">
        <v>166</v>
      </c>
      <c r="G496" s="9"/>
      <c r="H496" s="204">
        <v>7500</v>
      </c>
      <c r="I496" s="10">
        <f t="shared" si="104"/>
        <v>5000</v>
      </c>
      <c r="J496" s="18">
        <f t="shared" si="105"/>
        <v>2500</v>
      </c>
      <c r="K496" s="19">
        <f t="shared" si="106"/>
        <v>7500</v>
      </c>
      <c r="R496" s="166" t="str">
        <f t="shared" si="100"/>
        <v>0330</v>
      </c>
    </row>
    <row r="497" spans="1:18" ht="28" x14ac:dyDescent="0.15">
      <c r="A497" s="172" t="s">
        <v>792</v>
      </c>
      <c r="B497" s="210">
        <v>6400</v>
      </c>
      <c r="C497" s="211">
        <v>730</v>
      </c>
      <c r="D497" s="96" t="s">
        <v>154</v>
      </c>
      <c r="E497" s="96" t="s">
        <v>850</v>
      </c>
      <c r="F497" s="11" t="s">
        <v>167</v>
      </c>
      <c r="G497" s="9"/>
      <c r="H497" s="204">
        <v>75000</v>
      </c>
      <c r="I497" s="10">
        <f t="shared" si="104"/>
        <v>50000</v>
      </c>
      <c r="J497" s="18">
        <f t="shared" si="105"/>
        <v>25000</v>
      </c>
      <c r="K497" s="19">
        <f t="shared" si="106"/>
        <v>75000</v>
      </c>
      <c r="R497" s="166" t="str">
        <f t="shared" si="100"/>
        <v>0730</v>
      </c>
    </row>
    <row r="498" spans="1:18" x14ac:dyDescent="0.15">
      <c r="B498" s="286" t="s">
        <v>168</v>
      </c>
      <c r="C498" s="287"/>
      <c r="D498" s="287"/>
      <c r="E498" s="287"/>
      <c r="F498" s="288"/>
      <c r="G498" s="132"/>
      <c r="H498" s="246"/>
      <c r="I498" s="46"/>
      <c r="J498" s="46"/>
      <c r="K498" s="47"/>
      <c r="R498" s="166" t="str">
        <f t="shared" si="100"/>
        <v>0</v>
      </c>
    </row>
    <row r="499" spans="1:18" ht="28" x14ac:dyDescent="0.15">
      <c r="A499" s="172" t="s">
        <v>792</v>
      </c>
      <c r="B499" s="210">
        <v>6400</v>
      </c>
      <c r="C499" s="211">
        <v>130</v>
      </c>
      <c r="D499" s="96" t="s">
        <v>154</v>
      </c>
      <c r="E499" s="96" t="s">
        <v>851</v>
      </c>
      <c r="F499" s="21" t="s">
        <v>794</v>
      </c>
      <c r="G499" s="9">
        <v>1</v>
      </c>
      <c r="H499" s="226">
        <v>147272.22344999999</v>
      </c>
      <c r="I499" s="10">
        <f>H499*2/3</f>
        <v>98181.482299999989</v>
      </c>
      <c r="J499" s="18">
        <f>H499*1/3</f>
        <v>49090.741149999994</v>
      </c>
      <c r="K499" s="19">
        <f>SUM(I499:J499)</f>
        <v>147272.22344999999</v>
      </c>
      <c r="R499" s="166" t="str">
        <f t="shared" si="100"/>
        <v>0130</v>
      </c>
    </row>
    <row r="500" spans="1:18" x14ac:dyDescent="0.15">
      <c r="B500" s="210">
        <v>6400</v>
      </c>
      <c r="C500" s="211">
        <v>210</v>
      </c>
      <c r="D500" s="96" t="s">
        <v>154</v>
      </c>
      <c r="E500" s="96" t="s">
        <v>853</v>
      </c>
      <c r="F500" s="32" t="s">
        <v>20</v>
      </c>
      <c r="G500" s="9"/>
      <c r="H500" s="226">
        <v>17672.660500000002</v>
      </c>
      <c r="I500" s="10">
        <f t="shared" ref="I500:I526" si="107">H500*2/3</f>
        <v>11781.773666666668</v>
      </c>
      <c r="J500" s="18">
        <f t="shared" ref="J500:J526" si="108">H500*1/3</f>
        <v>5890.8868333333339</v>
      </c>
      <c r="K500" s="19">
        <f t="shared" ref="K500:K526" si="109">SUM(I500:J500)</f>
        <v>17672.660500000002</v>
      </c>
      <c r="R500" s="166" t="str">
        <f t="shared" si="100"/>
        <v>0210</v>
      </c>
    </row>
    <row r="501" spans="1:18" x14ac:dyDescent="0.15">
      <c r="B501" s="210">
        <v>6400</v>
      </c>
      <c r="C501" s="211">
        <v>220</v>
      </c>
      <c r="D501" s="96" t="s">
        <v>154</v>
      </c>
      <c r="E501" s="96" t="s">
        <v>854</v>
      </c>
      <c r="F501" s="32" t="s">
        <v>21</v>
      </c>
      <c r="G501" s="9"/>
      <c r="H501" s="226">
        <v>9130.8783500000009</v>
      </c>
      <c r="I501" s="10">
        <f t="shared" si="107"/>
        <v>6087.2522333333336</v>
      </c>
      <c r="J501" s="18">
        <f t="shared" si="108"/>
        <v>3043.6261166666668</v>
      </c>
      <c r="K501" s="19">
        <f t="shared" si="109"/>
        <v>9130.8783500000009</v>
      </c>
      <c r="R501" s="166" t="str">
        <f t="shared" si="100"/>
        <v>0220</v>
      </c>
    </row>
    <row r="502" spans="1:18" x14ac:dyDescent="0.15">
      <c r="B502" s="210">
        <v>6400</v>
      </c>
      <c r="C502" s="211">
        <v>220</v>
      </c>
      <c r="D502" s="96" t="s">
        <v>154</v>
      </c>
      <c r="E502" s="96" t="s">
        <v>855</v>
      </c>
      <c r="F502" s="32" t="s">
        <v>22</v>
      </c>
      <c r="G502" s="9"/>
      <c r="H502" s="226">
        <v>2135.4399000000003</v>
      </c>
      <c r="I502" s="10">
        <f t="shared" si="107"/>
        <v>1423.6266000000003</v>
      </c>
      <c r="J502" s="18">
        <f t="shared" si="108"/>
        <v>711.81330000000014</v>
      </c>
      <c r="K502" s="19">
        <f t="shared" si="109"/>
        <v>2135.4399000000003</v>
      </c>
      <c r="R502" s="166" t="str">
        <f t="shared" si="100"/>
        <v>0220</v>
      </c>
    </row>
    <row r="503" spans="1:18" x14ac:dyDescent="0.15">
      <c r="B503" s="210">
        <v>6400</v>
      </c>
      <c r="C503" s="211">
        <v>230</v>
      </c>
      <c r="D503" s="96" t="s">
        <v>154</v>
      </c>
      <c r="E503" s="96" t="s">
        <v>852</v>
      </c>
      <c r="F503" s="32" t="s">
        <v>52</v>
      </c>
      <c r="G503" s="9"/>
      <c r="H503" s="226">
        <v>19721.440750000002</v>
      </c>
      <c r="I503" s="10">
        <f t="shared" si="107"/>
        <v>13147.627166666667</v>
      </c>
      <c r="J503" s="18">
        <f t="shared" si="108"/>
        <v>6573.8135833333336</v>
      </c>
      <c r="K503" s="19">
        <f t="shared" si="109"/>
        <v>19721.440750000002</v>
      </c>
      <c r="R503" s="166" t="str">
        <f t="shared" si="100"/>
        <v>0230</v>
      </c>
    </row>
    <row r="504" spans="1:18" x14ac:dyDescent="0.15">
      <c r="B504" s="210">
        <v>6400</v>
      </c>
      <c r="C504" s="211">
        <v>230</v>
      </c>
      <c r="D504" s="96" t="s">
        <v>154</v>
      </c>
      <c r="E504" s="96" t="s">
        <v>856</v>
      </c>
      <c r="F504" s="32" t="s">
        <v>56</v>
      </c>
      <c r="G504" s="9"/>
      <c r="H504" s="204">
        <v>895.66345000000001</v>
      </c>
      <c r="I504" s="10">
        <f t="shared" si="107"/>
        <v>597.10896666666667</v>
      </c>
      <c r="J504" s="18">
        <f t="shared" si="108"/>
        <v>298.55448333333334</v>
      </c>
      <c r="K504" s="19">
        <f t="shared" si="109"/>
        <v>895.66345000000001</v>
      </c>
      <c r="R504" s="166" t="str">
        <f t="shared" si="100"/>
        <v>0230</v>
      </c>
    </row>
    <row r="505" spans="1:18" x14ac:dyDescent="0.15">
      <c r="B505" s="210">
        <v>6400</v>
      </c>
      <c r="C505" s="211">
        <v>240</v>
      </c>
      <c r="D505" s="96" t="s">
        <v>154</v>
      </c>
      <c r="E505" s="96" t="s">
        <v>857</v>
      </c>
      <c r="F505" s="32" t="s">
        <v>23</v>
      </c>
      <c r="G505" s="9"/>
      <c r="H505" s="204">
        <v>1472.71795</v>
      </c>
      <c r="I505" s="10">
        <f t="shared" si="107"/>
        <v>981.81196666666665</v>
      </c>
      <c r="J505" s="18">
        <f t="shared" si="108"/>
        <v>490.90598333333332</v>
      </c>
      <c r="K505" s="19">
        <f t="shared" si="109"/>
        <v>1472.71795</v>
      </c>
      <c r="R505" s="166" t="str">
        <f t="shared" si="100"/>
        <v>0240</v>
      </c>
    </row>
    <row r="506" spans="1:18" x14ac:dyDescent="0.15">
      <c r="B506" s="210">
        <v>6400</v>
      </c>
      <c r="C506" s="211">
        <v>230</v>
      </c>
      <c r="D506" s="96" t="s">
        <v>154</v>
      </c>
      <c r="E506" s="96" t="s">
        <v>858</v>
      </c>
      <c r="F506" s="190" t="s">
        <v>128</v>
      </c>
      <c r="G506" s="9"/>
      <c r="H506" s="204">
        <v>335.76950000000005</v>
      </c>
      <c r="I506" s="10">
        <f t="shared" si="107"/>
        <v>223.84633333333338</v>
      </c>
      <c r="J506" s="18">
        <f t="shared" si="108"/>
        <v>111.92316666666669</v>
      </c>
      <c r="K506" s="19">
        <f t="shared" si="109"/>
        <v>335.76950000000005</v>
      </c>
      <c r="R506" s="166" t="str">
        <f t="shared" si="100"/>
        <v>0230</v>
      </c>
    </row>
    <row r="507" spans="1:18" ht="28" x14ac:dyDescent="0.15">
      <c r="A507" s="172" t="s">
        <v>792</v>
      </c>
      <c r="B507" s="210">
        <v>6100</v>
      </c>
      <c r="C507" s="211">
        <v>160</v>
      </c>
      <c r="D507" s="96" t="s">
        <v>154</v>
      </c>
      <c r="E507" s="96" t="s">
        <v>859</v>
      </c>
      <c r="F507" s="21" t="s">
        <v>169</v>
      </c>
      <c r="G507" s="9"/>
      <c r="H507" s="189">
        <v>320000</v>
      </c>
      <c r="I507" s="200">
        <f t="shared" si="107"/>
        <v>213333.33333333334</v>
      </c>
      <c r="J507" s="200">
        <f t="shared" si="108"/>
        <v>106666.66666666667</v>
      </c>
      <c r="K507" s="203">
        <f t="shared" si="109"/>
        <v>320000</v>
      </c>
      <c r="R507" s="166" t="str">
        <f t="shared" si="100"/>
        <v>0160</v>
      </c>
    </row>
    <row r="508" spans="1:18" x14ac:dyDescent="0.15">
      <c r="B508" s="210">
        <v>6100</v>
      </c>
      <c r="C508" s="211">
        <v>210</v>
      </c>
      <c r="D508" s="96" t="s">
        <v>154</v>
      </c>
      <c r="E508" s="96" t="s">
        <v>860</v>
      </c>
      <c r="F508" s="32" t="s">
        <v>20</v>
      </c>
      <c r="G508" s="9"/>
      <c r="H508" s="189">
        <v>34624</v>
      </c>
      <c r="I508" s="200">
        <f t="shared" si="107"/>
        <v>23082.666666666668</v>
      </c>
      <c r="J508" s="200">
        <f t="shared" si="108"/>
        <v>11541.333333333334</v>
      </c>
      <c r="K508" s="203">
        <f t="shared" si="109"/>
        <v>34624</v>
      </c>
      <c r="R508" s="166" t="str">
        <f t="shared" si="100"/>
        <v>0210</v>
      </c>
    </row>
    <row r="509" spans="1:18" x14ac:dyDescent="0.15">
      <c r="B509" s="210">
        <v>6100</v>
      </c>
      <c r="C509" s="211">
        <v>220</v>
      </c>
      <c r="D509" s="96" t="s">
        <v>154</v>
      </c>
      <c r="E509" s="96" t="s">
        <v>861</v>
      </c>
      <c r="F509" s="32" t="s">
        <v>21</v>
      </c>
      <c r="G509" s="9"/>
      <c r="H509" s="189">
        <v>19840</v>
      </c>
      <c r="I509" s="200">
        <f t="shared" si="107"/>
        <v>13226.666666666666</v>
      </c>
      <c r="J509" s="200">
        <f t="shared" si="108"/>
        <v>6613.333333333333</v>
      </c>
      <c r="K509" s="203">
        <f t="shared" si="109"/>
        <v>19840</v>
      </c>
      <c r="R509" s="166" t="str">
        <f t="shared" si="100"/>
        <v>0220</v>
      </c>
    </row>
    <row r="510" spans="1:18" x14ac:dyDescent="0.15">
      <c r="B510" s="210">
        <v>6100</v>
      </c>
      <c r="C510" s="211">
        <v>220</v>
      </c>
      <c r="D510" s="96" t="s">
        <v>154</v>
      </c>
      <c r="E510" s="96" t="s">
        <v>862</v>
      </c>
      <c r="F510" s="32" t="s">
        <v>22</v>
      </c>
      <c r="G510" s="9"/>
      <c r="H510" s="189">
        <v>4640</v>
      </c>
      <c r="I510" s="200">
        <f t="shared" si="107"/>
        <v>3093.3333333333335</v>
      </c>
      <c r="J510" s="200">
        <f t="shared" si="108"/>
        <v>1546.6666666666667</v>
      </c>
      <c r="K510" s="203">
        <f t="shared" si="109"/>
        <v>4640</v>
      </c>
      <c r="R510" s="166" t="str">
        <f t="shared" si="100"/>
        <v>0220</v>
      </c>
    </row>
    <row r="511" spans="1:18" x14ac:dyDescent="0.15">
      <c r="B511" s="210">
        <v>6100</v>
      </c>
      <c r="C511" s="211">
        <v>240</v>
      </c>
      <c r="D511" s="96" t="s">
        <v>154</v>
      </c>
      <c r="E511" s="96" t="s">
        <v>863</v>
      </c>
      <c r="F511" s="32" t="s">
        <v>23</v>
      </c>
      <c r="G511" s="9"/>
      <c r="H511" s="189">
        <v>3200</v>
      </c>
      <c r="I511" s="200">
        <f t="shared" si="107"/>
        <v>2133.3333333333335</v>
      </c>
      <c r="J511" s="200">
        <f t="shared" si="108"/>
        <v>1066.6666666666667</v>
      </c>
      <c r="K511" s="203">
        <f t="shared" si="109"/>
        <v>3200</v>
      </c>
      <c r="R511" s="166" t="str">
        <f t="shared" si="100"/>
        <v>0240</v>
      </c>
    </row>
    <row r="512" spans="1:18" ht="31" customHeight="1" x14ac:dyDescent="0.15">
      <c r="A512" s="172" t="s">
        <v>792</v>
      </c>
      <c r="B512" s="210">
        <v>6400</v>
      </c>
      <c r="C512" s="211">
        <v>140</v>
      </c>
      <c r="D512" s="96" t="s">
        <v>154</v>
      </c>
      <c r="E512" s="96" t="s">
        <v>864</v>
      </c>
      <c r="F512" s="11" t="s">
        <v>170</v>
      </c>
      <c r="G512" s="9"/>
      <c r="H512" s="189">
        <v>182508</v>
      </c>
      <c r="I512" s="200">
        <f t="shared" si="107"/>
        <v>121672</v>
      </c>
      <c r="J512" s="200">
        <f t="shared" si="108"/>
        <v>60836</v>
      </c>
      <c r="K512" s="203">
        <f t="shared" si="109"/>
        <v>182508</v>
      </c>
      <c r="R512" s="166" t="str">
        <f t="shared" si="100"/>
        <v>0140</v>
      </c>
    </row>
    <row r="513" spans="1:18" x14ac:dyDescent="0.15">
      <c r="B513" s="210">
        <v>6400</v>
      </c>
      <c r="C513" s="211">
        <v>220</v>
      </c>
      <c r="D513" s="96" t="s">
        <v>154</v>
      </c>
      <c r="E513" s="96" t="s">
        <v>865</v>
      </c>
      <c r="F513" s="32" t="s">
        <v>22</v>
      </c>
      <c r="G513" s="9"/>
      <c r="H513" s="189">
        <v>2646.366</v>
      </c>
      <c r="I513" s="200">
        <f t="shared" si="107"/>
        <v>1764.2439999999999</v>
      </c>
      <c r="J513" s="200">
        <f t="shared" si="108"/>
        <v>882.12199999999996</v>
      </c>
      <c r="K513" s="203">
        <f t="shared" si="109"/>
        <v>2646.366</v>
      </c>
      <c r="R513" s="166" t="str">
        <f t="shared" si="100"/>
        <v>0220</v>
      </c>
    </row>
    <row r="514" spans="1:18" x14ac:dyDescent="0.15">
      <c r="B514" s="210">
        <v>6400</v>
      </c>
      <c r="C514" s="211">
        <v>240</v>
      </c>
      <c r="D514" s="96" t="s">
        <v>154</v>
      </c>
      <c r="E514" s="96" t="s">
        <v>866</v>
      </c>
      <c r="F514" s="32" t="s">
        <v>23</v>
      </c>
      <c r="G514" s="9"/>
      <c r="H514" s="189">
        <v>1825.08</v>
      </c>
      <c r="I514" s="200">
        <f t="shared" si="107"/>
        <v>1216.72</v>
      </c>
      <c r="J514" s="200">
        <f t="shared" si="108"/>
        <v>608.36</v>
      </c>
      <c r="K514" s="203">
        <f t="shared" si="109"/>
        <v>1825.08</v>
      </c>
      <c r="R514" s="166" t="str">
        <f t="shared" si="100"/>
        <v>0240</v>
      </c>
    </row>
    <row r="515" spans="1:18" ht="28" x14ac:dyDescent="0.15">
      <c r="A515" s="172" t="s">
        <v>792</v>
      </c>
      <c r="B515" s="210">
        <v>6400</v>
      </c>
      <c r="C515" s="211">
        <v>160</v>
      </c>
      <c r="D515" s="96" t="s">
        <v>154</v>
      </c>
      <c r="E515" s="96" t="s">
        <v>867</v>
      </c>
      <c r="F515" s="21" t="s">
        <v>171</v>
      </c>
      <c r="G515" s="9"/>
      <c r="H515" s="189">
        <v>8035</v>
      </c>
      <c r="I515" s="200">
        <f t="shared" si="107"/>
        <v>5356.666666666667</v>
      </c>
      <c r="J515" s="200">
        <f t="shared" si="108"/>
        <v>2678.3333333333335</v>
      </c>
      <c r="K515" s="203">
        <f t="shared" si="109"/>
        <v>8035</v>
      </c>
      <c r="R515" s="166" t="str">
        <f t="shared" si="100"/>
        <v>0160</v>
      </c>
    </row>
    <row r="516" spans="1:18" x14ac:dyDescent="0.15">
      <c r="B516" s="210">
        <v>6400</v>
      </c>
      <c r="C516" s="211">
        <v>220</v>
      </c>
      <c r="D516" s="96" t="s">
        <v>154</v>
      </c>
      <c r="E516" s="96" t="s">
        <v>868</v>
      </c>
      <c r="F516" s="32" t="s">
        <v>21</v>
      </c>
      <c r="G516" s="9"/>
      <c r="H516" s="189">
        <v>498.17</v>
      </c>
      <c r="I516" s="200">
        <f t="shared" si="107"/>
        <v>332.11333333333334</v>
      </c>
      <c r="J516" s="200">
        <f t="shared" si="108"/>
        <v>166.05666666666667</v>
      </c>
      <c r="K516" s="203">
        <f t="shared" si="109"/>
        <v>498.17</v>
      </c>
      <c r="R516" s="166" t="str">
        <f t="shared" si="100"/>
        <v>0220</v>
      </c>
    </row>
    <row r="517" spans="1:18" x14ac:dyDescent="0.15">
      <c r="B517" s="210">
        <v>6400</v>
      </c>
      <c r="C517" s="211">
        <v>220</v>
      </c>
      <c r="D517" s="96" t="s">
        <v>154</v>
      </c>
      <c r="E517" s="96" t="s">
        <v>869</v>
      </c>
      <c r="F517" s="32" t="s">
        <v>22</v>
      </c>
      <c r="G517" s="9"/>
      <c r="H517" s="189">
        <v>116.50750000000001</v>
      </c>
      <c r="I517" s="200">
        <f t="shared" si="107"/>
        <v>77.671666666666667</v>
      </c>
      <c r="J517" s="200">
        <f t="shared" si="108"/>
        <v>38.835833333333333</v>
      </c>
      <c r="K517" s="203">
        <f t="shared" si="109"/>
        <v>116.50749999999999</v>
      </c>
      <c r="R517" s="166" t="str">
        <f t="shared" si="100"/>
        <v>0220</v>
      </c>
    </row>
    <row r="518" spans="1:18" x14ac:dyDescent="0.15">
      <c r="B518" s="210">
        <v>6400</v>
      </c>
      <c r="C518" s="211">
        <v>240</v>
      </c>
      <c r="D518" s="96" t="s">
        <v>154</v>
      </c>
      <c r="E518" s="96" t="s">
        <v>874</v>
      </c>
      <c r="F518" s="32" t="s">
        <v>23</v>
      </c>
      <c r="G518" s="9"/>
      <c r="H518" s="189">
        <v>80.350000000000009</v>
      </c>
      <c r="I518" s="200">
        <f t="shared" si="107"/>
        <v>53.56666666666667</v>
      </c>
      <c r="J518" s="200">
        <f t="shared" si="108"/>
        <v>26.783333333333335</v>
      </c>
      <c r="K518" s="203">
        <f t="shared" si="109"/>
        <v>80.350000000000009</v>
      </c>
      <c r="R518" s="166" t="str">
        <f t="shared" si="100"/>
        <v>0240</v>
      </c>
    </row>
    <row r="519" spans="1:18" ht="28" x14ac:dyDescent="0.15">
      <c r="A519" s="172" t="s">
        <v>792</v>
      </c>
      <c r="B519" s="210">
        <v>6400</v>
      </c>
      <c r="C519" s="211">
        <v>160</v>
      </c>
      <c r="D519" s="96" t="s">
        <v>154</v>
      </c>
      <c r="E519" s="96" t="s">
        <v>875</v>
      </c>
      <c r="F519" s="21" t="s">
        <v>172</v>
      </c>
      <c r="G519" s="9"/>
      <c r="H519" s="189">
        <v>2811.75</v>
      </c>
      <c r="I519" s="200">
        <f t="shared" si="107"/>
        <v>1874.5</v>
      </c>
      <c r="J519" s="200">
        <f t="shared" si="108"/>
        <v>937.25</v>
      </c>
      <c r="K519" s="203">
        <f t="shared" si="109"/>
        <v>2811.75</v>
      </c>
      <c r="R519" s="166" t="str">
        <f t="shared" si="100"/>
        <v>0160</v>
      </c>
    </row>
    <row r="520" spans="1:18" ht="16" x14ac:dyDescent="0.2">
      <c r="B520" s="210">
        <v>6400</v>
      </c>
      <c r="C520" s="211">
        <v>210</v>
      </c>
      <c r="D520" s="96" t="s">
        <v>154</v>
      </c>
      <c r="E520" s="96" t="s">
        <v>876</v>
      </c>
      <c r="F520" s="258" t="s">
        <v>20</v>
      </c>
      <c r="G520" s="9"/>
      <c r="H520" s="189">
        <v>304.23135000000002</v>
      </c>
      <c r="I520" s="200">
        <f t="shared" si="107"/>
        <v>202.82090000000002</v>
      </c>
      <c r="J520" s="200">
        <f t="shared" si="108"/>
        <v>101.41045000000001</v>
      </c>
      <c r="K520" s="203">
        <f t="shared" si="109"/>
        <v>304.23135000000002</v>
      </c>
      <c r="R520" s="166" t="str">
        <f t="shared" si="100"/>
        <v>0210</v>
      </c>
    </row>
    <row r="521" spans="1:18" ht="16" x14ac:dyDescent="0.2">
      <c r="B521" s="210">
        <v>6400</v>
      </c>
      <c r="C521" s="211">
        <v>220</v>
      </c>
      <c r="D521" s="96" t="s">
        <v>154</v>
      </c>
      <c r="E521" s="96" t="s">
        <v>877</v>
      </c>
      <c r="F521" s="258" t="s">
        <v>21</v>
      </c>
      <c r="G521" s="9"/>
      <c r="H521" s="189">
        <v>174.32849999999999</v>
      </c>
      <c r="I521" s="200">
        <f t="shared" si="107"/>
        <v>116.21899999999999</v>
      </c>
      <c r="J521" s="200">
        <f t="shared" si="108"/>
        <v>58.109499999999997</v>
      </c>
      <c r="K521" s="203">
        <f t="shared" si="109"/>
        <v>174.32849999999999</v>
      </c>
      <c r="R521" s="166" t="str">
        <f t="shared" si="100"/>
        <v>0220</v>
      </c>
    </row>
    <row r="522" spans="1:18" ht="16" x14ac:dyDescent="0.2">
      <c r="B522" s="210">
        <v>6400</v>
      </c>
      <c r="C522" s="211">
        <v>220</v>
      </c>
      <c r="D522" s="96" t="s">
        <v>154</v>
      </c>
      <c r="E522" s="96" t="s">
        <v>870</v>
      </c>
      <c r="F522" s="258" t="s">
        <v>22</v>
      </c>
      <c r="G522" s="9"/>
      <c r="H522" s="189">
        <v>40.770375000000001</v>
      </c>
      <c r="I522" s="200">
        <f t="shared" si="107"/>
        <v>27.180250000000001</v>
      </c>
      <c r="J522" s="200">
        <f t="shared" si="108"/>
        <v>13.590125</v>
      </c>
      <c r="K522" s="203">
        <f t="shared" si="109"/>
        <v>40.770375000000001</v>
      </c>
      <c r="R522" s="166" t="str">
        <f t="shared" si="100"/>
        <v>0220</v>
      </c>
    </row>
    <row r="523" spans="1:18" ht="16" x14ac:dyDescent="0.2">
      <c r="B523" s="210">
        <v>6400</v>
      </c>
      <c r="C523" s="211">
        <v>240</v>
      </c>
      <c r="D523" s="96" t="s">
        <v>154</v>
      </c>
      <c r="E523" s="96" t="s">
        <v>878</v>
      </c>
      <c r="F523" s="258" t="s">
        <v>23</v>
      </c>
      <c r="G523" s="9"/>
      <c r="H523" s="189">
        <v>28.1175</v>
      </c>
      <c r="I523" s="200">
        <f t="shared" si="107"/>
        <v>18.745000000000001</v>
      </c>
      <c r="J523" s="200">
        <f t="shared" si="108"/>
        <v>9.3725000000000005</v>
      </c>
      <c r="K523" s="203">
        <f t="shared" si="109"/>
        <v>28.1175</v>
      </c>
      <c r="R523" s="166" t="str">
        <f t="shared" si="100"/>
        <v>0240</v>
      </c>
    </row>
    <row r="524" spans="1:18" ht="28" x14ac:dyDescent="0.15">
      <c r="A524" s="172" t="s">
        <v>792</v>
      </c>
      <c r="B524" s="210">
        <v>6400</v>
      </c>
      <c r="C524" s="211">
        <v>310</v>
      </c>
      <c r="D524" s="96" t="s">
        <v>154</v>
      </c>
      <c r="E524" s="96" t="s">
        <v>879</v>
      </c>
      <c r="F524" s="11" t="s">
        <v>173</v>
      </c>
      <c r="G524" s="9"/>
      <c r="H524" s="204">
        <v>1000</v>
      </c>
      <c r="I524" s="200">
        <f t="shared" si="107"/>
        <v>666.66666666666663</v>
      </c>
      <c r="J524" s="200">
        <f t="shared" si="108"/>
        <v>333.33333333333331</v>
      </c>
      <c r="K524" s="203">
        <f t="shared" si="109"/>
        <v>1000</v>
      </c>
      <c r="R524" s="166" t="str">
        <f t="shared" si="100"/>
        <v>0310</v>
      </c>
    </row>
    <row r="525" spans="1:18" ht="42" x14ac:dyDescent="0.15">
      <c r="A525" s="172" t="s">
        <v>792</v>
      </c>
      <c r="B525" s="210">
        <v>6400</v>
      </c>
      <c r="C525" s="211">
        <v>330</v>
      </c>
      <c r="D525" s="96" t="s">
        <v>154</v>
      </c>
      <c r="E525" s="96" t="s">
        <v>871</v>
      </c>
      <c r="F525" s="11" t="s">
        <v>174</v>
      </c>
      <c r="G525" s="9"/>
      <c r="H525" s="204">
        <v>1000</v>
      </c>
      <c r="I525" s="200">
        <f t="shared" si="107"/>
        <v>666.66666666666663</v>
      </c>
      <c r="J525" s="200">
        <f t="shared" si="108"/>
        <v>333.33333333333331</v>
      </c>
      <c r="K525" s="203">
        <f t="shared" si="109"/>
        <v>1000</v>
      </c>
      <c r="R525" s="166" t="str">
        <f t="shared" ref="R525:R588" si="110">"0"&amp;C525</f>
        <v>0330</v>
      </c>
    </row>
    <row r="526" spans="1:18" ht="28" x14ac:dyDescent="0.15">
      <c r="A526" s="172" t="s">
        <v>792</v>
      </c>
      <c r="B526" s="210">
        <v>6400</v>
      </c>
      <c r="C526" s="211">
        <v>730</v>
      </c>
      <c r="D526" s="96" t="s">
        <v>154</v>
      </c>
      <c r="E526" s="96" t="s">
        <v>873</v>
      </c>
      <c r="F526" s="11" t="s">
        <v>175</v>
      </c>
      <c r="G526" s="9"/>
      <c r="H526" s="204">
        <v>16764.990000000002</v>
      </c>
      <c r="I526" s="200">
        <f t="shared" si="107"/>
        <v>11176.660000000002</v>
      </c>
      <c r="J526" s="200">
        <f t="shared" si="108"/>
        <v>5588.3300000000008</v>
      </c>
      <c r="K526" s="203">
        <f t="shared" si="109"/>
        <v>16764.990000000002</v>
      </c>
      <c r="R526" s="166" t="str">
        <f t="shared" si="110"/>
        <v>0730</v>
      </c>
    </row>
    <row r="527" spans="1:18" x14ac:dyDescent="0.15">
      <c r="B527" s="273" t="s">
        <v>176</v>
      </c>
      <c r="C527" s="221"/>
      <c r="D527" s="156"/>
      <c r="E527" s="156"/>
      <c r="F527" s="119"/>
      <c r="G527" s="132"/>
      <c r="H527" s="246"/>
      <c r="I527" s="117"/>
      <c r="J527" s="117"/>
      <c r="K527" s="118"/>
      <c r="R527" s="166" t="str">
        <f t="shared" si="110"/>
        <v>0</v>
      </c>
    </row>
    <row r="528" spans="1:18" ht="28" x14ac:dyDescent="0.15">
      <c r="A528" s="172" t="s">
        <v>792</v>
      </c>
      <c r="B528" s="210">
        <v>6100</v>
      </c>
      <c r="C528" s="211">
        <v>369</v>
      </c>
      <c r="D528" s="96" t="s">
        <v>154</v>
      </c>
      <c r="E528" s="96" t="s">
        <v>872</v>
      </c>
      <c r="F528" s="11" t="s">
        <v>880</v>
      </c>
      <c r="G528" s="9"/>
      <c r="H528" s="204">
        <v>400000</v>
      </c>
      <c r="I528" s="10">
        <f>H528*2/3</f>
        <v>266666.66666666669</v>
      </c>
      <c r="J528" s="18">
        <f>H528*1/3</f>
        <v>133333.33333333334</v>
      </c>
      <c r="K528" s="19">
        <f>SUM(I528:J528)</f>
        <v>400000</v>
      </c>
      <c r="R528" s="166" t="str">
        <f t="shared" si="110"/>
        <v>0369</v>
      </c>
    </row>
    <row r="529" spans="1:18" x14ac:dyDescent="0.15">
      <c r="B529" s="286" t="s">
        <v>308</v>
      </c>
      <c r="C529" s="295"/>
      <c r="D529" s="295"/>
      <c r="E529" s="295"/>
      <c r="F529" s="296"/>
      <c r="G529" s="132"/>
      <c r="H529" s="246"/>
      <c r="I529" s="117"/>
      <c r="J529" s="117"/>
      <c r="K529" s="118"/>
      <c r="L529" s="169">
        <f>SUM(H530:H535)</f>
        <v>605743.22</v>
      </c>
      <c r="R529" s="166" t="str">
        <f t="shared" si="110"/>
        <v>0</v>
      </c>
    </row>
    <row r="530" spans="1:18" ht="98" x14ac:dyDescent="0.15">
      <c r="B530" s="210">
        <v>6100</v>
      </c>
      <c r="C530" s="211">
        <v>394</v>
      </c>
      <c r="D530" s="96" t="s">
        <v>154</v>
      </c>
      <c r="E530" s="96" t="s">
        <v>881</v>
      </c>
      <c r="F530" s="11" t="s">
        <v>309</v>
      </c>
      <c r="G530" s="9"/>
      <c r="H530" s="204">
        <v>153750</v>
      </c>
      <c r="I530" s="10">
        <f>H530*2/3</f>
        <v>102500</v>
      </c>
      <c r="J530" s="18">
        <f>H530*1/3</f>
        <v>51250</v>
      </c>
      <c r="K530" s="19">
        <f>SUM(I530:J530)</f>
        <v>153750</v>
      </c>
      <c r="R530" s="166" t="str">
        <f t="shared" si="110"/>
        <v>0394</v>
      </c>
    </row>
    <row r="531" spans="1:18" ht="126" x14ac:dyDescent="0.15">
      <c r="B531" s="210">
        <v>6100</v>
      </c>
      <c r="C531" s="211">
        <v>394</v>
      </c>
      <c r="D531" s="96" t="s">
        <v>154</v>
      </c>
      <c r="E531" s="96" t="s">
        <v>882</v>
      </c>
      <c r="F531" s="11" t="s">
        <v>310</v>
      </c>
      <c r="G531" s="9"/>
      <c r="H531" s="204">
        <v>62500</v>
      </c>
      <c r="I531" s="10">
        <f t="shared" ref="I531:I535" si="111">H531*2/3</f>
        <v>41666.666666666664</v>
      </c>
      <c r="J531" s="18">
        <f t="shared" ref="J531:J535" si="112">H531*1/3</f>
        <v>20833.333333333332</v>
      </c>
      <c r="K531" s="19">
        <f t="shared" ref="K531:K535" si="113">SUM(I531:J531)</f>
        <v>62500</v>
      </c>
      <c r="R531" s="166" t="str">
        <f t="shared" si="110"/>
        <v>0394</v>
      </c>
    </row>
    <row r="532" spans="1:18" ht="56" x14ac:dyDescent="0.15">
      <c r="B532" s="210">
        <v>6100</v>
      </c>
      <c r="C532" s="211">
        <v>394</v>
      </c>
      <c r="D532" s="96" t="s">
        <v>154</v>
      </c>
      <c r="E532" s="96" t="s">
        <v>883</v>
      </c>
      <c r="F532" s="11" t="s">
        <v>311</v>
      </c>
      <c r="G532" s="9"/>
      <c r="H532" s="204">
        <v>146064</v>
      </c>
      <c r="I532" s="10">
        <f t="shared" si="111"/>
        <v>97376</v>
      </c>
      <c r="J532" s="18">
        <f t="shared" si="112"/>
        <v>48688</v>
      </c>
      <c r="K532" s="19">
        <f t="shared" si="113"/>
        <v>146064</v>
      </c>
      <c r="R532" s="166" t="str">
        <f t="shared" si="110"/>
        <v>0394</v>
      </c>
    </row>
    <row r="533" spans="1:18" ht="98" x14ac:dyDescent="0.15">
      <c r="B533" s="210">
        <v>6100</v>
      </c>
      <c r="C533" s="211">
        <v>394</v>
      </c>
      <c r="D533" s="96" t="s">
        <v>154</v>
      </c>
      <c r="E533" s="96" t="s">
        <v>884</v>
      </c>
      <c r="F533" s="11" t="s">
        <v>312</v>
      </c>
      <c r="G533" s="9"/>
      <c r="H533" s="204">
        <v>20000</v>
      </c>
      <c r="I533" s="10">
        <f t="shared" si="111"/>
        <v>13333.333333333334</v>
      </c>
      <c r="J533" s="18">
        <f t="shared" si="112"/>
        <v>6666.666666666667</v>
      </c>
      <c r="K533" s="19">
        <f t="shared" si="113"/>
        <v>20000</v>
      </c>
      <c r="R533" s="166" t="str">
        <f t="shared" si="110"/>
        <v>0394</v>
      </c>
    </row>
    <row r="534" spans="1:18" ht="28" x14ac:dyDescent="0.15">
      <c r="B534" s="210">
        <v>6100</v>
      </c>
      <c r="C534" s="211">
        <v>394</v>
      </c>
      <c r="D534" s="96" t="s">
        <v>154</v>
      </c>
      <c r="E534" s="96" t="s">
        <v>885</v>
      </c>
      <c r="F534" s="11" t="s">
        <v>313</v>
      </c>
      <c r="G534" s="9"/>
      <c r="H534" s="204">
        <v>169867.22</v>
      </c>
      <c r="I534" s="10">
        <f t="shared" si="111"/>
        <v>113244.81333333334</v>
      </c>
      <c r="J534" s="18">
        <f t="shared" si="112"/>
        <v>56622.406666666669</v>
      </c>
      <c r="K534" s="19">
        <f t="shared" si="113"/>
        <v>169867.22</v>
      </c>
      <c r="R534" s="166" t="str">
        <f t="shared" si="110"/>
        <v>0394</v>
      </c>
    </row>
    <row r="535" spans="1:18" ht="42" x14ac:dyDescent="0.15">
      <c r="B535" s="210">
        <v>6100</v>
      </c>
      <c r="C535" s="211">
        <v>394</v>
      </c>
      <c r="D535" s="96" t="s">
        <v>154</v>
      </c>
      <c r="E535" s="96" t="s">
        <v>886</v>
      </c>
      <c r="F535" s="11" t="s">
        <v>314</v>
      </c>
      <c r="G535" s="9"/>
      <c r="H535" s="204">
        <v>53562</v>
      </c>
      <c r="I535" s="10">
        <f t="shared" si="111"/>
        <v>35708</v>
      </c>
      <c r="J535" s="18">
        <f t="shared" si="112"/>
        <v>17854</v>
      </c>
      <c r="K535" s="19">
        <f t="shared" si="113"/>
        <v>53562</v>
      </c>
      <c r="R535" s="166" t="str">
        <f t="shared" si="110"/>
        <v>0394</v>
      </c>
    </row>
    <row r="536" spans="1:18" x14ac:dyDescent="0.15">
      <c r="B536" s="289" t="s">
        <v>177</v>
      </c>
      <c r="C536" s="290"/>
      <c r="D536" s="290"/>
      <c r="E536" s="290"/>
      <c r="F536" s="291"/>
      <c r="G536" s="133"/>
      <c r="H536" s="247"/>
      <c r="I536" s="48"/>
      <c r="J536" s="48"/>
      <c r="K536" s="49"/>
      <c r="R536" s="166" t="str">
        <f t="shared" si="110"/>
        <v>0</v>
      </c>
    </row>
    <row r="537" spans="1:18" ht="56" x14ac:dyDescent="0.15">
      <c r="A537" s="172" t="s">
        <v>792</v>
      </c>
      <c r="B537" s="210">
        <v>5100</v>
      </c>
      <c r="C537" s="211">
        <v>120</v>
      </c>
      <c r="D537" s="96" t="s">
        <v>887</v>
      </c>
      <c r="E537" s="96" t="s">
        <v>888</v>
      </c>
      <c r="F537" s="11" t="s">
        <v>1060</v>
      </c>
      <c r="G537" s="9"/>
      <c r="H537" s="189">
        <v>2988008.5764374998</v>
      </c>
      <c r="I537" s="200">
        <f>H537*2/3</f>
        <v>1992005.7176249998</v>
      </c>
      <c r="J537" s="201">
        <f>H537*1/3</f>
        <v>996002.85881249991</v>
      </c>
      <c r="K537" s="202">
        <f>SUM(I537:J537)</f>
        <v>2988008.5764374998</v>
      </c>
      <c r="R537" s="166" t="str">
        <f t="shared" si="110"/>
        <v>0120</v>
      </c>
    </row>
    <row r="538" spans="1:18" x14ac:dyDescent="0.15">
      <c r="B538" s="210">
        <v>5100</v>
      </c>
      <c r="C538" s="211">
        <v>210</v>
      </c>
      <c r="D538" s="96" t="s">
        <v>887</v>
      </c>
      <c r="E538" s="96" t="s">
        <v>890</v>
      </c>
      <c r="F538" s="24" t="s">
        <v>20</v>
      </c>
      <c r="G538" s="9"/>
      <c r="H538" s="189">
        <v>299050.53475499997</v>
      </c>
      <c r="I538" s="200">
        <f t="shared" ref="I538:I584" si="114">H538*2/3</f>
        <v>199367.02316999997</v>
      </c>
      <c r="J538" s="201">
        <f t="shared" ref="J538:J584" si="115">H538*1/3</f>
        <v>99683.511584999986</v>
      </c>
      <c r="K538" s="202">
        <f t="shared" ref="K538:K584" si="116">SUM(I538:J538)</f>
        <v>299050.53475499997</v>
      </c>
      <c r="R538" s="166" t="str">
        <f t="shared" si="110"/>
        <v>0210</v>
      </c>
    </row>
    <row r="539" spans="1:18" x14ac:dyDescent="0.15">
      <c r="B539" s="210">
        <v>5100</v>
      </c>
      <c r="C539" s="211">
        <v>220</v>
      </c>
      <c r="D539" s="96" t="s">
        <v>887</v>
      </c>
      <c r="E539" s="96" t="s">
        <v>891</v>
      </c>
      <c r="F539" s="24" t="s">
        <v>21</v>
      </c>
      <c r="G539" s="9"/>
      <c r="H539" s="189">
        <v>184429.18415249998</v>
      </c>
      <c r="I539" s="200">
        <f t="shared" si="114"/>
        <v>122952.78943499998</v>
      </c>
      <c r="J539" s="201">
        <f t="shared" si="115"/>
        <v>61476.394717499992</v>
      </c>
      <c r="K539" s="202">
        <f t="shared" si="116"/>
        <v>184429.18415249998</v>
      </c>
      <c r="R539" s="166" t="str">
        <f t="shared" si="110"/>
        <v>0220</v>
      </c>
    </row>
    <row r="540" spans="1:18" x14ac:dyDescent="0.15">
      <c r="B540" s="210">
        <v>5100</v>
      </c>
      <c r="C540" s="211">
        <v>220</v>
      </c>
      <c r="D540" s="96" t="s">
        <v>887</v>
      </c>
      <c r="E540" s="96" t="s">
        <v>893</v>
      </c>
      <c r="F540" s="24" t="s">
        <v>22</v>
      </c>
      <c r="G540" s="9"/>
      <c r="H540" s="189">
        <v>43371.668392499996</v>
      </c>
      <c r="I540" s="200">
        <f t="shared" si="114"/>
        <v>28914.445594999997</v>
      </c>
      <c r="J540" s="201">
        <f t="shared" si="115"/>
        <v>14457.222797499999</v>
      </c>
      <c r="K540" s="202">
        <f t="shared" si="116"/>
        <v>43371.668392499996</v>
      </c>
      <c r="R540" s="166" t="str">
        <f t="shared" si="110"/>
        <v>0220</v>
      </c>
    </row>
    <row r="541" spans="1:18" x14ac:dyDescent="0.15">
      <c r="B541" s="210">
        <v>5100</v>
      </c>
      <c r="C541" s="211">
        <v>240</v>
      </c>
      <c r="D541" s="96" t="s">
        <v>887</v>
      </c>
      <c r="E541" s="96" t="s">
        <v>889</v>
      </c>
      <c r="F541" s="24" t="s">
        <v>23</v>
      </c>
      <c r="G541" s="9"/>
      <c r="H541" s="189">
        <v>27478.014585000001</v>
      </c>
      <c r="I541" s="200">
        <f t="shared" si="114"/>
        <v>18318.676390000001</v>
      </c>
      <c r="J541" s="201">
        <f t="shared" si="115"/>
        <v>9159.3381950000003</v>
      </c>
      <c r="K541" s="202">
        <f t="shared" si="116"/>
        <v>27478.014585000001</v>
      </c>
      <c r="R541" s="166" t="str">
        <f t="shared" si="110"/>
        <v>0240</v>
      </c>
    </row>
    <row r="542" spans="1:18" ht="28" x14ac:dyDescent="0.15">
      <c r="A542" s="172" t="s">
        <v>792</v>
      </c>
      <c r="B542" s="210">
        <v>5100</v>
      </c>
      <c r="C542" s="211">
        <v>110</v>
      </c>
      <c r="D542" s="96" t="s">
        <v>887</v>
      </c>
      <c r="E542" s="96" t="s">
        <v>894</v>
      </c>
      <c r="F542" s="11" t="s">
        <v>178</v>
      </c>
      <c r="G542" s="9"/>
      <c r="H542" s="204">
        <v>172125.87766500001</v>
      </c>
      <c r="I542" s="10">
        <f t="shared" si="114"/>
        <v>114750.58511</v>
      </c>
      <c r="J542" s="18">
        <f t="shared" si="115"/>
        <v>57375.292555</v>
      </c>
      <c r="K542" s="19">
        <f t="shared" si="116"/>
        <v>172125.87766500001</v>
      </c>
      <c r="R542" s="166" t="str">
        <f t="shared" si="110"/>
        <v>0110</v>
      </c>
    </row>
    <row r="543" spans="1:18" x14ac:dyDescent="0.15">
      <c r="B543" s="210">
        <v>5100</v>
      </c>
      <c r="C543" s="211">
        <v>210</v>
      </c>
      <c r="D543" s="96" t="s">
        <v>887</v>
      </c>
      <c r="E543" s="96" t="s">
        <v>895</v>
      </c>
      <c r="F543" s="32" t="s">
        <v>20</v>
      </c>
      <c r="G543" s="9"/>
      <c r="H543" s="204">
        <v>19093.188345000002</v>
      </c>
      <c r="I543" s="10">
        <f t="shared" si="114"/>
        <v>12728.792230000001</v>
      </c>
      <c r="J543" s="18">
        <f t="shared" si="115"/>
        <v>6364.3961150000005</v>
      </c>
      <c r="K543" s="19">
        <f t="shared" si="116"/>
        <v>19093.188345000002</v>
      </c>
      <c r="R543" s="166" t="str">
        <f t="shared" si="110"/>
        <v>0210</v>
      </c>
    </row>
    <row r="544" spans="1:18" x14ac:dyDescent="0.15">
      <c r="B544" s="210">
        <v>5100</v>
      </c>
      <c r="C544" s="211">
        <v>220</v>
      </c>
      <c r="D544" s="96" t="s">
        <v>887</v>
      </c>
      <c r="E544" s="96" t="s">
        <v>892</v>
      </c>
      <c r="F544" s="32" t="s">
        <v>21</v>
      </c>
      <c r="G544" s="9"/>
      <c r="H544" s="204">
        <v>10940.602627499997</v>
      </c>
      <c r="I544" s="10">
        <f t="shared" si="114"/>
        <v>7293.7350849999975</v>
      </c>
      <c r="J544" s="18">
        <f t="shared" si="115"/>
        <v>3646.8675424999988</v>
      </c>
      <c r="K544" s="19">
        <f t="shared" si="116"/>
        <v>10940.602627499997</v>
      </c>
      <c r="R544" s="166" t="str">
        <f t="shared" si="110"/>
        <v>0220</v>
      </c>
    </row>
    <row r="545" spans="1:18" x14ac:dyDescent="0.15">
      <c r="B545" s="210">
        <v>5100</v>
      </c>
      <c r="C545" s="211">
        <v>220</v>
      </c>
      <c r="D545" s="96" t="s">
        <v>887</v>
      </c>
      <c r="E545" s="96" t="s">
        <v>896</v>
      </c>
      <c r="F545" s="32" t="s">
        <v>22</v>
      </c>
      <c r="G545" s="9"/>
      <c r="H545" s="204">
        <v>2558.8149825</v>
      </c>
      <c r="I545" s="10">
        <f t="shared" si="114"/>
        <v>1705.876655</v>
      </c>
      <c r="J545" s="18">
        <f t="shared" si="115"/>
        <v>852.93832750000001</v>
      </c>
      <c r="K545" s="19">
        <f t="shared" si="116"/>
        <v>2558.8149825</v>
      </c>
      <c r="R545" s="166" t="str">
        <f t="shared" si="110"/>
        <v>0220</v>
      </c>
    </row>
    <row r="546" spans="1:18" x14ac:dyDescent="0.15">
      <c r="B546" s="210">
        <v>5100</v>
      </c>
      <c r="C546" s="211">
        <v>240</v>
      </c>
      <c r="D546" s="96" t="s">
        <v>887</v>
      </c>
      <c r="E546" s="96" t="s">
        <v>897</v>
      </c>
      <c r="F546" s="32" t="s">
        <v>23</v>
      </c>
      <c r="G546" s="9"/>
      <c r="H546" s="204">
        <v>1764.6463799999997</v>
      </c>
      <c r="I546" s="10">
        <f t="shared" si="114"/>
        <v>1176.4309199999998</v>
      </c>
      <c r="J546" s="18">
        <f t="shared" si="115"/>
        <v>588.21545999999989</v>
      </c>
      <c r="K546" s="19">
        <f t="shared" si="116"/>
        <v>1764.6463799999997</v>
      </c>
      <c r="R546" s="166" t="str">
        <f t="shared" si="110"/>
        <v>0240</v>
      </c>
    </row>
    <row r="547" spans="1:18" ht="70" x14ac:dyDescent="0.15">
      <c r="A547" s="172" t="s">
        <v>792</v>
      </c>
      <c r="B547" s="210">
        <v>6100</v>
      </c>
      <c r="C547" s="211">
        <v>130</v>
      </c>
      <c r="D547" s="96" t="s">
        <v>887</v>
      </c>
      <c r="E547" s="96" t="s">
        <v>898</v>
      </c>
      <c r="F547" s="11" t="s">
        <v>1061</v>
      </c>
      <c r="G547" s="9"/>
      <c r="H547" s="204">
        <v>353463.53873250005</v>
      </c>
      <c r="I547" s="10">
        <f t="shared" si="114"/>
        <v>235642.35915500004</v>
      </c>
      <c r="J547" s="18">
        <f t="shared" si="115"/>
        <v>117821.17957750002</v>
      </c>
      <c r="K547" s="19">
        <f t="shared" si="116"/>
        <v>353463.53873250005</v>
      </c>
      <c r="R547" s="166" t="str">
        <f t="shared" si="110"/>
        <v>0130</v>
      </c>
    </row>
    <row r="548" spans="1:18" x14ac:dyDescent="0.15">
      <c r="B548" s="210">
        <v>6100</v>
      </c>
      <c r="C548" s="211">
        <v>210</v>
      </c>
      <c r="D548" s="96" t="s">
        <v>887</v>
      </c>
      <c r="E548" s="96" t="s">
        <v>899</v>
      </c>
      <c r="F548" s="32" t="s">
        <v>20</v>
      </c>
      <c r="G548" s="9"/>
      <c r="H548" s="204">
        <v>45134.72481</v>
      </c>
      <c r="I548" s="10">
        <f t="shared" si="114"/>
        <v>30089.81654</v>
      </c>
      <c r="J548" s="18">
        <f t="shared" si="115"/>
        <v>15044.90827</v>
      </c>
      <c r="K548" s="19">
        <f t="shared" si="116"/>
        <v>45134.72481</v>
      </c>
      <c r="R548" s="166" t="str">
        <f t="shared" si="110"/>
        <v>0210</v>
      </c>
    </row>
    <row r="549" spans="1:18" x14ac:dyDescent="0.15">
      <c r="B549" s="210">
        <v>6100</v>
      </c>
      <c r="C549" s="211">
        <v>220</v>
      </c>
      <c r="D549" s="96" t="s">
        <v>887</v>
      </c>
      <c r="E549" s="96" t="s">
        <v>900</v>
      </c>
      <c r="F549" s="32" t="s">
        <v>21</v>
      </c>
      <c r="G549" s="9"/>
      <c r="H549" s="204">
        <v>21868.732882500004</v>
      </c>
      <c r="I549" s="10">
        <f t="shared" si="114"/>
        <v>14579.155255000003</v>
      </c>
      <c r="J549" s="18">
        <f t="shared" si="115"/>
        <v>7289.5776275000017</v>
      </c>
      <c r="K549" s="19">
        <f t="shared" si="116"/>
        <v>21868.732882500004</v>
      </c>
      <c r="R549" s="166" t="str">
        <f t="shared" si="110"/>
        <v>0220</v>
      </c>
    </row>
    <row r="550" spans="1:18" x14ac:dyDescent="0.15">
      <c r="B550" s="210">
        <v>6100</v>
      </c>
      <c r="C550" s="211">
        <v>220</v>
      </c>
      <c r="D550" s="96" t="s">
        <v>887</v>
      </c>
      <c r="E550" s="96" t="s">
        <v>901</v>
      </c>
      <c r="F550" s="32" t="s">
        <v>22</v>
      </c>
      <c r="G550" s="9"/>
      <c r="H550" s="204">
        <v>5114.344042499999</v>
      </c>
      <c r="I550" s="10">
        <f t="shared" si="114"/>
        <v>3409.5626949999992</v>
      </c>
      <c r="J550" s="18">
        <f t="shared" si="115"/>
        <v>1704.7813474999996</v>
      </c>
      <c r="K550" s="19">
        <f t="shared" si="116"/>
        <v>5114.344042499999</v>
      </c>
      <c r="R550" s="166" t="str">
        <f t="shared" si="110"/>
        <v>0220</v>
      </c>
    </row>
    <row r="551" spans="1:18" x14ac:dyDescent="0.15">
      <c r="B551" s="210">
        <v>6100</v>
      </c>
      <c r="C551" s="211">
        <v>240</v>
      </c>
      <c r="D551" s="96" t="s">
        <v>887</v>
      </c>
      <c r="E551" s="96" t="s">
        <v>902</v>
      </c>
      <c r="F551" s="32" t="s">
        <v>23</v>
      </c>
      <c r="G551" s="9"/>
      <c r="H551" s="204">
        <v>3527.1374774999999</v>
      </c>
      <c r="I551" s="10">
        <f t="shared" si="114"/>
        <v>2351.4249850000001</v>
      </c>
      <c r="J551" s="18">
        <f t="shared" si="115"/>
        <v>1175.7124925000001</v>
      </c>
      <c r="K551" s="19">
        <f t="shared" si="116"/>
        <v>3527.1374775000004</v>
      </c>
      <c r="R551" s="166" t="str">
        <f t="shared" si="110"/>
        <v>0240</v>
      </c>
    </row>
    <row r="552" spans="1:18" x14ac:dyDescent="0.15">
      <c r="A552" s="172" t="s">
        <v>792</v>
      </c>
      <c r="B552" s="210">
        <v>6200</v>
      </c>
      <c r="C552" s="211">
        <v>160</v>
      </c>
      <c r="D552" s="96" t="s">
        <v>887</v>
      </c>
      <c r="E552" s="96" t="s">
        <v>903</v>
      </c>
      <c r="F552" s="11" t="s">
        <v>179</v>
      </c>
      <c r="G552" s="9"/>
      <c r="H552" s="204">
        <v>2196.0562049999999</v>
      </c>
      <c r="I552" s="10">
        <f t="shared" si="114"/>
        <v>1464.03747</v>
      </c>
      <c r="J552" s="18">
        <f t="shared" si="115"/>
        <v>732.01873499999999</v>
      </c>
      <c r="K552" s="19">
        <f t="shared" si="116"/>
        <v>2196.0562049999999</v>
      </c>
      <c r="R552" s="166" t="str">
        <f t="shared" si="110"/>
        <v>0160</v>
      </c>
    </row>
    <row r="553" spans="1:18" x14ac:dyDescent="0.15">
      <c r="B553" s="210">
        <v>6200</v>
      </c>
      <c r="C553" s="211">
        <v>210</v>
      </c>
      <c r="D553" s="96" t="s">
        <v>887</v>
      </c>
      <c r="E553" s="96" t="s">
        <v>904</v>
      </c>
      <c r="F553" s="32" t="s">
        <v>20</v>
      </c>
      <c r="G553" s="9"/>
      <c r="H553" s="204">
        <v>238.49437500000002</v>
      </c>
      <c r="I553" s="10">
        <f t="shared" si="114"/>
        <v>158.99625</v>
      </c>
      <c r="J553" s="18">
        <f t="shared" si="115"/>
        <v>79.498125000000002</v>
      </c>
      <c r="K553" s="19">
        <f t="shared" si="116"/>
        <v>238.49437499999999</v>
      </c>
      <c r="R553" s="166" t="str">
        <f t="shared" si="110"/>
        <v>0210</v>
      </c>
    </row>
    <row r="554" spans="1:18" x14ac:dyDescent="0.15">
      <c r="B554" s="210">
        <v>6200</v>
      </c>
      <c r="C554" s="211">
        <v>220</v>
      </c>
      <c r="D554" s="96" t="s">
        <v>887</v>
      </c>
      <c r="E554" s="96" t="s">
        <v>905</v>
      </c>
      <c r="F554" s="32" t="s">
        <v>21</v>
      </c>
      <c r="G554" s="9"/>
      <c r="H554" s="204">
        <v>136.17145500000004</v>
      </c>
      <c r="I554" s="10">
        <f t="shared" si="114"/>
        <v>90.780970000000025</v>
      </c>
      <c r="J554" s="18">
        <f t="shared" si="115"/>
        <v>45.390485000000012</v>
      </c>
      <c r="K554" s="19">
        <f t="shared" si="116"/>
        <v>136.17145500000004</v>
      </c>
      <c r="R554" s="166" t="str">
        <f t="shared" si="110"/>
        <v>0220</v>
      </c>
    </row>
    <row r="555" spans="1:18" x14ac:dyDescent="0.15">
      <c r="B555" s="210">
        <v>6200</v>
      </c>
      <c r="C555" s="211">
        <v>220</v>
      </c>
      <c r="D555" s="96" t="s">
        <v>887</v>
      </c>
      <c r="E555" s="96" t="s">
        <v>906</v>
      </c>
      <c r="F555" s="32" t="s">
        <v>22</v>
      </c>
      <c r="G555" s="9"/>
      <c r="H555" s="204">
        <v>31.834582499999996</v>
      </c>
      <c r="I555" s="10">
        <f t="shared" si="114"/>
        <v>21.223054999999999</v>
      </c>
      <c r="J555" s="18">
        <f t="shared" si="115"/>
        <v>10.611527499999999</v>
      </c>
      <c r="K555" s="19">
        <f t="shared" si="116"/>
        <v>31.834582499999996</v>
      </c>
      <c r="R555" s="166" t="str">
        <f t="shared" si="110"/>
        <v>0220</v>
      </c>
    </row>
    <row r="556" spans="1:18" x14ac:dyDescent="0.15">
      <c r="B556" s="210">
        <v>6200</v>
      </c>
      <c r="C556" s="211">
        <v>240</v>
      </c>
      <c r="D556" s="96" t="s">
        <v>887</v>
      </c>
      <c r="E556" s="96" t="s">
        <v>907</v>
      </c>
      <c r="F556" s="32" t="s">
        <v>23</v>
      </c>
      <c r="G556" s="9"/>
      <c r="H556" s="204">
        <v>21.976815000000002</v>
      </c>
      <c r="I556" s="10">
        <f t="shared" si="114"/>
        <v>14.651210000000001</v>
      </c>
      <c r="J556" s="18">
        <f t="shared" si="115"/>
        <v>7.3256050000000004</v>
      </c>
      <c r="K556" s="19">
        <f t="shared" si="116"/>
        <v>21.976815000000002</v>
      </c>
      <c r="R556" s="166" t="str">
        <f t="shared" si="110"/>
        <v>0240</v>
      </c>
    </row>
    <row r="557" spans="1:18" ht="28" x14ac:dyDescent="0.15">
      <c r="A557" s="172" t="s">
        <v>792</v>
      </c>
      <c r="B557" s="210">
        <v>7900</v>
      </c>
      <c r="C557" s="211">
        <v>160</v>
      </c>
      <c r="D557" s="96" t="s">
        <v>887</v>
      </c>
      <c r="E557" s="96" t="s">
        <v>908</v>
      </c>
      <c r="F557" s="11" t="s">
        <v>180</v>
      </c>
      <c r="G557" s="9"/>
      <c r="H557" s="204">
        <v>107760.59174999999</v>
      </c>
      <c r="I557" s="10">
        <f t="shared" si="114"/>
        <v>71840.394499999995</v>
      </c>
      <c r="J557" s="18">
        <f t="shared" si="115"/>
        <v>35920.197249999997</v>
      </c>
      <c r="K557" s="19">
        <f t="shared" si="116"/>
        <v>107760.59174999999</v>
      </c>
      <c r="R557" s="166" t="str">
        <f t="shared" si="110"/>
        <v>0160</v>
      </c>
    </row>
    <row r="558" spans="1:18" x14ac:dyDescent="0.15">
      <c r="B558" s="210">
        <v>7900</v>
      </c>
      <c r="C558" s="211">
        <v>210</v>
      </c>
      <c r="D558" s="96" t="s">
        <v>887</v>
      </c>
      <c r="E558" s="96" t="s">
        <v>909</v>
      </c>
      <c r="F558" s="32" t="s">
        <v>20</v>
      </c>
      <c r="G558" s="9"/>
      <c r="H558" s="204">
        <v>11659.725</v>
      </c>
      <c r="I558" s="10">
        <f t="shared" si="114"/>
        <v>7773.1500000000005</v>
      </c>
      <c r="J558" s="18">
        <f t="shared" si="115"/>
        <v>3886.5750000000003</v>
      </c>
      <c r="K558" s="19">
        <f t="shared" si="116"/>
        <v>11659.725</v>
      </c>
      <c r="R558" s="166" t="str">
        <f t="shared" si="110"/>
        <v>0210</v>
      </c>
    </row>
    <row r="559" spans="1:18" x14ac:dyDescent="0.15">
      <c r="B559" s="210">
        <v>7900</v>
      </c>
      <c r="C559" s="211">
        <v>220</v>
      </c>
      <c r="D559" s="96" t="s">
        <v>887</v>
      </c>
      <c r="E559" s="96" t="s">
        <v>910</v>
      </c>
      <c r="F559" s="32" t="s">
        <v>21</v>
      </c>
      <c r="G559" s="9"/>
      <c r="H559" s="204">
        <v>1561.6965000000002</v>
      </c>
      <c r="I559" s="10">
        <f t="shared" si="114"/>
        <v>1041.1310000000001</v>
      </c>
      <c r="J559" s="18">
        <f t="shared" si="115"/>
        <v>520.56550000000004</v>
      </c>
      <c r="K559" s="19">
        <f t="shared" si="116"/>
        <v>1561.6965</v>
      </c>
      <c r="R559" s="166" t="str">
        <f t="shared" si="110"/>
        <v>0220</v>
      </c>
    </row>
    <row r="560" spans="1:18" x14ac:dyDescent="0.15">
      <c r="B560" s="210">
        <v>7900</v>
      </c>
      <c r="C560" s="211">
        <v>220</v>
      </c>
      <c r="D560" s="96" t="s">
        <v>887</v>
      </c>
      <c r="E560" s="96" t="s">
        <v>911</v>
      </c>
      <c r="F560" s="32" t="s">
        <v>22</v>
      </c>
      <c r="G560" s="9"/>
      <c r="H560" s="204">
        <v>6681.3757499999992</v>
      </c>
      <c r="I560" s="10">
        <f t="shared" si="114"/>
        <v>4454.2504999999992</v>
      </c>
      <c r="J560" s="18">
        <f t="shared" si="115"/>
        <v>2227.1252499999996</v>
      </c>
      <c r="K560" s="19">
        <f t="shared" si="116"/>
        <v>6681.3757499999992</v>
      </c>
      <c r="R560" s="166" t="str">
        <f t="shared" si="110"/>
        <v>0220</v>
      </c>
    </row>
    <row r="561" spans="1:18" x14ac:dyDescent="0.15">
      <c r="B561" s="210">
        <v>7900</v>
      </c>
      <c r="C561" s="211">
        <v>240</v>
      </c>
      <c r="D561" s="96" t="s">
        <v>887</v>
      </c>
      <c r="E561" s="96" t="s">
        <v>912</v>
      </c>
      <c r="F561" s="32" t="s">
        <v>23</v>
      </c>
      <c r="G561" s="9"/>
      <c r="H561" s="204">
        <v>1077.6412499999999</v>
      </c>
      <c r="I561" s="10">
        <f t="shared" si="114"/>
        <v>718.4274999999999</v>
      </c>
      <c r="J561" s="18">
        <f t="shared" si="115"/>
        <v>359.21374999999995</v>
      </c>
      <c r="K561" s="19">
        <f t="shared" si="116"/>
        <v>1077.6412499999999</v>
      </c>
      <c r="R561" s="166" t="str">
        <f t="shared" si="110"/>
        <v>0240</v>
      </c>
    </row>
    <row r="562" spans="1:18" x14ac:dyDescent="0.15">
      <c r="B562" s="210">
        <v>5100</v>
      </c>
      <c r="C562" s="211">
        <v>130</v>
      </c>
      <c r="D562" s="96" t="s">
        <v>887</v>
      </c>
      <c r="E562" s="96" t="s">
        <v>913</v>
      </c>
      <c r="F562" s="11" t="s">
        <v>181</v>
      </c>
      <c r="G562" s="9"/>
      <c r="H562" s="204">
        <f>L562*1/3</f>
        <v>23401.916054999998</v>
      </c>
      <c r="I562" s="10">
        <f t="shared" si="114"/>
        <v>15601.277369999998</v>
      </c>
      <c r="J562" s="18">
        <f t="shared" si="115"/>
        <v>7800.638684999999</v>
      </c>
      <c r="K562" s="19">
        <f t="shared" si="116"/>
        <v>23401.916054999998</v>
      </c>
      <c r="L562" s="204">
        <v>70205.748164999997</v>
      </c>
      <c r="R562" s="166" t="str">
        <f t="shared" si="110"/>
        <v>0130</v>
      </c>
    </row>
    <row r="563" spans="1:18" x14ac:dyDescent="0.15">
      <c r="B563" s="210">
        <v>5100</v>
      </c>
      <c r="C563" s="211">
        <v>210</v>
      </c>
      <c r="D563" s="96" t="s">
        <v>887</v>
      </c>
      <c r="E563" s="96" t="s">
        <v>914</v>
      </c>
      <c r="F563" s="32" t="s">
        <v>20</v>
      </c>
      <c r="G563" s="9"/>
      <c r="H563" s="204">
        <f t="shared" ref="H563:H566" si="117">L563*1/3</f>
        <v>2532.0565025000001</v>
      </c>
      <c r="I563" s="10">
        <f t="shared" si="114"/>
        <v>1688.0376683333334</v>
      </c>
      <c r="J563" s="18">
        <f t="shared" si="115"/>
        <v>844.01883416666669</v>
      </c>
      <c r="K563" s="19">
        <f t="shared" si="116"/>
        <v>2532.0565025000001</v>
      </c>
      <c r="L563" s="204">
        <v>7596.1695074999998</v>
      </c>
      <c r="R563" s="166" t="str">
        <f t="shared" si="110"/>
        <v>0210</v>
      </c>
    </row>
    <row r="564" spans="1:18" x14ac:dyDescent="0.15">
      <c r="B564" s="210">
        <v>5100</v>
      </c>
      <c r="C564" s="211">
        <v>220</v>
      </c>
      <c r="D564" s="96" t="s">
        <v>887</v>
      </c>
      <c r="E564" s="96" t="s">
        <v>915</v>
      </c>
      <c r="F564" s="32" t="s">
        <v>21</v>
      </c>
      <c r="G564" s="9"/>
      <c r="H564" s="204">
        <f t="shared" si="117"/>
        <v>1450.9173350000001</v>
      </c>
      <c r="I564" s="10">
        <f t="shared" si="114"/>
        <v>967.27822333333336</v>
      </c>
      <c r="J564" s="18">
        <f t="shared" si="115"/>
        <v>483.63911166666668</v>
      </c>
      <c r="K564" s="19">
        <f t="shared" si="116"/>
        <v>1450.9173350000001</v>
      </c>
      <c r="L564" s="204">
        <v>4352.7520050000003</v>
      </c>
      <c r="R564" s="166" t="str">
        <f t="shared" si="110"/>
        <v>0220</v>
      </c>
    </row>
    <row r="565" spans="1:18" x14ac:dyDescent="0.15">
      <c r="B565" s="210">
        <v>5100</v>
      </c>
      <c r="C565" s="211">
        <v>220</v>
      </c>
      <c r="D565" s="96" t="s">
        <v>887</v>
      </c>
      <c r="E565" s="96" t="s">
        <v>916</v>
      </c>
      <c r="F565" s="32" t="s">
        <v>22</v>
      </c>
      <c r="G565" s="9"/>
      <c r="H565" s="204">
        <f t="shared" si="117"/>
        <v>339.35688499999998</v>
      </c>
      <c r="I565" s="10">
        <f t="shared" si="114"/>
        <v>226.23792333333333</v>
      </c>
      <c r="J565" s="18">
        <f t="shared" si="115"/>
        <v>113.11896166666666</v>
      </c>
      <c r="K565" s="19">
        <f t="shared" si="116"/>
        <v>339.35688499999998</v>
      </c>
      <c r="L565" s="204">
        <v>1018.070655</v>
      </c>
      <c r="R565" s="166" t="str">
        <f t="shared" si="110"/>
        <v>0220</v>
      </c>
    </row>
    <row r="566" spans="1:18" x14ac:dyDescent="0.15">
      <c r="B566" s="210">
        <v>5100</v>
      </c>
      <c r="C566" s="211">
        <v>240</v>
      </c>
      <c r="D566" s="96" t="s">
        <v>887</v>
      </c>
      <c r="E566" s="96" t="s">
        <v>917</v>
      </c>
      <c r="F566" s="32" t="s">
        <v>23</v>
      </c>
      <c r="G566" s="9"/>
      <c r="H566" s="204">
        <f t="shared" si="117"/>
        <v>234.018925</v>
      </c>
      <c r="I566" s="10">
        <f t="shared" si="114"/>
        <v>156.01261666666667</v>
      </c>
      <c r="J566" s="18">
        <f t="shared" si="115"/>
        <v>78.006308333333337</v>
      </c>
      <c r="K566" s="19">
        <f t="shared" si="116"/>
        <v>234.01892500000002</v>
      </c>
      <c r="L566" s="204">
        <v>702.05677500000002</v>
      </c>
      <c r="R566" s="166" t="str">
        <f t="shared" si="110"/>
        <v>0240</v>
      </c>
    </row>
    <row r="567" spans="1:18" x14ac:dyDescent="0.15">
      <c r="B567" s="210">
        <v>6300</v>
      </c>
      <c r="C567" s="211">
        <v>130</v>
      </c>
      <c r="D567" s="96" t="s">
        <v>887</v>
      </c>
      <c r="E567" s="96" t="s">
        <v>918</v>
      </c>
      <c r="F567" s="11" t="s">
        <v>181</v>
      </c>
      <c r="G567" s="9"/>
      <c r="H567" s="204">
        <f>L562*1/3</f>
        <v>23401.916054999998</v>
      </c>
      <c r="I567" s="10">
        <f t="shared" si="114"/>
        <v>15601.277369999998</v>
      </c>
      <c r="J567" s="18">
        <f t="shared" si="115"/>
        <v>7800.638684999999</v>
      </c>
      <c r="K567" s="19">
        <f t="shared" si="116"/>
        <v>23401.916054999998</v>
      </c>
      <c r="R567" s="166" t="str">
        <f t="shared" si="110"/>
        <v>0130</v>
      </c>
    </row>
    <row r="568" spans="1:18" x14ac:dyDescent="0.15">
      <c r="B568" s="210">
        <v>6300</v>
      </c>
      <c r="C568" s="211">
        <v>210</v>
      </c>
      <c r="D568" s="96" t="s">
        <v>887</v>
      </c>
      <c r="E568" s="96" t="s">
        <v>919</v>
      </c>
      <c r="F568" s="32" t="s">
        <v>20</v>
      </c>
      <c r="G568" s="9"/>
      <c r="H568" s="204">
        <f t="shared" ref="H568:H571" si="118">L563*1/3</f>
        <v>2532.0565025000001</v>
      </c>
      <c r="I568" s="10">
        <f t="shared" si="114"/>
        <v>1688.0376683333334</v>
      </c>
      <c r="J568" s="18">
        <f t="shared" si="115"/>
        <v>844.01883416666669</v>
      </c>
      <c r="K568" s="19">
        <f t="shared" si="116"/>
        <v>2532.0565025000001</v>
      </c>
      <c r="R568" s="166" t="str">
        <f t="shared" si="110"/>
        <v>0210</v>
      </c>
    </row>
    <row r="569" spans="1:18" x14ac:dyDescent="0.15">
      <c r="B569" s="210">
        <v>6300</v>
      </c>
      <c r="C569" s="211">
        <v>220</v>
      </c>
      <c r="D569" s="96" t="s">
        <v>887</v>
      </c>
      <c r="E569" s="96" t="s">
        <v>920</v>
      </c>
      <c r="F569" s="32" t="s">
        <v>21</v>
      </c>
      <c r="G569" s="9"/>
      <c r="H569" s="204">
        <f t="shared" si="118"/>
        <v>1450.9173350000001</v>
      </c>
      <c r="I569" s="10">
        <f t="shared" si="114"/>
        <v>967.27822333333336</v>
      </c>
      <c r="J569" s="18">
        <f t="shared" si="115"/>
        <v>483.63911166666668</v>
      </c>
      <c r="K569" s="19">
        <f t="shared" si="116"/>
        <v>1450.9173350000001</v>
      </c>
      <c r="R569" s="166" t="str">
        <f t="shared" si="110"/>
        <v>0220</v>
      </c>
    </row>
    <row r="570" spans="1:18" x14ac:dyDescent="0.15">
      <c r="B570" s="210">
        <v>6300</v>
      </c>
      <c r="C570" s="211">
        <v>220</v>
      </c>
      <c r="D570" s="96" t="s">
        <v>887</v>
      </c>
      <c r="E570" s="96" t="s">
        <v>921</v>
      </c>
      <c r="F570" s="32" t="s">
        <v>22</v>
      </c>
      <c r="G570" s="9"/>
      <c r="H570" s="204">
        <f t="shared" si="118"/>
        <v>339.35688499999998</v>
      </c>
      <c r="I570" s="10">
        <f t="shared" si="114"/>
        <v>226.23792333333333</v>
      </c>
      <c r="J570" s="18">
        <f t="shared" si="115"/>
        <v>113.11896166666666</v>
      </c>
      <c r="K570" s="19">
        <f t="shared" si="116"/>
        <v>339.35688499999998</v>
      </c>
      <c r="R570" s="166" t="str">
        <f t="shared" si="110"/>
        <v>0220</v>
      </c>
    </row>
    <row r="571" spans="1:18" x14ac:dyDescent="0.15">
      <c r="B571" s="210">
        <v>6300</v>
      </c>
      <c r="C571" s="211">
        <v>240</v>
      </c>
      <c r="D571" s="96" t="s">
        <v>887</v>
      </c>
      <c r="E571" s="96" t="s">
        <v>922</v>
      </c>
      <c r="F571" s="32" t="s">
        <v>23</v>
      </c>
      <c r="G571" s="9"/>
      <c r="H571" s="204">
        <f t="shared" si="118"/>
        <v>234.018925</v>
      </c>
      <c r="I571" s="10">
        <f t="shared" si="114"/>
        <v>156.01261666666667</v>
      </c>
      <c r="J571" s="18">
        <f t="shared" si="115"/>
        <v>78.006308333333337</v>
      </c>
      <c r="K571" s="19">
        <f t="shared" si="116"/>
        <v>234.01892500000002</v>
      </c>
      <c r="R571" s="166" t="str">
        <f t="shared" si="110"/>
        <v>0240</v>
      </c>
    </row>
    <row r="572" spans="1:18" x14ac:dyDescent="0.15">
      <c r="A572" s="172" t="s">
        <v>792</v>
      </c>
      <c r="B572" s="210">
        <v>6400</v>
      </c>
      <c r="C572" s="211">
        <v>130</v>
      </c>
      <c r="D572" s="96" t="s">
        <v>887</v>
      </c>
      <c r="E572" s="96" t="s">
        <v>923</v>
      </c>
      <c r="F572" s="11" t="s">
        <v>181</v>
      </c>
      <c r="G572" s="9"/>
      <c r="H572" s="226">
        <f>L562*1/3</f>
        <v>23401.916054999998</v>
      </c>
      <c r="I572" s="10">
        <f t="shared" si="114"/>
        <v>15601.277369999998</v>
      </c>
      <c r="J572" s="18">
        <f t="shared" si="115"/>
        <v>7800.638684999999</v>
      </c>
      <c r="K572" s="19">
        <f t="shared" si="116"/>
        <v>23401.916054999998</v>
      </c>
      <c r="R572" s="166" t="str">
        <f t="shared" si="110"/>
        <v>0130</v>
      </c>
    </row>
    <row r="573" spans="1:18" x14ac:dyDescent="0.15">
      <c r="B573" s="210">
        <v>6400</v>
      </c>
      <c r="C573" s="211">
        <v>210</v>
      </c>
      <c r="D573" s="96" t="s">
        <v>887</v>
      </c>
      <c r="E573" s="96" t="s">
        <v>924</v>
      </c>
      <c r="F573" s="32" t="s">
        <v>20</v>
      </c>
      <c r="G573" s="9"/>
      <c r="H573" s="226">
        <f t="shared" ref="H573:H576" si="119">L563*1/3</f>
        <v>2532.0565025000001</v>
      </c>
      <c r="I573" s="10">
        <f t="shared" si="114"/>
        <v>1688.0376683333334</v>
      </c>
      <c r="J573" s="18">
        <f t="shared" si="115"/>
        <v>844.01883416666669</v>
      </c>
      <c r="K573" s="19">
        <f t="shared" si="116"/>
        <v>2532.0565025000001</v>
      </c>
      <c r="R573" s="166" t="str">
        <f t="shared" si="110"/>
        <v>0210</v>
      </c>
    </row>
    <row r="574" spans="1:18" x14ac:dyDescent="0.15">
      <c r="B574" s="210">
        <v>6400</v>
      </c>
      <c r="C574" s="211">
        <v>220</v>
      </c>
      <c r="D574" s="96" t="s">
        <v>887</v>
      </c>
      <c r="E574" s="96" t="s">
        <v>925</v>
      </c>
      <c r="F574" s="32" t="s">
        <v>21</v>
      </c>
      <c r="G574" s="9"/>
      <c r="H574" s="226">
        <f t="shared" si="119"/>
        <v>1450.9173350000001</v>
      </c>
      <c r="I574" s="10">
        <f t="shared" si="114"/>
        <v>967.27822333333336</v>
      </c>
      <c r="J574" s="18">
        <f t="shared" si="115"/>
        <v>483.63911166666668</v>
      </c>
      <c r="K574" s="19">
        <f t="shared" si="116"/>
        <v>1450.9173350000001</v>
      </c>
      <c r="R574" s="166" t="str">
        <f t="shared" si="110"/>
        <v>0220</v>
      </c>
    </row>
    <row r="575" spans="1:18" x14ac:dyDescent="0.15">
      <c r="B575" s="210">
        <v>6400</v>
      </c>
      <c r="C575" s="211">
        <v>220</v>
      </c>
      <c r="D575" s="96" t="s">
        <v>887</v>
      </c>
      <c r="E575" s="96" t="s">
        <v>926</v>
      </c>
      <c r="F575" s="32" t="s">
        <v>22</v>
      </c>
      <c r="G575" s="9"/>
      <c r="H575" s="226">
        <f t="shared" si="119"/>
        <v>339.35688499999998</v>
      </c>
      <c r="I575" s="10">
        <f t="shared" si="114"/>
        <v>226.23792333333333</v>
      </c>
      <c r="J575" s="18">
        <f t="shared" si="115"/>
        <v>113.11896166666666</v>
      </c>
      <c r="K575" s="19">
        <f t="shared" si="116"/>
        <v>339.35688499999998</v>
      </c>
      <c r="R575" s="166" t="str">
        <f t="shared" si="110"/>
        <v>0220</v>
      </c>
    </row>
    <row r="576" spans="1:18" x14ac:dyDescent="0.15">
      <c r="B576" s="210">
        <v>6400</v>
      </c>
      <c r="C576" s="211">
        <v>240</v>
      </c>
      <c r="D576" s="96" t="s">
        <v>887</v>
      </c>
      <c r="E576" s="96" t="s">
        <v>927</v>
      </c>
      <c r="F576" s="32" t="s">
        <v>23</v>
      </c>
      <c r="G576" s="9"/>
      <c r="H576" s="226">
        <f t="shared" si="119"/>
        <v>234.018925</v>
      </c>
      <c r="I576" s="10">
        <f t="shared" si="114"/>
        <v>156.01261666666667</v>
      </c>
      <c r="J576" s="18">
        <f t="shared" si="115"/>
        <v>78.006308333333337</v>
      </c>
      <c r="K576" s="19">
        <f t="shared" si="116"/>
        <v>234.01892500000002</v>
      </c>
      <c r="R576" s="166" t="str">
        <f t="shared" si="110"/>
        <v>0240</v>
      </c>
    </row>
    <row r="577" spans="1:18" ht="42" x14ac:dyDescent="0.15">
      <c r="A577" s="172" t="s">
        <v>792</v>
      </c>
      <c r="B577" s="210">
        <v>6300</v>
      </c>
      <c r="C577" s="211">
        <v>160</v>
      </c>
      <c r="D577" s="96" t="s">
        <v>887</v>
      </c>
      <c r="E577" s="96" t="s">
        <v>928</v>
      </c>
      <c r="F577" s="11" t="s">
        <v>182</v>
      </c>
      <c r="G577" s="9"/>
      <c r="H577" s="189">
        <v>2674.8469125000001</v>
      </c>
      <c r="I577" s="200">
        <f t="shared" si="114"/>
        <v>1783.2312750000001</v>
      </c>
      <c r="J577" s="201">
        <f t="shared" si="115"/>
        <v>891.61563750000005</v>
      </c>
      <c r="K577" s="202">
        <f t="shared" si="116"/>
        <v>2674.8469125000001</v>
      </c>
      <c r="R577" s="166" t="str">
        <f t="shared" si="110"/>
        <v>0160</v>
      </c>
    </row>
    <row r="578" spans="1:18" x14ac:dyDescent="0.15">
      <c r="B578" s="210">
        <v>6300</v>
      </c>
      <c r="C578" s="211">
        <v>210</v>
      </c>
      <c r="D578" s="96" t="s">
        <v>887</v>
      </c>
      <c r="E578" s="96" t="s">
        <v>929</v>
      </c>
      <c r="F578" s="32" t="s">
        <v>20</v>
      </c>
      <c r="G578" s="9"/>
      <c r="H578" s="189">
        <v>290.46848250000005</v>
      </c>
      <c r="I578" s="200">
        <f t="shared" si="114"/>
        <v>193.64565500000003</v>
      </c>
      <c r="J578" s="201">
        <f t="shared" si="115"/>
        <v>96.822827500000017</v>
      </c>
      <c r="K578" s="202">
        <f t="shared" si="116"/>
        <v>290.46848250000005</v>
      </c>
      <c r="R578" s="166" t="str">
        <f t="shared" si="110"/>
        <v>0210</v>
      </c>
    </row>
    <row r="579" spans="1:18" x14ac:dyDescent="0.15">
      <c r="B579" s="210">
        <v>6300</v>
      </c>
      <c r="C579" s="211">
        <v>220</v>
      </c>
      <c r="D579" s="96" t="s">
        <v>887</v>
      </c>
      <c r="E579" s="96" t="s">
        <v>930</v>
      </c>
      <c r="F579" s="32" t="s">
        <v>21</v>
      </c>
      <c r="G579" s="9"/>
      <c r="H579" s="189">
        <v>165.85075499999999</v>
      </c>
      <c r="I579" s="200">
        <f t="shared" si="114"/>
        <v>110.56716999999999</v>
      </c>
      <c r="J579" s="201">
        <f t="shared" si="115"/>
        <v>55.283584999999995</v>
      </c>
      <c r="K579" s="202">
        <f t="shared" si="116"/>
        <v>165.85075499999999</v>
      </c>
      <c r="R579" s="166" t="str">
        <f t="shared" si="110"/>
        <v>0220</v>
      </c>
    </row>
    <row r="580" spans="1:18" x14ac:dyDescent="0.15">
      <c r="B580" s="210">
        <v>6300</v>
      </c>
      <c r="C580" s="211">
        <v>220</v>
      </c>
      <c r="D580" s="96" t="s">
        <v>887</v>
      </c>
      <c r="E580" s="96" t="s">
        <v>931</v>
      </c>
      <c r="F580" s="32" t="s">
        <v>22</v>
      </c>
      <c r="G580" s="9"/>
      <c r="H580" s="189">
        <v>38.795085</v>
      </c>
      <c r="I580" s="200">
        <f t="shared" si="114"/>
        <v>25.863389999999999</v>
      </c>
      <c r="J580" s="201">
        <f t="shared" si="115"/>
        <v>12.931694999999999</v>
      </c>
      <c r="K580" s="202">
        <f t="shared" si="116"/>
        <v>38.795085</v>
      </c>
      <c r="R580" s="166" t="str">
        <f t="shared" si="110"/>
        <v>0220</v>
      </c>
    </row>
    <row r="581" spans="1:18" x14ac:dyDescent="0.15">
      <c r="B581" s="210">
        <v>6300</v>
      </c>
      <c r="C581" s="211">
        <v>240</v>
      </c>
      <c r="D581" s="96" t="s">
        <v>887</v>
      </c>
      <c r="E581" s="96" t="s">
        <v>932</v>
      </c>
      <c r="F581" s="32" t="s">
        <v>23</v>
      </c>
      <c r="G581" s="9"/>
      <c r="H581" s="189">
        <v>26.746702499999998</v>
      </c>
      <c r="I581" s="200">
        <f t="shared" si="114"/>
        <v>17.831135</v>
      </c>
      <c r="J581" s="201">
        <f t="shared" si="115"/>
        <v>8.9155674999999999</v>
      </c>
      <c r="K581" s="202">
        <f t="shared" si="116"/>
        <v>26.746702499999998</v>
      </c>
      <c r="L581" s="169">
        <f>SUM(K537:K581)</f>
        <v>4396366.6549949981</v>
      </c>
      <c r="R581" s="166" t="str">
        <f t="shared" si="110"/>
        <v>0240</v>
      </c>
    </row>
    <row r="582" spans="1:18" ht="31" customHeight="1" x14ac:dyDescent="0.15">
      <c r="A582" s="172" t="s">
        <v>792</v>
      </c>
      <c r="B582" s="210">
        <v>5100</v>
      </c>
      <c r="C582" s="211">
        <v>510</v>
      </c>
      <c r="D582" s="96" t="s">
        <v>887</v>
      </c>
      <c r="E582" s="213" t="s">
        <v>933</v>
      </c>
      <c r="F582" s="11" t="s">
        <v>183</v>
      </c>
      <c r="G582" s="9"/>
      <c r="H582" s="204">
        <v>10000</v>
      </c>
      <c r="I582" s="10">
        <f t="shared" si="114"/>
        <v>6666.666666666667</v>
      </c>
      <c r="J582" s="18">
        <f t="shared" si="115"/>
        <v>3333.3333333333335</v>
      </c>
      <c r="K582" s="19">
        <f t="shared" si="116"/>
        <v>10000</v>
      </c>
      <c r="R582" s="166" t="str">
        <f t="shared" si="110"/>
        <v>0510</v>
      </c>
    </row>
    <row r="583" spans="1:18" ht="28" x14ac:dyDescent="0.15">
      <c r="A583" s="172" t="s">
        <v>792</v>
      </c>
      <c r="B583" s="210">
        <v>5100</v>
      </c>
      <c r="C583" s="211">
        <v>369</v>
      </c>
      <c r="D583" s="96" t="s">
        <v>887</v>
      </c>
      <c r="E583" s="213" t="s">
        <v>934</v>
      </c>
      <c r="F583" s="11" t="s">
        <v>184</v>
      </c>
      <c r="G583" s="9"/>
      <c r="H583" s="204">
        <v>7500</v>
      </c>
      <c r="I583" s="10">
        <f t="shared" si="114"/>
        <v>5000</v>
      </c>
      <c r="J583" s="18">
        <f t="shared" si="115"/>
        <v>2500</v>
      </c>
      <c r="K583" s="19">
        <f t="shared" si="116"/>
        <v>7500</v>
      </c>
      <c r="R583" s="166" t="str">
        <f t="shared" si="110"/>
        <v>0369</v>
      </c>
    </row>
    <row r="584" spans="1:18" x14ac:dyDescent="0.15">
      <c r="A584" s="172" t="s">
        <v>792</v>
      </c>
      <c r="B584" s="210">
        <v>7800</v>
      </c>
      <c r="C584" s="211">
        <v>790</v>
      </c>
      <c r="D584" s="96" t="s">
        <v>887</v>
      </c>
      <c r="E584" s="213" t="s">
        <v>935</v>
      </c>
      <c r="F584" s="11" t="s">
        <v>185</v>
      </c>
      <c r="G584" s="9"/>
      <c r="H584" s="204">
        <v>120155</v>
      </c>
      <c r="I584" s="10">
        <f t="shared" si="114"/>
        <v>80103.333333333328</v>
      </c>
      <c r="J584" s="18">
        <f t="shared" si="115"/>
        <v>40051.666666666664</v>
      </c>
      <c r="K584" s="19">
        <f t="shared" si="116"/>
        <v>120155</v>
      </c>
      <c r="L584" s="169"/>
      <c r="R584" s="166" t="str">
        <f t="shared" si="110"/>
        <v>0790</v>
      </c>
    </row>
    <row r="585" spans="1:18" x14ac:dyDescent="0.15">
      <c r="B585" s="310" t="s">
        <v>354</v>
      </c>
      <c r="C585" s="311"/>
      <c r="D585" s="311"/>
      <c r="E585" s="311"/>
      <c r="F585" s="312"/>
      <c r="G585" s="133"/>
      <c r="H585" s="247"/>
      <c r="I585" s="185"/>
      <c r="J585" s="185"/>
      <c r="K585" s="186"/>
      <c r="L585" s="169">
        <f>SUM(H586:H587)</f>
        <v>18585</v>
      </c>
      <c r="R585" s="166" t="str">
        <f t="shared" si="110"/>
        <v>0</v>
      </c>
    </row>
    <row r="586" spans="1:18" ht="42" x14ac:dyDescent="0.15">
      <c r="B586" s="210">
        <v>5100</v>
      </c>
      <c r="C586" s="211">
        <v>394</v>
      </c>
      <c r="D586" s="96" t="s">
        <v>887</v>
      </c>
      <c r="E586" s="96" t="s">
        <v>936</v>
      </c>
      <c r="F586" s="11" t="s">
        <v>355</v>
      </c>
      <c r="G586" s="9"/>
      <c r="H586" s="204">
        <v>12960</v>
      </c>
      <c r="I586" s="10">
        <f>H586*2/3</f>
        <v>8640</v>
      </c>
      <c r="J586" s="18">
        <f>H586*1/3</f>
        <v>4320</v>
      </c>
      <c r="K586" s="19">
        <f>SUM(I586:J586)</f>
        <v>12960</v>
      </c>
      <c r="L586" s="169"/>
      <c r="R586" s="166" t="str">
        <f t="shared" si="110"/>
        <v>0394</v>
      </c>
    </row>
    <row r="587" spans="1:18" ht="42" x14ac:dyDescent="0.15">
      <c r="B587" s="210">
        <v>5100</v>
      </c>
      <c r="C587" s="211">
        <v>394</v>
      </c>
      <c r="D587" s="96" t="s">
        <v>887</v>
      </c>
      <c r="E587" s="96" t="s">
        <v>937</v>
      </c>
      <c r="F587" s="11" t="s">
        <v>356</v>
      </c>
      <c r="G587" s="9"/>
      <c r="H587" s="204">
        <v>5625</v>
      </c>
      <c r="I587" s="10">
        <f>H587*2/3</f>
        <v>3750</v>
      </c>
      <c r="J587" s="18">
        <f>H587*1/3</f>
        <v>1875</v>
      </c>
      <c r="K587" s="19">
        <f>SUM(I587:J587)</f>
        <v>5625</v>
      </c>
      <c r="L587" s="169"/>
      <c r="R587" s="166" t="str">
        <f t="shared" si="110"/>
        <v>0394</v>
      </c>
    </row>
    <row r="588" spans="1:18" x14ac:dyDescent="0.15">
      <c r="B588" s="292" t="s">
        <v>186</v>
      </c>
      <c r="C588" s="293"/>
      <c r="D588" s="293"/>
      <c r="E588" s="293"/>
      <c r="F588" s="294"/>
      <c r="G588" s="134"/>
      <c r="H588" s="248"/>
      <c r="I588" s="50"/>
      <c r="J588" s="50"/>
      <c r="K588" s="51"/>
      <c r="R588" s="166" t="str">
        <f t="shared" si="110"/>
        <v>0</v>
      </c>
    </row>
    <row r="589" spans="1:18" ht="98" x14ac:dyDescent="0.15">
      <c r="A589" s="172" t="s">
        <v>792</v>
      </c>
      <c r="B589" s="210">
        <v>6400</v>
      </c>
      <c r="C589" s="211">
        <v>160</v>
      </c>
      <c r="D589" s="96" t="s">
        <v>194</v>
      </c>
      <c r="E589" s="96" t="s">
        <v>938</v>
      </c>
      <c r="F589" s="11" t="s">
        <v>187</v>
      </c>
      <c r="G589" s="9"/>
      <c r="H589" s="189">
        <v>4049640</v>
      </c>
      <c r="I589" s="10">
        <f>H589*2/3</f>
        <v>2699760</v>
      </c>
      <c r="J589" s="18">
        <f>H589*1/3</f>
        <v>1349880</v>
      </c>
      <c r="K589" s="19">
        <f>SUM(I589:J589)</f>
        <v>4049640</v>
      </c>
      <c r="R589" s="166" t="str">
        <f t="shared" ref="R589:R652" si="120">"0"&amp;C589</f>
        <v>0160</v>
      </c>
    </row>
    <row r="590" spans="1:18" x14ac:dyDescent="0.15">
      <c r="B590" s="210">
        <v>6400</v>
      </c>
      <c r="C590" s="211">
        <v>210</v>
      </c>
      <c r="D590" s="96" t="s">
        <v>194</v>
      </c>
      <c r="E590" s="96" t="s">
        <v>939</v>
      </c>
      <c r="F590" s="191" t="s">
        <v>21</v>
      </c>
      <c r="G590" s="9"/>
      <c r="H590" s="189">
        <v>251077.68</v>
      </c>
      <c r="I590" s="10">
        <f t="shared" ref="I590:I629" si="121">H590*2/3</f>
        <v>167385.12</v>
      </c>
      <c r="J590" s="18">
        <f t="shared" ref="J590:J629" si="122">H590*1/3</f>
        <v>83692.56</v>
      </c>
      <c r="K590" s="19">
        <f t="shared" ref="K590:K591" si="123">SUM(I590:J590)</f>
        <v>251077.68</v>
      </c>
      <c r="R590" s="166" t="str">
        <f t="shared" si="120"/>
        <v>0210</v>
      </c>
    </row>
    <row r="591" spans="1:18" x14ac:dyDescent="0.15">
      <c r="B591" s="210">
        <v>6400</v>
      </c>
      <c r="C591" s="211">
        <v>220</v>
      </c>
      <c r="D591" s="96" t="s">
        <v>194</v>
      </c>
      <c r="E591" s="96" t="s">
        <v>940</v>
      </c>
      <c r="F591" s="191" t="s">
        <v>22</v>
      </c>
      <c r="G591" s="9"/>
      <c r="H591" s="189">
        <v>58719.780000000006</v>
      </c>
      <c r="I591" s="10">
        <f t="shared" si="121"/>
        <v>39146.520000000004</v>
      </c>
      <c r="J591" s="18">
        <f t="shared" si="122"/>
        <v>19573.260000000002</v>
      </c>
      <c r="K591" s="19">
        <f t="shared" si="123"/>
        <v>58719.780000000006</v>
      </c>
      <c r="R591" s="166" t="str">
        <f t="shared" si="120"/>
        <v>0220</v>
      </c>
    </row>
    <row r="592" spans="1:18" x14ac:dyDescent="0.15">
      <c r="B592" s="210">
        <v>6400</v>
      </c>
      <c r="C592" s="211">
        <v>240</v>
      </c>
      <c r="D592" s="96" t="s">
        <v>194</v>
      </c>
      <c r="E592" s="96" t="s">
        <v>941</v>
      </c>
      <c r="F592" s="191" t="s">
        <v>23</v>
      </c>
      <c r="G592" s="9"/>
      <c r="H592" s="189">
        <v>40496.400000000001</v>
      </c>
      <c r="I592" s="10">
        <f t="shared" si="121"/>
        <v>26997.600000000002</v>
      </c>
      <c r="J592" s="18">
        <f t="shared" si="122"/>
        <v>13498.800000000001</v>
      </c>
      <c r="K592" s="19">
        <f>SUM(I592:J592)</f>
        <v>40496.400000000001</v>
      </c>
      <c r="R592" s="166" t="str">
        <f t="shared" si="120"/>
        <v>0240</v>
      </c>
    </row>
    <row r="593" spans="1:18" ht="70" x14ac:dyDescent="0.15">
      <c r="A593" s="172" t="s">
        <v>792</v>
      </c>
      <c r="B593" s="210">
        <v>6400</v>
      </c>
      <c r="C593" s="211">
        <v>150</v>
      </c>
      <c r="D593" s="96" t="s">
        <v>194</v>
      </c>
      <c r="E593" s="96" t="s">
        <v>942</v>
      </c>
      <c r="F593" s="65" t="s">
        <v>188</v>
      </c>
      <c r="G593" s="9"/>
      <c r="H593" s="204">
        <v>11264.2125</v>
      </c>
      <c r="I593" s="10">
        <f t="shared" si="121"/>
        <v>7509.4749999999995</v>
      </c>
      <c r="J593" s="18">
        <f t="shared" si="122"/>
        <v>3754.7374999999997</v>
      </c>
      <c r="K593" s="19">
        <f t="shared" ref="K593:K629" si="124">SUM(I593:J593)</f>
        <v>11264.2125</v>
      </c>
      <c r="R593" s="166" t="str">
        <f t="shared" si="120"/>
        <v>0150</v>
      </c>
    </row>
    <row r="594" spans="1:18" x14ac:dyDescent="0.15">
      <c r="B594" s="210">
        <v>6400</v>
      </c>
      <c r="C594" s="211">
        <v>210</v>
      </c>
      <c r="D594" s="96" t="s">
        <v>194</v>
      </c>
      <c r="E594" s="96" t="s">
        <v>943</v>
      </c>
      <c r="F594" s="32" t="s">
        <v>20</v>
      </c>
      <c r="G594" s="9"/>
      <c r="H594" s="204">
        <v>1218.7877925</v>
      </c>
      <c r="I594" s="10">
        <f t="shared" si="121"/>
        <v>812.52519500000005</v>
      </c>
      <c r="J594" s="18">
        <f t="shared" si="122"/>
        <v>406.26259750000003</v>
      </c>
      <c r="K594" s="19">
        <f t="shared" si="124"/>
        <v>1218.7877925</v>
      </c>
      <c r="R594" s="166" t="str">
        <f t="shared" si="120"/>
        <v>0210</v>
      </c>
    </row>
    <row r="595" spans="1:18" x14ac:dyDescent="0.15">
      <c r="B595" s="210">
        <v>6400</v>
      </c>
      <c r="C595" s="211">
        <v>220</v>
      </c>
      <c r="D595" s="96" t="s">
        <v>194</v>
      </c>
      <c r="E595" s="96" t="s">
        <v>944</v>
      </c>
      <c r="F595" s="32" t="s">
        <v>21</v>
      </c>
      <c r="G595" s="9"/>
      <c r="H595" s="204">
        <v>698.38117499999998</v>
      </c>
      <c r="I595" s="10">
        <f t="shared" si="121"/>
        <v>465.58744999999999</v>
      </c>
      <c r="J595" s="18">
        <f t="shared" si="122"/>
        <v>232.79372499999999</v>
      </c>
      <c r="K595" s="19">
        <f t="shared" si="124"/>
        <v>698.38117499999998</v>
      </c>
      <c r="R595" s="166" t="str">
        <f t="shared" si="120"/>
        <v>0220</v>
      </c>
    </row>
    <row r="596" spans="1:18" x14ac:dyDescent="0.15">
      <c r="B596" s="210">
        <v>6400</v>
      </c>
      <c r="C596" s="211">
        <v>220</v>
      </c>
      <c r="D596" s="96" t="s">
        <v>194</v>
      </c>
      <c r="E596" s="96" t="s">
        <v>945</v>
      </c>
      <c r="F596" s="32" t="s">
        <v>22</v>
      </c>
      <c r="G596" s="9"/>
      <c r="H596" s="204">
        <v>163.33108125000001</v>
      </c>
      <c r="I596" s="10">
        <f t="shared" si="121"/>
        <v>108.8873875</v>
      </c>
      <c r="J596" s="18">
        <f t="shared" si="122"/>
        <v>54.443693750000001</v>
      </c>
      <c r="K596" s="19">
        <f t="shared" si="124"/>
        <v>163.33108125000001</v>
      </c>
      <c r="R596" s="166" t="str">
        <f t="shared" si="120"/>
        <v>0220</v>
      </c>
    </row>
    <row r="597" spans="1:18" x14ac:dyDescent="0.15">
      <c r="B597" s="210">
        <v>6400</v>
      </c>
      <c r="C597" s="211">
        <v>240</v>
      </c>
      <c r="D597" s="96" t="s">
        <v>194</v>
      </c>
      <c r="E597" s="96" t="s">
        <v>946</v>
      </c>
      <c r="F597" s="32" t="s">
        <v>23</v>
      </c>
      <c r="G597" s="9"/>
      <c r="H597" s="204">
        <v>112.64212499999999</v>
      </c>
      <c r="I597" s="10">
        <f t="shared" si="121"/>
        <v>75.094749999999991</v>
      </c>
      <c r="J597" s="18">
        <f t="shared" si="122"/>
        <v>37.547374999999995</v>
      </c>
      <c r="K597" s="19">
        <f t="shared" si="124"/>
        <v>112.64212499999999</v>
      </c>
      <c r="R597" s="166" t="str">
        <f t="shared" si="120"/>
        <v>0240</v>
      </c>
    </row>
    <row r="598" spans="1:18" ht="56" x14ac:dyDescent="0.15">
      <c r="A598" s="172" t="s">
        <v>792</v>
      </c>
      <c r="B598" s="210">
        <v>6400</v>
      </c>
      <c r="C598" s="211">
        <v>140</v>
      </c>
      <c r="D598" s="96" t="s">
        <v>194</v>
      </c>
      <c r="E598" s="96" t="s">
        <v>947</v>
      </c>
      <c r="F598" s="11" t="s">
        <v>189</v>
      </c>
      <c r="G598" s="9"/>
      <c r="H598" s="204">
        <v>152090</v>
      </c>
      <c r="I598" s="10">
        <f t="shared" si="121"/>
        <v>101393.33333333333</v>
      </c>
      <c r="J598" s="18">
        <f t="shared" si="122"/>
        <v>50696.666666666664</v>
      </c>
      <c r="K598" s="19">
        <f t="shared" si="124"/>
        <v>152090</v>
      </c>
      <c r="R598" s="166" t="str">
        <f t="shared" si="120"/>
        <v>0140</v>
      </c>
    </row>
    <row r="599" spans="1:18" x14ac:dyDescent="0.15">
      <c r="B599" s="210">
        <v>6400</v>
      </c>
      <c r="C599" s="211">
        <v>220</v>
      </c>
      <c r="D599" s="96" t="s">
        <v>194</v>
      </c>
      <c r="E599" s="96" t="s">
        <v>948</v>
      </c>
      <c r="F599" s="32" t="s">
        <v>22</v>
      </c>
      <c r="G599" s="9"/>
      <c r="H599" s="204">
        <v>2205.3050000000003</v>
      </c>
      <c r="I599" s="10">
        <f t="shared" si="121"/>
        <v>1470.2033333333336</v>
      </c>
      <c r="J599" s="18">
        <f t="shared" si="122"/>
        <v>735.1016666666668</v>
      </c>
      <c r="K599" s="19">
        <f t="shared" si="124"/>
        <v>2205.3050000000003</v>
      </c>
      <c r="R599" s="166" t="str">
        <f t="shared" si="120"/>
        <v>0220</v>
      </c>
    </row>
    <row r="600" spans="1:18" x14ac:dyDescent="0.15">
      <c r="B600" s="210">
        <v>6400</v>
      </c>
      <c r="C600" s="211">
        <v>240</v>
      </c>
      <c r="D600" s="96" t="s">
        <v>194</v>
      </c>
      <c r="E600" s="96" t="s">
        <v>949</v>
      </c>
      <c r="F600" s="32" t="s">
        <v>23</v>
      </c>
      <c r="G600" s="9"/>
      <c r="H600" s="204">
        <v>1520.9</v>
      </c>
      <c r="I600" s="10">
        <f t="shared" si="121"/>
        <v>1013.9333333333334</v>
      </c>
      <c r="J600" s="18">
        <f t="shared" si="122"/>
        <v>506.9666666666667</v>
      </c>
      <c r="K600" s="19">
        <f t="shared" si="124"/>
        <v>1520.9</v>
      </c>
      <c r="R600" s="166" t="str">
        <f t="shared" si="120"/>
        <v>0240</v>
      </c>
    </row>
    <row r="601" spans="1:18" ht="84" x14ac:dyDescent="0.15">
      <c r="A601" s="172" t="s">
        <v>792</v>
      </c>
      <c r="B601" s="210">
        <v>6400</v>
      </c>
      <c r="C601" s="211">
        <v>160</v>
      </c>
      <c r="D601" s="96" t="s">
        <v>194</v>
      </c>
      <c r="E601" s="96" t="s">
        <v>950</v>
      </c>
      <c r="F601" s="11" t="s">
        <v>190</v>
      </c>
      <c r="G601" s="9"/>
      <c r="H601" s="204">
        <v>18745</v>
      </c>
      <c r="I601" s="10">
        <f t="shared" si="121"/>
        <v>12496.666666666666</v>
      </c>
      <c r="J601" s="18">
        <f t="shared" si="122"/>
        <v>6248.333333333333</v>
      </c>
      <c r="K601" s="19">
        <f t="shared" si="124"/>
        <v>18745</v>
      </c>
      <c r="R601" s="166" t="str">
        <f t="shared" si="120"/>
        <v>0160</v>
      </c>
    </row>
    <row r="602" spans="1:18" x14ac:dyDescent="0.15">
      <c r="B602" s="210">
        <v>6400</v>
      </c>
      <c r="C602" s="211">
        <v>210</v>
      </c>
      <c r="D602" s="96" t="s">
        <v>194</v>
      </c>
      <c r="E602" s="96" t="s">
        <v>951</v>
      </c>
      <c r="F602" s="24" t="s">
        <v>20</v>
      </c>
      <c r="G602" s="9"/>
      <c r="H602" s="204">
        <v>2028.2090000000001</v>
      </c>
      <c r="I602" s="10">
        <f t="shared" si="121"/>
        <v>1352.1393333333333</v>
      </c>
      <c r="J602" s="18">
        <f t="shared" si="122"/>
        <v>676.06966666666665</v>
      </c>
      <c r="K602" s="19">
        <f t="shared" si="124"/>
        <v>2028.2089999999998</v>
      </c>
      <c r="R602" s="166" t="str">
        <f t="shared" si="120"/>
        <v>0210</v>
      </c>
    </row>
    <row r="603" spans="1:18" x14ac:dyDescent="0.15">
      <c r="B603" s="210">
        <v>6400</v>
      </c>
      <c r="C603" s="211">
        <v>220</v>
      </c>
      <c r="D603" s="96" t="s">
        <v>194</v>
      </c>
      <c r="E603" s="96" t="s">
        <v>952</v>
      </c>
      <c r="F603" s="191" t="s">
        <v>21</v>
      </c>
      <c r="G603" s="9"/>
      <c r="H603" s="204">
        <v>1162.19</v>
      </c>
      <c r="I603" s="10">
        <f t="shared" si="121"/>
        <v>774.79333333333341</v>
      </c>
      <c r="J603" s="18">
        <f t="shared" si="122"/>
        <v>387.3966666666667</v>
      </c>
      <c r="K603" s="19">
        <f t="shared" si="124"/>
        <v>1162.19</v>
      </c>
      <c r="R603" s="166" t="str">
        <f t="shared" si="120"/>
        <v>0220</v>
      </c>
    </row>
    <row r="604" spans="1:18" x14ac:dyDescent="0.15">
      <c r="B604" s="210">
        <v>6400</v>
      </c>
      <c r="C604" s="211">
        <v>220</v>
      </c>
      <c r="D604" s="96" t="s">
        <v>194</v>
      </c>
      <c r="E604" s="96" t="s">
        <v>953</v>
      </c>
      <c r="F604" s="191" t="s">
        <v>22</v>
      </c>
      <c r="G604" s="9"/>
      <c r="H604" s="204">
        <v>271.80250000000001</v>
      </c>
      <c r="I604" s="10">
        <f t="shared" si="121"/>
        <v>181.20166666666668</v>
      </c>
      <c r="J604" s="18">
        <f t="shared" si="122"/>
        <v>90.600833333333341</v>
      </c>
      <c r="K604" s="19">
        <f t="shared" si="124"/>
        <v>271.80250000000001</v>
      </c>
      <c r="R604" s="166" t="str">
        <f t="shared" si="120"/>
        <v>0220</v>
      </c>
    </row>
    <row r="605" spans="1:18" x14ac:dyDescent="0.15">
      <c r="B605" s="210">
        <v>6400</v>
      </c>
      <c r="C605" s="211">
        <v>240</v>
      </c>
      <c r="D605" s="96" t="s">
        <v>194</v>
      </c>
      <c r="E605" s="96" t="s">
        <v>954</v>
      </c>
      <c r="F605" s="191" t="s">
        <v>23</v>
      </c>
      <c r="G605" s="9"/>
      <c r="H605" s="204">
        <v>187.45000000000002</v>
      </c>
      <c r="I605" s="10">
        <f t="shared" si="121"/>
        <v>124.96666666666668</v>
      </c>
      <c r="J605" s="18">
        <f t="shared" si="122"/>
        <v>62.483333333333341</v>
      </c>
      <c r="K605" s="19">
        <f t="shared" si="124"/>
        <v>187.45000000000002</v>
      </c>
      <c r="R605" s="166" t="str">
        <f t="shared" si="120"/>
        <v>0240</v>
      </c>
    </row>
    <row r="606" spans="1:18" ht="42" x14ac:dyDescent="0.15">
      <c r="A606" s="172" t="s">
        <v>792</v>
      </c>
      <c r="B606" s="210">
        <v>5100</v>
      </c>
      <c r="C606" s="211">
        <v>130</v>
      </c>
      <c r="D606" s="96" t="s">
        <v>194</v>
      </c>
      <c r="E606" s="96" t="s">
        <v>956</v>
      </c>
      <c r="F606" s="198" t="s">
        <v>191</v>
      </c>
      <c r="G606" s="9"/>
      <c r="H606" s="204">
        <f>L606*1/3</f>
        <v>33333.333333333336</v>
      </c>
      <c r="I606" s="10">
        <f t="shared" si="121"/>
        <v>22222.222222222223</v>
      </c>
      <c r="J606" s="18">
        <f t="shared" si="122"/>
        <v>11111.111111111111</v>
      </c>
      <c r="K606" s="19">
        <f t="shared" si="124"/>
        <v>33333.333333333336</v>
      </c>
      <c r="L606" s="57">
        <v>100000</v>
      </c>
      <c r="M606" s="169">
        <f>SUM(L606:L610)</f>
        <v>119470</v>
      </c>
      <c r="R606" s="166" t="str">
        <f t="shared" si="120"/>
        <v>0130</v>
      </c>
    </row>
    <row r="607" spans="1:18" x14ac:dyDescent="0.15">
      <c r="B607" s="210">
        <v>5100</v>
      </c>
      <c r="C607" s="211">
        <v>210</v>
      </c>
      <c r="D607" s="96" t="s">
        <v>194</v>
      </c>
      <c r="E607" s="96" t="s">
        <v>958</v>
      </c>
      <c r="F607" s="191" t="s">
        <v>20</v>
      </c>
      <c r="G607" s="9"/>
      <c r="H607" s="204">
        <f t="shared" ref="H607:H610" si="125">L607*1/3</f>
        <v>3606.6666666666665</v>
      </c>
      <c r="I607" s="10">
        <f t="shared" si="121"/>
        <v>2404.4444444444443</v>
      </c>
      <c r="J607" s="18">
        <f t="shared" si="122"/>
        <v>1202.2222222222222</v>
      </c>
      <c r="K607" s="19">
        <f t="shared" si="124"/>
        <v>3606.6666666666665</v>
      </c>
      <c r="L607" s="57">
        <v>10820</v>
      </c>
      <c r="M607" s="169">
        <f>SUM(H606:H620)</f>
        <v>119470</v>
      </c>
      <c r="R607" s="166" t="str">
        <f t="shared" si="120"/>
        <v>0210</v>
      </c>
    </row>
    <row r="608" spans="1:18" x14ac:dyDescent="0.15">
      <c r="B608" s="210">
        <v>5100</v>
      </c>
      <c r="C608" s="211">
        <v>220</v>
      </c>
      <c r="D608" s="96" t="s">
        <v>194</v>
      </c>
      <c r="E608" s="96" t="s">
        <v>959</v>
      </c>
      <c r="F608" s="191" t="s">
        <v>21</v>
      </c>
      <c r="G608" s="9"/>
      <c r="H608" s="204">
        <f t="shared" si="125"/>
        <v>2066.6666666666665</v>
      </c>
      <c r="I608" s="10">
        <f t="shared" si="121"/>
        <v>1377.7777777777776</v>
      </c>
      <c r="J608" s="18">
        <f t="shared" si="122"/>
        <v>688.8888888888888</v>
      </c>
      <c r="K608" s="19">
        <f t="shared" si="124"/>
        <v>2066.6666666666665</v>
      </c>
      <c r="L608" s="57">
        <v>6200</v>
      </c>
      <c r="R608" s="166" t="str">
        <f t="shared" si="120"/>
        <v>0220</v>
      </c>
    </row>
    <row r="609" spans="1:18" x14ac:dyDescent="0.15">
      <c r="B609" s="210">
        <v>5100</v>
      </c>
      <c r="C609" s="211">
        <v>220</v>
      </c>
      <c r="D609" s="96" t="s">
        <v>194</v>
      </c>
      <c r="E609" s="96" t="s">
        <v>960</v>
      </c>
      <c r="F609" s="191" t="s">
        <v>22</v>
      </c>
      <c r="G609" s="9"/>
      <c r="H609" s="204">
        <f t="shared" si="125"/>
        <v>483.33333333333331</v>
      </c>
      <c r="I609" s="10">
        <f t="shared" si="121"/>
        <v>322.22222222222223</v>
      </c>
      <c r="J609" s="18">
        <f t="shared" si="122"/>
        <v>161.11111111111111</v>
      </c>
      <c r="K609" s="19">
        <f t="shared" si="124"/>
        <v>483.33333333333337</v>
      </c>
      <c r="L609" s="57">
        <v>1450</v>
      </c>
      <c r="R609" s="166" t="str">
        <f t="shared" si="120"/>
        <v>0220</v>
      </c>
    </row>
    <row r="610" spans="1:18" x14ac:dyDescent="0.15">
      <c r="B610" s="210">
        <v>5100</v>
      </c>
      <c r="C610" s="211">
        <v>240</v>
      </c>
      <c r="D610" s="96" t="s">
        <v>194</v>
      </c>
      <c r="E610" s="96" t="s">
        <v>957</v>
      </c>
      <c r="F610" s="191" t="s">
        <v>23</v>
      </c>
      <c r="G610" s="9"/>
      <c r="H610" s="204">
        <f t="shared" si="125"/>
        <v>333.33333333333331</v>
      </c>
      <c r="I610" s="10">
        <f t="shared" si="121"/>
        <v>222.2222222222222</v>
      </c>
      <c r="J610" s="18">
        <f t="shared" si="122"/>
        <v>111.1111111111111</v>
      </c>
      <c r="K610" s="19">
        <f t="shared" si="124"/>
        <v>333.33333333333331</v>
      </c>
      <c r="L610" s="57">
        <v>1000</v>
      </c>
      <c r="R610" s="166" t="str">
        <f t="shared" si="120"/>
        <v>0240</v>
      </c>
    </row>
    <row r="611" spans="1:18" ht="42" x14ac:dyDescent="0.15">
      <c r="A611" s="172" t="s">
        <v>792</v>
      </c>
      <c r="B611" s="210">
        <v>6300</v>
      </c>
      <c r="C611" s="211">
        <v>130</v>
      </c>
      <c r="D611" s="96" t="s">
        <v>194</v>
      </c>
      <c r="E611" s="96" t="s">
        <v>961</v>
      </c>
      <c r="F611" s="198" t="s">
        <v>191</v>
      </c>
      <c r="G611" s="9"/>
      <c r="H611" s="204">
        <f>L606*1/3</f>
        <v>33333.333333333336</v>
      </c>
      <c r="I611" s="10">
        <f t="shared" si="121"/>
        <v>22222.222222222223</v>
      </c>
      <c r="J611" s="18">
        <f t="shared" si="122"/>
        <v>11111.111111111111</v>
      </c>
      <c r="K611" s="19">
        <f t="shared" si="124"/>
        <v>33333.333333333336</v>
      </c>
      <c r="R611" s="166" t="str">
        <f t="shared" si="120"/>
        <v>0130</v>
      </c>
    </row>
    <row r="612" spans="1:18" x14ac:dyDescent="0.15">
      <c r="B612" s="210">
        <v>6300</v>
      </c>
      <c r="C612" s="211">
        <v>210</v>
      </c>
      <c r="D612" s="96" t="s">
        <v>194</v>
      </c>
      <c r="E612" s="96" t="s">
        <v>962</v>
      </c>
      <c r="F612" s="191" t="s">
        <v>20</v>
      </c>
      <c r="G612" s="9"/>
      <c r="H612" s="204">
        <f t="shared" ref="H612:H615" si="126">L607*1/3</f>
        <v>3606.6666666666665</v>
      </c>
      <c r="I612" s="10">
        <f t="shared" si="121"/>
        <v>2404.4444444444443</v>
      </c>
      <c r="J612" s="18">
        <f t="shared" si="122"/>
        <v>1202.2222222222222</v>
      </c>
      <c r="K612" s="19">
        <f t="shared" si="124"/>
        <v>3606.6666666666665</v>
      </c>
      <c r="R612" s="166" t="str">
        <f t="shared" si="120"/>
        <v>0210</v>
      </c>
    </row>
    <row r="613" spans="1:18" x14ac:dyDescent="0.15">
      <c r="B613" s="210">
        <v>6300</v>
      </c>
      <c r="C613" s="211">
        <v>220</v>
      </c>
      <c r="D613" s="96" t="s">
        <v>194</v>
      </c>
      <c r="E613" s="96" t="s">
        <v>963</v>
      </c>
      <c r="F613" s="191" t="s">
        <v>21</v>
      </c>
      <c r="G613" s="9"/>
      <c r="H613" s="204">
        <f t="shared" si="126"/>
        <v>2066.6666666666665</v>
      </c>
      <c r="I613" s="10">
        <f t="shared" si="121"/>
        <v>1377.7777777777776</v>
      </c>
      <c r="J613" s="18">
        <f t="shared" si="122"/>
        <v>688.8888888888888</v>
      </c>
      <c r="K613" s="19">
        <f t="shared" si="124"/>
        <v>2066.6666666666665</v>
      </c>
      <c r="R613" s="166" t="str">
        <f t="shared" si="120"/>
        <v>0220</v>
      </c>
    </row>
    <row r="614" spans="1:18" x14ac:dyDescent="0.15">
      <c r="B614" s="210">
        <v>6300</v>
      </c>
      <c r="C614" s="211">
        <v>220</v>
      </c>
      <c r="D614" s="96" t="s">
        <v>194</v>
      </c>
      <c r="E614" s="96" t="s">
        <v>964</v>
      </c>
      <c r="F614" s="191" t="s">
        <v>22</v>
      </c>
      <c r="G614" s="9"/>
      <c r="H614" s="204">
        <f t="shared" si="126"/>
        <v>483.33333333333331</v>
      </c>
      <c r="I614" s="10">
        <f t="shared" si="121"/>
        <v>322.22222222222223</v>
      </c>
      <c r="J614" s="18">
        <f t="shared" si="122"/>
        <v>161.11111111111111</v>
      </c>
      <c r="K614" s="19">
        <f t="shared" si="124"/>
        <v>483.33333333333337</v>
      </c>
      <c r="R614" s="166" t="str">
        <f t="shared" si="120"/>
        <v>0220</v>
      </c>
    </row>
    <row r="615" spans="1:18" x14ac:dyDescent="0.15">
      <c r="B615" s="210">
        <v>6300</v>
      </c>
      <c r="C615" s="211">
        <v>240</v>
      </c>
      <c r="D615" s="96" t="s">
        <v>194</v>
      </c>
      <c r="E615" s="96" t="s">
        <v>955</v>
      </c>
      <c r="F615" s="191" t="s">
        <v>23</v>
      </c>
      <c r="G615" s="9"/>
      <c r="H615" s="204">
        <f t="shared" si="126"/>
        <v>333.33333333333331</v>
      </c>
      <c r="I615" s="10">
        <f t="shared" si="121"/>
        <v>222.2222222222222</v>
      </c>
      <c r="J615" s="18">
        <f t="shared" si="122"/>
        <v>111.1111111111111</v>
      </c>
      <c r="K615" s="19">
        <f t="shared" si="124"/>
        <v>333.33333333333331</v>
      </c>
      <c r="R615" s="166" t="str">
        <f t="shared" si="120"/>
        <v>0240</v>
      </c>
    </row>
    <row r="616" spans="1:18" ht="42" x14ac:dyDescent="0.15">
      <c r="A616" s="172" t="s">
        <v>792</v>
      </c>
      <c r="B616" s="210">
        <v>6400</v>
      </c>
      <c r="C616" s="211">
        <v>160</v>
      </c>
      <c r="D616" s="96" t="s">
        <v>194</v>
      </c>
      <c r="E616" s="96" t="s">
        <v>965</v>
      </c>
      <c r="F616" s="198" t="s">
        <v>191</v>
      </c>
      <c r="G616" s="9"/>
      <c r="H616" s="189">
        <f>L606*1/3</f>
        <v>33333.333333333336</v>
      </c>
      <c r="I616" s="10">
        <f t="shared" si="121"/>
        <v>22222.222222222223</v>
      </c>
      <c r="J616" s="18">
        <f t="shared" si="122"/>
        <v>11111.111111111111</v>
      </c>
      <c r="K616" s="19">
        <f t="shared" si="124"/>
        <v>33333.333333333336</v>
      </c>
      <c r="R616" s="166" t="str">
        <f t="shared" si="120"/>
        <v>0160</v>
      </c>
    </row>
    <row r="617" spans="1:18" x14ac:dyDescent="0.15">
      <c r="B617" s="210">
        <v>6400</v>
      </c>
      <c r="C617" s="211">
        <v>210</v>
      </c>
      <c r="D617" s="96" t="s">
        <v>194</v>
      </c>
      <c r="E617" s="96" t="s">
        <v>966</v>
      </c>
      <c r="F617" s="191" t="s">
        <v>20</v>
      </c>
      <c r="G617" s="9"/>
      <c r="H617" s="189">
        <f t="shared" ref="H617:H620" si="127">L607*1/3</f>
        <v>3606.6666666666665</v>
      </c>
      <c r="I617" s="10">
        <f t="shared" si="121"/>
        <v>2404.4444444444443</v>
      </c>
      <c r="J617" s="18">
        <f t="shared" si="122"/>
        <v>1202.2222222222222</v>
      </c>
      <c r="K617" s="19">
        <f t="shared" si="124"/>
        <v>3606.6666666666665</v>
      </c>
      <c r="R617" s="166" t="str">
        <f t="shared" si="120"/>
        <v>0210</v>
      </c>
    </row>
    <row r="618" spans="1:18" x14ac:dyDescent="0.15">
      <c r="B618" s="210">
        <v>6400</v>
      </c>
      <c r="C618" s="211">
        <v>220</v>
      </c>
      <c r="D618" s="96" t="s">
        <v>194</v>
      </c>
      <c r="E618" s="96" t="s">
        <v>967</v>
      </c>
      <c r="F618" s="191" t="s">
        <v>21</v>
      </c>
      <c r="G618" s="9"/>
      <c r="H618" s="189">
        <f t="shared" si="127"/>
        <v>2066.6666666666665</v>
      </c>
      <c r="I618" s="10">
        <f t="shared" si="121"/>
        <v>1377.7777777777776</v>
      </c>
      <c r="J618" s="18">
        <f t="shared" si="122"/>
        <v>688.8888888888888</v>
      </c>
      <c r="K618" s="19">
        <f t="shared" si="124"/>
        <v>2066.6666666666665</v>
      </c>
      <c r="R618" s="166" t="str">
        <f t="shared" si="120"/>
        <v>0220</v>
      </c>
    </row>
    <row r="619" spans="1:18" x14ac:dyDescent="0.15">
      <c r="B619" s="210">
        <v>6400</v>
      </c>
      <c r="C619" s="211">
        <v>220</v>
      </c>
      <c r="D619" s="96" t="s">
        <v>194</v>
      </c>
      <c r="E619" s="96" t="s">
        <v>968</v>
      </c>
      <c r="F619" s="191" t="s">
        <v>22</v>
      </c>
      <c r="G619" s="9"/>
      <c r="H619" s="189">
        <f t="shared" si="127"/>
        <v>483.33333333333331</v>
      </c>
      <c r="I619" s="10">
        <f t="shared" si="121"/>
        <v>322.22222222222223</v>
      </c>
      <c r="J619" s="18">
        <f t="shared" si="122"/>
        <v>161.11111111111111</v>
      </c>
      <c r="K619" s="19">
        <f t="shared" si="124"/>
        <v>483.33333333333337</v>
      </c>
      <c r="R619" s="166" t="str">
        <f t="shared" si="120"/>
        <v>0220</v>
      </c>
    </row>
    <row r="620" spans="1:18" x14ac:dyDescent="0.15">
      <c r="B620" s="210">
        <v>6400</v>
      </c>
      <c r="C620" s="211">
        <v>240</v>
      </c>
      <c r="D620" s="96" t="s">
        <v>194</v>
      </c>
      <c r="E620" s="96" t="s">
        <v>969</v>
      </c>
      <c r="F620" s="191" t="s">
        <v>23</v>
      </c>
      <c r="G620" s="9"/>
      <c r="H620" s="189">
        <f t="shared" si="127"/>
        <v>333.33333333333331</v>
      </c>
      <c r="I620" s="10">
        <f t="shared" si="121"/>
        <v>222.2222222222222</v>
      </c>
      <c r="J620" s="18">
        <f t="shared" si="122"/>
        <v>111.1111111111111</v>
      </c>
      <c r="K620" s="19">
        <f t="shared" si="124"/>
        <v>333.33333333333331</v>
      </c>
      <c r="R620" s="166" t="str">
        <f t="shared" si="120"/>
        <v>0240</v>
      </c>
    </row>
    <row r="621" spans="1:18" ht="28" x14ac:dyDescent="0.15">
      <c r="A621" s="172" t="s">
        <v>792</v>
      </c>
      <c r="B621" s="210">
        <v>6400</v>
      </c>
      <c r="C621" s="211">
        <v>369</v>
      </c>
      <c r="D621" s="96" t="s">
        <v>194</v>
      </c>
      <c r="E621" s="96" t="s">
        <v>970</v>
      </c>
      <c r="F621" s="65" t="s">
        <v>251</v>
      </c>
      <c r="G621" s="9"/>
      <c r="H621" s="204">
        <v>40000</v>
      </c>
      <c r="I621" s="10">
        <f t="shared" si="121"/>
        <v>26666.666666666668</v>
      </c>
      <c r="J621" s="18">
        <f t="shared" si="122"/>
        <v>13333.333333333334</v>
      </c>
      <c r="K621" s="19">
        <f t="shared" si="124"/>
        <v>40000</v>
      </c>
      <c r="R621" s="166" t="str">
        <f t="shared" si="120"/>
        <v>0369</v>
      </c>
    </row>
    <row r="622" spans="1:18" x14ac:dyDescent="0.15">
      <c r="A622" s="172" t="s">
        <v>792</v>
      </c>
      <c r="B622" s="210">
        <v>6400</v>
      </c>
      <c r="C622" s="211">
        <v>110</v>
      </c>
      <c r="D622" s="96" t="s">
        <v>194</v>
      </c>
      <c r="E622" s="96" t="s">
        <v>971</v>
      </c>
      <c r="F622" s="65" t="s">
        <v>192</v>
      </c>
      <c r="G622" s="9"/>
      <c r="H622" s="206">
        <v>333403.7586</v>
      </c>
      <c r="I622" s="10">
        <f t="shared" si="121"/>
        <v>222269.17240000001</v>
      </c>
      <c r="J622" s="18">
        <f t="shared" si="122"/>
        <v>111134.58620000001</v>
      </c>
      <c r="K622" s="19">
        <f t="shared" si="124"/>
        <v>333403.7586</v>
      </c>
      <c r="R622" s="166" t="str">
        <f t="shared" si="120"/>
        <v>0110</v>
      </c>
    </row>
    <row r="623" spans="1:18" x14ac:dyDescent="0.15">
      <c r="B623" s="210">
        <v>6400</v>
      </c>
      <c r="C623" s="211">
        <v>210</v>
      </c>
      <c r="D623" s="96" t="s">
        <v>194</v>
      </c>
      <c r="E623" s="96" t="s">
        <v>972</v>
      </c>
      <c r="F623" s="191" t="s">
        <v>20</v>
      </c>
      <c r="G623" s="9"/>
      <c r="H623" s="206">
        <v>40008.444300000003</v>
      </c>
      <c r="I623" s="10">
        <f t="shared" si="121"/>
        <v>26672.296200000001</v>
      </c>
      <c r="J623" s="18">
        <f t="shared" si="122"/>
        <v>13336.1481</v>
      </c>
      <c r="K623" s="19">
        <f t="shared" si="124"/>
        <v>40008.444300000003</v>
      </c>
      <c r="R623" s="166" t="str">
        <f t="shared" si="120"/>
        <v>0210</v>
      </c>
    </row>
    <row r="624" spans="1:18" x14ac:dyDescent="0.15">
      <c r="B624" s="210">
        <v>6400</v>
      </c>
      <c r="C624" s="211">
        <v>220</v>
      </c>
      <c r="D624" s="96" t="s">
        <v>194</v>
      </c>
      <c r="E624" s="96" t="s">
        <v>973</v>
      </c>
      <c r="F624" s="191" t="s">
        <v>21</v>
      </c>
      <c r="G624" s="9"/>
      <c r="H624" s="206">
        <v>20671.026750000005</v>
      </c>
      <c r="I624" s="10">
        <f t="shared" si="121"/>
        <v>13780.684500000003</v>
      </c>
      <c r="J624" s="18">
        <f t="shared" si="122"/>
        <v>6890.3422500000015</v>
      </c>
      <c r="K624" s="19">
        <f t="shared" si="124"/>
        <v>20671.026750000005</v>
      </c>
      <c r="R624" s="166" t="str">
        <f t="shared" si="120"/>
        <v>0220</v>
      </c>
    </row>
    <row r="625" spans="1:18" x14ac:dyDescent="0.15">
      <c r="B625" s="210">
        <v>6400</v>
      </c>
      <c r="C625" s="211">
        <v>220</v>
      </c>
      <c r="D625" s="96" t="s">
        <v>194</v>
      </c>
      <c r="E625" s="96" t="s">
        <v>974</v>
      </c>
      <c r="F625" s="191" t="s">
        <v>22</v>
      </c>
      <c r="G625" s="9"/>
      <c r="H625" s="206">
        <v>4834.3613999999998</v>
      </c>
      <c r="I625" s="10">
        <f t="shared" si="121"/>
        <v>3222.9076</v>
      </c>
      <c r="J625" s="18">
        <f t="shared" si="122"/>
        <v>1611.4538</v>
      </c>
      <c r="K625" s="19">
        <f t="shared" si="124"/>
        <v>4834.3613999999998</v>
      </c>
      <c r="R625" s="166" t="str">
        <f t="shared" si="120"/>
        <v>0220</v>
      </c>
    </row>
    <row r="626" spans="1:18" x14ac:dyDescent="0.15">
      <c r="B626" s="210">
        <v>6400</v>
      </c>
      <c r="C626" s="211">
        <v>230</v>
      </c>
      <c r="D626" s="96" t="s">
        <v>194</v>
      </c>
      <c r="E626" s="96" t="s">
        <v>975</v>
      </c>
      <c r="F626" s="191" t="s">
        <v>52</v>
      </c>
      <c r="G626" s="9"/>
      <c r="H626" s="206">
        <v>25602.665550000002</v>
      </c>
      <c r="I626" s="10">
        <f t="shared" si="121"/>
        <v>17068.4437</v>
      </c>
      <c r="J626" s="18">
        <f t="shared" si="122"/>
        <v>8534.2218499999999</v>
      </c>
      <c r="K626" s="19">
        <f t="shared" si="124"/>
        <v>25602.665549999998</v>
      </c>
      <c r="R626" s="166" t="str">
        <f t="shared" si="120"/>
        <v>0230</v>
      </c>
    </row>
    <row r="627" spans="1:18" x14ac:dyDescent="0.15">
      <c r="B627" s="210">
        <v>6400</v>
      </c>
      <c r="C627" s="211">
        <v>230</v>
      </c>
      <c r="D627" s="96" t="s">
        <v>194</v>
      </c>
      <c r="E627" s="96" t="s">
        <v>976</v>
      </c>
      <c r="F627" s="191" t="s">
        <v>56</v>
      </c>
      <c r="G627" s="9"/>
      <c r="H627" s="206">
        <v>1114.1179500000001</v>
      </c>
      <c r="I627" s="10">
        <f t="shared" si="121"/>
        <v>742.74530000000004</v>
      </c>
      <c r="J627" s="18">
        <f t="shared" si="122"/>
        <v>371.37265000000002</v>
      </c>
      <c r="K627" s="19">
        <f t="shared" si="124"/>
        <v>1114.1179500000001</v>
      </c>
      <c r="R627" s="166" t="str">
        <f t="shared" si="120"/>
        <v>0230</v>
      </c>
    </row>
    <row r="628" spans="1:18" x14ac:dyDescent="0.15">
      <c r="B628" s="210">
        <v>6400</v>
      </c>
      <c r="C628" s="211">
        <v>240</v>
      </c>
      <c r="D628" s="96" t="s">
        <v>194</v>
      </c>
      <c r="E628" s="96" t="s">
        <v>977</v>
      </c>
      <c r="F628" s="191" t="s">
        <v>23</v>
      </c>
      <c r="G628" s="9"/>
      <c r="H628" s="206">
        <v>3334.0229999999992</v>
      </c>
      <c r="I628" s="10">
        <f t="shared" si="121"/>
        <v>2222.6819999999993</v>
      </c>
      <c r="J628" s="18">
        <f t="shared" si="122"/>
        <v>1111.3409999999997</v>
      </c>
      <c r="K628" s="19">
        <f t="shared" si="124"/>
        <v>3334.0229999999992</v>
      </c>
      <c r="R628" s="166" t="str">
        <f t="shared" si="120"/>
        <v>0240</v>
      </c>
    </row>
    <row r="629" spans="1:18" x14ac:dyDescent="0.15">
      <c r="B629" s="210">
        <v>6400</v>
      </c>
      <c r="C629" s="211">
        <v>230</v>
      </c>
      <c r="D629" s="96" t="s">
        <v>194</v>
      </c>
      <c r="E629" s="96" t="s">
        <v>978</v>
      </c>
      <c r="F629" s="190" t="s">
        <v>128</v>
      </c>
      <c r="G629" s="9"/>
      <c r="H629" s="206">
        <v>760.15499999999997</v>
      </c>
      <c r="I629" s="10">
        <f t="shared" si="121"/>
        <v>506.77</v>
      </c>
      <c r="J629" s="18">
        <f t="shared" si="122"/>
        <v>253.38499999999999</v>
      </c>
      <c r="K629" s="19">
        <f t="shared" si="124"/>
        <v>760.15499999999997</v>
      </c>
      <c r="R629" s="166" t="str">
        <f t="shared" si="120"/>
        <v>0230</v>
      </c>
    </row>
    <row r="630" spans="1:18" x14ac:dyDescent="0.15">
      <c r="B630" s="292" t="s">
        <v>193</v>
      </c>
      <c r="C630" s="293"/>
      <c r="D630" s="293"/>
      <c r="E630" s="293"/>
      <c r="F630" s="294"/>
      <c r="G630" s="134"/>
      <c r="H630" s="248"/>
      <c r="I630" s="50"/>
      <c r="J630" s="50"/>
      <c r="K630" s="51"/>
      <c r="R630" s="166" t="str">
        <f t="shared" si="120"/>
        <v>0</v>
      </c>
    </row>
    <row r="631" spans="1:18" x14ac:dyDescent="0.15">
      <c r="A631" s="172" t="s">
        <v>792</v>
      </c>
      <c r="B631" s="210">
        <v>8200</v>
      </c>
      <c r="C631" s="211">
        <v>160</v>
      </c>
      <c r="D631" s="96" t="s">
        <v>194</v>
      </c>
      <c r="E631" s="96" t="s">
        <v>979</v>
      </c>
      <c r="F631" s="11" t="s">
        <v>195</v>
      </c>
      <c r="G631" s="9"/>
      <c r="H631" s="189">
        <v>163558.46587499999</v>
      </c>
      <c r="I631" s="10">
        <f t="shared" ref="I631:I653" si="128">H631*2/3</f>
        <v>109038.97725</v>
      </c>
      <c r="J631" s="18">
        <f t="shared" ref="J631:J653" si="129">H631*1/3</f>
        <v>54519.488624999998</v>
      </c>
      <c r="K631" s="19">
        <f t="shared" ref="K631:K653" si="130">SUM(I631:J631)</f>
        <v>163558.46587499999</v>
      </c>
      <c r="R631" s="166" t="str">
        <f t="shared" si="120"/>
        <v>0160</v>
      </c>
    </row>
    <row r="632" spans="1:18" x14ac:dyDescent="0.15">
      <c r="B632" s="210">
        <v>8200</v>
      </c>
      <c r="C632" s="211">
        <v>210</v>
      </c>
      <c r="D632" s="96" t="s">
        <v>194</v>
      </c>
      <c r="E632" s="96" t="s">
        <v>980</v>
      </c>
      <c r="F632" s="32" t="s">
        <v>20</v>
      </c>
      <c r="G632" s="9"/>
      <c r="H632" s="189">
        <v>19626.925500000001</v>
      </c>
      <c r="I632" s="10">
        <f t="shared" si="128"/>
        <v>13084.617</v>
      </c>
      <c r="J632" s="18">
        <f t="shared" si="129"/>
        <v>6542.3085000000001</v>
      </c>
      <c r="K632" s="19">
        <f t="shared" si="130"/>
        <v>19626.925500000001</v>
      </c>
      <c r="R632" s="166" t="str">
        <f t="shared" si="120"/>
        <v>0210</v>
      </c>
    </row>
    <row r="633" spans="1:18" x14ac:dyDescent="0.15">
      <c r="B633" s="210">
        <v>8200</v>
      </c>
      <c r="C633" s="211">
        <v>220</v>
      </c>
      <c r="D633" s="96" t="s">
        <v>194</v>
      </c>
      <c r="E633" s="96" t="s">
        <v>981</v>
      </c>
      <c r="F633" s="32" t="s">
        <v>21</v>
      </c>
      <c r="G633" s="9"/>
      <c r="H633" s="189">
        <v>10141.180875000002</v>
      </c>
      <c r="I633" s="10">
        <f t="shared" si="128"/>
        <v>6760.7872500000012</v>
      </c>
      <c r="J633" s="18">
        <f t="shared" si="129"/>
        <v>3380.3936250000006</v>
      </c>
      <c r="K633" s="19">
        <f t="shared" si="130"/>
        <v>10141.180875000002</v>
      </c>
      <c r="R633" s="166" t="str">
        <f t="shared" si="120"/>
        <v>0220</v>
      </c>
    </row>
    <row r="634" spans="1:18" x14ac:dyDescent="0.15">
      <c r="B634" s="210">
        <v>8200</v>
      </c>
      <c r="C634" s="211">
        <v>220</v>
      </c>
      <c r="D634" s="96" t="s">
        <v>194</v>
      </c>
      <c r="E634" s="96" t="s">
        <v>982</v>
      </c>
      <c r="F634" s="32" t="s">
        <v>22</v>
      </c>
      <c r="G634" s="9"/>
      <c r="H634" s="189">
        <v>2370.8711250000001</v>
      </c>
      <c r="I634" s="10">
        <f t="shared" si="128"/>
        <v>1580.5807500000001</v>
      </c>
      <c r="J634" s="18">
        <f t="shared" si="129"/>
        <v>790.29037500000004</v>
      </c>
      <c r="K634" s="19">
        <f t="shared" si="130"/>
        <v>2370.8711250000001</v>
      </c>
      <c r="R634" s="166" t="str">
        <f t="shared" si="120"/>
        <v>0220</v>
      </c>
    </row>
    <row r="635" spans="1:18" x14ac:dyDescent="0.15">
      <c r="B635" s="210">
        <v>8200</v>
      </c>
      <c r="C635" s="211">
        <v>230</v>
      </c>
      <c r="D635" s="96" t="s">
        <v>194</v>
      </c>
      <c r="E635" s="96" t="s">
        <v>984</v>
      </c>
      <c r="F635" s="32" t="s">
        <v>52</v>
      </c>
      <c r="G635" s="9"/>
      <c r="H635" s="189">
        <v>19664.96340375</v>
      </c>
      <c r="I635" s="10">
        <f t="shared" si="128"/>
        <v>13109.975602500001</v>
      </c>
      <c r="J635" s="18">
        <f t="shared" si="129"/>
        <v>6554.9878012500003</v>
      </c>
      <c r="K635" s="19">
        <f t="shared" si="130"/>
        <v>19664.96340375</v>
      </c>
      <c r="R635" s="166" t="str">
        <f t="shared" si="120"/>
        <v>0230</v>
      </c>
    </row>
    <row r="636" spans="1:18" x14ac:dyDescent="0.15">
      <c r="B636" s="210">
        <v>8200</v>
      </c>
      <c r="C636" s="211">
        <v>230</v>
      </c>
      <c r="D636" s="96" t="s">
        <v>194</v>
      </c>
      <c r="E636" s="96" t="s">
        <v>983</v>
      </c>
      <c r="F636" s="32" t="s">
        <v>56</v>
      </c>
      <c r="G636" s="9"/>
      <c r="H636" s="189">
        <v>897.26962500000002</v>
      </c>
      <c r="I636" s="10">
        <f t="shared" si="128"/>
        <v>598.17975000000001</v>
      </c>
      <c r="J636" s="18">
        <f t="shared" si="129"/>
        <v>299.08987500000001</v>
      </c>
      <c r="K636" s="19">
        <f t="shared" si="130"/>
        <v>897.26962500000002</v>
      </c>
      <c r="R636" s="166" t="str">
        <f t="shared" si="120"/>
        <v>0230</v>
      </c>
    </row>
    <row r="637" spans="1:18" x14ac:dyDescent="0.15">
      <c r="B637" s="210">
        <v>8200</v>
      </c>
      <c r="C637" s="211">
        <v>240</v>
      </c>
      <c r="D637" s="96" t="s">
        <v>194</v>
      </c>
      <c r="E637" s="96" t="s">
        <v>985</v>
      </c>
      <c r="F637" s="32" t="s">
        <v>23</v>
      </c>
      <c r="G637" s="9"/>
      <c r="H637" s="189">
        <v>2009.2511250000002</v>
      </c>
      <c r="I637" s="10">
        <f t="shared" si="128"/>
        <v>1339.5007500000002</v>
      </c>
      <c r="J637" s="18">
        <f t="shared" si="129"/>
        <v>669.75037500000008</v>
      </c>
      <c r="K637" s="19">
        <f t="shared" si="130"/>
        <v>2009.2511250000002</v>
      </c>
      <c r="R637" s="166" t="str">
        <f t="shared" si="120"/>
        <v>0240</v>
      </c>
    </row>
    <row r="638" spans="1:18" ht="42" x14ac:dyDescent="0.15">
      <c r="A638" s="172" t="s">
        <v>792</v>
      </c>
      <c r="B638" s="210">
        <v>8200</v>
      </c>
      <c r="C638" s="211">
        <v>110</v>
      </c>
      <c r="D638" s="96" t="s">
        <v>194</v>
      </c>
      <c r="E638" s="96" t="s">
        <v>986</v>
      </c>
      <c r="F638" s="11" t="s">
        <v>196</v>
      </c>
      <c r="G638" s="9"/>
      <c r="H638" s="206">
        <v>216326.73315000001</v>
      </c>
      <c r="I638" s="10">
        <f t="shared" si="128"/>
        <v>144217.82210000002</v>
      </c>
      <c r="J638" s="18">
        <f t="shared" si="129"/>
        <v>72108.91105000001</v>
      </c>
      <c r="K638" s="19">
        <f t="shared" si="130"/>
        <v>216326.73315000004</v>
      </c>
      <c r="R638" s="166" t="str">
        <f t="shared" si="120"/>
        <v>0110</v>
      </c>
    </row>
    <row r="639" spans="1:18" x14ac:dyDescent="0.15">
      <c r="B639" s="210">
        <v>8200</v>
      </c>
      <c r="C639" s="211">
        <v>210</v>
      </c>
      <c r="D639" s="96" t="s">
        <v>194</v>
      </c>
      <c r="E639" s="96" t="s">
        <v>987</v>
      </c>
      <c r="F639" s="32" t="s">
        <v>20</v>
      </c>
      <c r="G639" s="9"/>
      <c r="H639" s="206">
        <v>25959.2091</v>
      </c>
      <c r="I639" s="10">
        <f t="shared" si="128"/>
        <v>17306.1394</v>
      </c>
      <c r="J639" s="18">
        <f t="shared" si="129"/>
        <v>8653.0697</v>
      </c>
      <c r="K639" s="19">
        <f t="shared" si="130"/>
        <v>25959.2091</v>
      </c>
      <c r="R639" s="166" t="str">
        <f t="shared" si="120"/>
        <v>0210</v>
      </c>
    </row>
    <row r="640" spans="1:18" x14ac:dyDescent="0.15">
      <c r="B640" s="210">
        <v>8200</v>
      </c>
      <c r="C640" s="211">
        <v>220</v>
      </c>
      <c r="D640" s="96" t="s">
        <v>194</v>
      </c>
      <c r="E640" s="96" t="s">
        <v>988</v>
      </c>
      <c r="F640" s="32" t="s">
        <v>21</v>
      </c>
      <c r="G640" s="9"/>
      <c r="H640" s="206">
        <v>13412.247749999999</v>
      </c>
      <c r="I640" s="10">
        <f t="shared" si="128"/>
        <v>8941.4984999999997</v>
      </c>
      <c r="J640" s="18">
        <f t="shared" si="129"/>
        <v>4470.7492499999998</v>
      </c>
      <c r="K640" s="19">
        <f t="shared" si="130"/>
        <v>13412.247749999999</v>
      </c>
      <c r="R640" s="166" t="str">
        <f t="shared" si="120"/>
        <v>0220</v>
      </c>
    </row>
    <row r="641" spans="1:18" x14ac:dyDescent="0.15">
      <c r="B641" s="210">
        <v>8200</v>
      </c>
      <c r="C641" s="211">
        <v>220</v>
      </c>
      <c r="D641" s="96" t="s">
        <v>194</v>
      </c>
      <c r="E641" s="96" t="s">
        <v>989</v>
      </c>
      <c r="F641" s="32" t="s">
        <v>22</v>
      </c>
      <c r="G641" s="9"/>
      <c r="H641" s="206">
        <v>3136.7473500000001</v>
      </c>
      <c r="I641" s="10">
        <f t="shared" si="128"/>
        <v>2091.1649000000002</v>
      </c>
      <c r="J641" s="18">
        <f t="shared" si="129"/>
        <v>1045.5824500000001</v>
      </c>
      <c r="K641" s="19">
        <f t="shared" si="130"/>
        <v>3136.7473500000006</v>
      </c>
      <c r="R641" s="166" t="str">
        <f t="shared" si="120"/>
        <v>0220</v>
      </c>
    </row>
    <row r="642" spans="1:18" x14ac:dyDescent="0.15">
      <c r="B642" s="210">
        <v>8200</v>
      </c>
      <c r="C642" s="211">
        <v>230</v>
      </c>
      <c r="D642" s="96" t="s">
        <v>194</v>
      </c>
      <c r="E642" s="96" t="s">
        <v>990</v>
      </c>
      <c r="F642" s="32" t="s">
        <v>52</v>
      </c>
      <c r="G642" s="9"/>
      <c r="H642" s="206">
        <v>25225.757700000002</v>
      </c>
      <c r="I642" s="10">
        <f t="shared" si="128"/>
        <v>16817.1718</v>
      </c>
      <c r="J642" s="18">
        <f t="shared" si="129"/>
        <v>8408.5859</v>
      </c>
      <c r="K642" s="19">
        <f t="shared" si="130"/>
        <v>25225.757700000002</v>
      </c>
      <c r="R642" s="166" t="str">
        <f t="shared" si="120"/>
        <v>0230</v>
      </c>
    </row>
    <row r="643" spans="1:18" x14ac:dyDescent="0.15">
      <c r="B643" s="210">
        <v>8200</v>
      </c>
      <c r="C643" s="211">
        <v>230</v>
      </c>
      <c r="D643" s="96" t="s">
        <v>194</v>
      </c>
      <c r="E643" s="96" t="s">
        <v>991</v>
      </c>
      <c r="F643" s="32" t="s">
        <v>56</v>
      </c>
      <c r="G643" s="9"/>
      <c r="H643" s="206">
        <v>1169.8252500000001</v>
      </c>
      <c r="I643" s="10">
        <f t="shared" si="128"/>
        <v>779.88350000000003</v>
      </c>
      <c r="J643" s="18">
        <f t="shared" si="129"/>
        <v>389.94175000000001</v>
      </c>
      <c r="K643" s="19">
        <f t="shared" si="130"/>
        <v>1169.8252500000001</v>
      </c>
      <c r="R643" s="166" t="str">
        <f t="shared" si="120"/>
        <v>0230</v>
      </c>
    </row>
    <row r="644" spans="1:18" x14ac:dyDescent="0.15">
      <c r="B644" s="210">
        <v>8200</v>
      </c>
      <c r="C644" s="211">
        <v>240</v>
      </c>
      <c r="D644" s="96" t="s">
        <v>194</v>
      </c>
      <c r="E644" s="96" t="s">
        <v>992</v>
      </c>
      <c r="F644" s="32" t="s">
        <v>23</v>
      </c>
      <c r="G644" s="9"/>
      <c r="H644" s="206">
        <v>2163.2721000000001</v>
      </c>
      <c r="I644" s="10">
        <f t="shared" si="128"/>
        <v>1442.1814000000002</v>
      </c>
      <c r="J644" s="18">
        <f t="shared" si="129"/>
        <v>721.09070000000008</v>
      </c>
      <c r="K644" s="19">
        <f t="shared" si="130"/>
        <v>2163.2721000000001</v>
      </c>
      <c r="R644" s="166" t="str">
        <f t="shared" si="120"/>
        <v>0240</v>
      </c>
    </row>
    <row r="645" spans="1:18" x14ac:dyDescent="0.15">
      <c r="B645" s="210">
        <v>8200</v>
      </c>
      <c r="C645" s="211">
        <v>230</v>
      </c>
      <c r="D645" s="96" t="s">
        <v>194</v>
      </c>
      <c r="E645" s="96" t="s">
        <v>993</v>
      </c>
      <c r="F645" s="32" t="s">
        <v>128</v>
      </c>
      <c r="G645" s="9"/>
      <c r="H645" s="206">
        <v>493.23120000000006</v>
      </c>
      <c r="I645" s="10">
        <f t="shared" si="128"/>
        <v>328.82080000000002</v>
      </c>
      <c r="J645" s="18">
        <f t="shared" si="129"/>
        <v>164.41040000000001</v>
      </c>
      <c r="K645" s="19">
        <f t="shared" si="130"/>
        <v>493.23120000000006</v>
      </c>
      <c r="R645" s="166" t="str">
        <f t="shared" si="120"/>
        <v>0230</v>
      </c>
    </row>
    <row r="646" spans="1:18" ht="56" x14ac:dyDescent="0.15">
      <c r="A646" s="172" t="s">
        <v>792</v>
      </c>
      <c r="B646" s="210">
        <v>8200</v>
      </c>
      <c r="C646" s="211">
        <v>110</v>
      </c>
      <c r="D646" s="96" t="s">
        <v>1002</v>
      </c>
      <c r="E646" s="96" t="s">
        <v>994</v>
      </c>
      <c r="F646" s="122" t="s">
        <v>197</v>
      </c>
      <c r="G646" s="9"/>
      <c r="H646" s="206">
        <v>216326.73315000001</v>
      </c>
      <c r="I646" s="10">
        <f t="shared" si="128"/>
        <v>144217.82210000002</v>
      </c>
      <c r="J646" s="18">
        <f t="shared" si="129"/>
        <v>72108.91105000001</v>
      </c>
      <c r="K646" s="19">
        <f t="shared" si="130"/>
        <v>216326.73315000004</v>
      </c>
      <c r="R646" s="166" t="str">
        <f t="shared" si="120"/>
        <v>0110</v>
      </c>
    </row>
    <row r="647" spans="1:18" x14ac:dyDescent="0.15">
      <c r="B647" s="210">
        <v>8200</v>
      </c>
      <c r="C647" s="211">
        <v>210</v>
      </c>
      <c r="D647" s="96" t="s">
        <v>194</v>
      </c>
      <c r="E647" s="96" t="s">
        <v>995</v>
      </c>
      <c r="F647" s="121" t="s">
        <v>20</v>
      </c>
      <c r="G647" s="9"/>
      <c r="H647" s="206">
        <v>25959.2091</v>
      </c>
      <c r="I647" s="10">
        <f t="shared" si="128"/>
        <v>17306.1394</v>
      </c>
      <c r="J647" s="18">
        <f t="shared" si="129"/>
        <v>8653.0697</v>
      </c>
      <c r="K647" s="19">
        <f t="shared" si="130"/>
        <v>25959.2091</v>
      </c>
      <c r="R647" s="166" t="str">
        <f t="shared" si="120"/>
        <v>0210</v>
      </c>
    </row>
    <row r="648" spans="1:18" x14ac:dyDescent="0.15">
      <c r="B648" s="210">
        <v>8200</v>
      </c>
      <c r="C648" s="211">
        <v>220</v>
      </c>
      <c r="D648" s="96" t="s">
        <v>194</v>
      </c>
      <c r="E648" s="96" t="s">
        <v>996</v>
      </c>
      <c r="F648" s="22" t="s">
        <v>21</v>
      </c>
      <c r="G648" s="9"/>
      <c r="H648" s="206">
        <v>13412.247749999999</v>
      </c>
      <c r="I648" s="10">
        <f t="shared" si="128"/>
        <v>8941.4984999999997</v>
      </c>
      <c r="J648" s="18">
        <f t="shared" si="129"/>
        <v>4470.7492499999998</v>
      </c>
      <c r="K648" s="19">
        <f t="shared" si="130"/>
        <v>13412.247749999999</v>
      </c>
      <c r="R648" s="166" t="str">
        <f t="shared" si="120"/>
        <v>0220</v>
      </c>
    </row>
    <row r="649" spans="1:18" x14ac:dyDescent="0.15">
      <c r="B649" s="210">
        <v>8200</v>
      </c>
      <c r="C649" s="211">
        <v>220</v>
      </c>
      <c r="D649" s="96" t="s">
        <v>194</v>
      </c>
      <c r="E649" s="96" t="s">
        <v>997</v>
      </c>
      <c r="F649" s="22" t="s">
        <v>22</v>
      </c>
      <c r="G649" s="9"/>
      <c r="H649" s="206">
        <v>3136.7473500000001</v>
      </c>
      <c r="I649" s="10">
        <f t="shared" si="128"/>
        <v>2091.1649000000002</v>
      </c>
      <c r="J649" s="18">
        <f t="shared" si="129"/>
        <v>1045.5824500000001</v>
      </c>
      <c r="K649" s="19">
        <f t="shared" si="130"/>
        <v>3136.7473500000006</v>
      </c>
      <c r="R649" s="166" t="str">
        <f t="shared" si="120"/>
        <v>0220</v>
      </c>
    </row>
    <row r="650" spans="1:18" x14ac:dyDescent="0.15">
      <c r="B650" s="210">
        <v>8200</v>
      </c>
      <c r="C650" s="211">
        <v>230</v>
      </c>
      <c r="D650" s="96" t="s">
        <v>194</v>
      </c>
      <c r="E650" s="96" t="s">
        <v>998</v>
      </c>
      <c r="F650" s="22" t="s">
        <v>126</v>
      </c>
      <c r="G650" s="9"/>
      <c r="H650" s="206">
        <v>25225.757700000002</v>
      </c>
      <c r="I650" s="10">
        <f t="shared" si="128"/>
        <v>16817.1718</v>
      </c>
      <c r="J650" s="18">
        <f t="shared" si="129"/>
        <v>8408.5859</v>
      </c>
      <c r="K650" s="19">
        <f t="shared" si="130"/>
        <v>25225.757700000002</v>
      </c>
      <c r="R650" s="166" t="str">
        <f t="shared" si="120"/>
        <v>0230</v>
      </c>
    </row>
    <row r="651" spans="1:18" x14ac:dyDescent="0.15">
      <c r="B651" s="210">
        <v>8200</v>
      </c>
      <c r="C651" s="211">
        <v>230</v>
      </c>
      <c r="D651" s="96" t="s">
        <v>194</v>
      </c>
      <c r="E651" s="96" t="s">
        <v>999</v>
      </c>
      <c r="F651" s="22" t="s">
        <v>127</v>
      </c>
      <c r="G651" s="9"/>
      <c r="H651" s="206">
        <v>1169.8252500000001</v>
      </c>
      <c r="I651" s="10">
        <f t="shared" si="128"/>
        <v>779.88350000000003</v>
      </c>
      <c r="J651" s="18">
        <f t="shared" si="129"/>
        <v>389.94175000000001</v>
      </c>
      <c r="K651" s="19">
        <f t="shared" si="130"/>
        <v>1169.8252500000001</v>
      </c>
      <c r="R651" s="166" t="str">
        <f t="shared" si="120"/>
        <v>0230</v>
      </c>
    </row>
    <row r="652" spans="1:18" x14ac:dyDescent="0.15">
      <c r="B652" s="210">
        <v>8200</v>
      </c>
      <c r="C652" s="211">
        <v>240</v>
      </c>
      <c r="D652" s="96" t="s">
        <v>194</v>
      </c>
      <c r="E652" s="96" t="s">
        <v>1000</v>
      </c>
      <c r="F652" s="22" t="s">
        <v>23</v>
      </c>
      <c r="G652" s="9"/>
      <c r="H652" s="206">
        <v>2163.2721000000001</v>
      </c>
      <c r="I652" s="10">
        <f t="shared" si="128"/>
        <v>1442.1814000000002</v>
      </c>
      <c r="J652" s="18">
        <f t="shared" si="129"/>
        <v>721.09070000000008</v>
      </c>
      <c r="K652" s="19">
        <f t="shared" si="130"/>
        <v>2163.2721000000001</v>
      </c>
      <c r="R652" s="166" t="str">
        <f t="shared" si="120"/>
        <v>0240</v>
      </c>
    </row>
    <row r="653" spans="1:18" x14ac:dyDescent="0.15">
      <c r="B653" s="210">
        <v>8200</v>
      </c>
      <c r="C653" s="211">
        <v>230</v>
      </c>
      <c r="D653" s="96" t="s">
        <v>194</v>
      </c>
      <c r="E653" s="96" t="s">
        <v>1001</v>
      </c>
      <c r="F653" s="23" t="s">
        <v>128</v>
      </c>
      <c r="G653" s="9"/>
      <c r="H653" s="206">
        <v>493.23120000000006</v>
      </c>
      <c r="I653" s="10">
        <f t="shared" si="128"/>
        <v>328.82080000000002</v>
      </c>
      <c r="J653" s="18">
        <f t="shared" si="129"/>
        <v>164.41040000000001</v>
      </c>
      <c r="K653" s="19">
        <f t="shared" si="130"/>
        <v>493.23120000000006</v>
      </c>
      <c r="R653" s="166" t="str">
        <f t="shared" ref="R653:R716" si="131">"0"&amp;C653</f>
        <v>0230</v>
      </c>
    </row>
    <row r="654" spans="1:18" x14ac:dyDescent="0.15">
      <c r="B654" s="292" t="s">
        <v>198</v>
      </c>
      <c r="C654" s="293"/>
      <c r="D654" s="293"/>
      <c r="E654" s="293"/>
      <c r="F654" s="294"/>
      <c r="G654" s="134"/>
      <c r="H654" s="248"/>
      <c r="I654" s="50"/>
      <c r="J654" s="50"/>
      <c r="K654" s="51"/>
      <c r="R654" s="166" t="str">
        <f t="shared" si="131"/>
        <v>0</v>
      </c>
    </row>
    <row r="655" spans="1:18" ht="42" x14ac:dyDescent="0.15">
      <c r="A655" s="172" t="s">
        <v>792</v>
      </c>
      <c r="B655" s="210">
        <v>6150</v>
      </c>
      <c r="C655" s="211">
        <v>160</v>
      </c>
      <c r="D655" s="96" t="s">
        <v>194</v>
      </c>
      <c r="E655" s="96" t="s">
        <v>1003</v>
      </c>
      <c r="F655" s="11" t="s">
        <v>199</v>
      </c>
      <c r="G655" s="9"/>
      <c r="H655" s="189">
        <v>100000</v>
      </c>
      <c r="I655" s="10">
        <f>H655*2/3</f>
        <v>66666.666666666672</v>
      </c>
      <c r="J655" s="18">
        <f>H655*1/3</f>
        <v>33333.333333333336</v>
      </c>
      <c r="K655" s="19">
        <f>SUM(I655:J655)</f>
        <v>100000</v>
      </c>
      <c r="R655" s="166" t="str">
        <f t="shared" si="131"/>
        <v>0160</v>
      </c>
    </row>
    <row r="656" spans="1:18" x14ac:dyDescent="0.15">
      <c r="B656" s="210">
        <v>6150</v>
      </c>
      <c r="C656" s="211">
        <v>210</v>
      </c>
      <c r="D656" s="96" t="s">
        <v>194</v>
      </c>
      <c r="E656" s="96" t="s">
        <v>1004</v>
      </c>
      <c r="F656" s="24" t="s">
        <v>20</v>
      </c>
      <c r="G656" s="9"/>
      <c r="H656" s="189">
        <v>10820</v>
      </c>
      <c r="I656" s="10">
        <f t="shared" ref="I656:I659" si="132">H656*2/3</f>
        <v>7213.333333333333</v>
      </c>
      <c r="J656" s="18">
        <f t="shared" ref="J656:J659" si="133">H656*1/3</f>
        <v>3606.6666666666665</v>
      </c>
      <c r="K656" s="19">
        <f t="shared" ref="K656:K659" si="134">SUM(I656:J656)</f>
        <v>10820</v>
      </c>
      <c r="R656" s="166" t="str">
        <f t="shared" si="131"/>
        <v>0210</v>
      </c>
    </row>
    <row r="657" spans="2:18" x14ac:dyDescent="0.15">
      <c r="B657" s="210">
        <v>6150</v>
      </c>
      <c r="C657" s="211">
        <v>220</v>
      </c>
      <c r="D657" s="96" t="s">
        <v>194</v>
      </c>
      <c r="E657" s="96" t="s">
        <v>1005</v>
      </c>
      <c r="F657" s="191" t="s">
        <v>21</v>
      </c>
      <c r="G657" s="9"/>
      <c r="H657" s="189">
        <v>6200</v>
      </c>
      <c r="I657" s="10">
        <f t="shared" si="132"/>
        <v>4133.333333333333</v>
      </c>
      <c r="J657" s="18">
        <f t="shared" si="133"/>
        <v>2066.6666666666665</v>
      </c>
      <c r="K657" s="19">
        <f t="shared" si="134"/>
        <v>6200</v>
      </c>
      <c r="R657" s="166" t="str">
        <f t="shared" si="131"/>
        <v>0220</v>
      </c>
    </row>
    <row r="658" spans="2:18" x14ac:dyDescent="0.15">
      <c r="B658" s="210">
        <v>6150</v>
      </c>
      <c r="C658" s="211">
        <v>220</v>
      </c>
      <c r="D658" s="96" t="s">
        <v>194</v>
      </c>
      <c r="E658" s="96" t="s">
        <v>1006</v>
      </c>
      <c r="F658" s="191" t="s">
        <v>22</v>
      </c>
      <c r="G658" s="9"/>
      <c r="H658" s="189">
        <v>1450</v>
      </c>
      <c r="I658" s="10">
        <f t="shared" si="132"/>
        <v>966.66666666666663</v>
      </c>
      <c r="J658" s="18">
        <f t="shared" si="133"/>
        <v>483.33333333333331</v>
      </c>
      <c r="K658" s="19">
        <f t="shared" si="134"/>
        <v>1450</v>
      </c>
      <c r="R658" s="166" t="str">
        <f t="shared" si="131"/>
        <v>0220</v>
      </c>
    </row>
    <row r="659" spans="2:18" x14ac:dyDescent="0.15">
      <c r="B659" s="210">
        <v>6150</v>
      </c>
      <c r="C659" s="211">
        <v>240</v>
      </c>
      <c r="D659" s="96" t="s">
        <v>194</v>
      </c>
      <c r="E659" s="96" t="s">
        <v>1007</v>
      </c>
      <c r="F659" s="191" t="s">
        <v>23</v>
      </c>
      <c r="G659" s="9"/>
      <c r="H659" s="189">
        <v>1000</v>
      </c>
      <c r="I659" s="10">
        <f t="shared" si="132"/>
        <v>666.66666666666663</v>
      </c>
      <c r="J659" s="18">
        <f t="shared" si="133"/>
        <v>333.33333333333331</v>
      </c>
      <c r="K659" s="19">
        <f t="shared" si="134"/>
        <v>1000</v>
      </c>
      <c r="R659" s="166" t="str">
        <f t="shared" si="131"/>
        <v>0240</v>
      </c>
    </row>
    <row r="660" spans="2:18" x14ac:dyDescent="0.15">
      <c r="B660" s="292" t="s">
        <v>357</v>
      </c>
      <c r="C660" s="293"/>
      <c r="D660" s="293"/>
      <c r="E660" s="293"/>
      <c r="F660" s="294"/>
      <c r="G660" s="163"/>
      <c r="H660" s="249"/>
      <c r="I660" s="163"/>
      <c r="J660" s="163"/>
      <c r="K660" s="163"/>
      <c r="L660" s="169">
        <f>SUM(H661:H665)</f>
        <v>201390.66</v>
      </c>
      <c r="R660" s="166" t="str">
        <f t="shared" si="131"/>
        <v>0</v>
      </c>
    </row>
    <row r="661" spans="2:18" ht="56" x14ac:dyDescent="0.15">
      <c r="B661" s="210">
        <v>6150</v>
      </c>
      <c r="C661" s="211">
        <v>394</v>
      </c>
      <c r="D661" s="211" t="s">
        <v>194</v>
      </c>
      <c r="E661" s="211" t="s">
        <v>1008</v>
      </c>
      <c r="F661" s="77" t="s">
        <v>315</v>
      </c>
      <c r="G661" s="162"/>
      <c r="H661" s="241">
        <v>5367</v>
      </c>
      <c r="I661" s="267">
        <f>H661*2/3</f>
        <v>3578</v>
      </c>
      <c r="J661" s="267">
        <f>H661*1/3</f>
        <v>1789</v>
      </c>
      <c r="K661" s="267">
        <f>SUM(I661:J661)</f>
        <v>5367</v>
      </c>
      <c r="R661" s="166" t="str">
        <f t="shared" si="131"/>
        <v>0394</v>
      </c>
    </row>
    <row r="662" spans="2:18" ht="70" x14ac:dyDescent="0.15">
      <c r="B662" s="210">
        <v>5100</v>
      </c>
      <c r="C662" s="211">
        <v>394</v>
      </c>
      <c r="D662" s="211" t="s">
        <v>194</v>
      </c>
      <c r="E662" s="211" t="s">
        <v>1009</v>
      </c>
      <c r="F662" s="77" t="s">
        <v>316</v>
      </c>
      <c r="G662" s="162"/>
      <c r="H662" s="241">
        <v>71636.39</v>
      </c>
      <c r="I662" s="267">
        <f t="shared" ref="I662:I665" si="135">H662*2/3</f>
        <v>47757.593333333331</v>
      </c>
      <c r="J662" s="267">
        <f t="shared" ref="J662:J665" si="136">H662*1/3</f>
        <v>23878.796666666665</v>
      </c>
      <c r="K662" s="267">
        <f t="shared" ref="K662:K665" si="137">SUM(I662:J662)</f>
        <v>71636.39</v>
      </c>
      <c r="R662" s="166" t="str">
        <f t="shared" si="131"/>
        <v>0394</v>
      </c>
    </row>
    <row r="663" spans="2:18" ht="42" x14ac:dyDescent="0.15">
      <c r="B663" s="210">
        <v>5100</v>
      </c>
      <c r="C663" s="211">
        <v>394</v>
      </c>
      <c r="D663" s="211" t="s">
        <v>194</v>
      </c>
      <c r="E663" s="211" t="s">
        <v>1010</v>
      </c>
      <c r="F663" s="77" t="s">
        <v>317</v>
      </c>
      <c r="G663" s="162"/>
      <c r="H663" s="241">
        <v>16765.75</v>
      </c>
      <c r="I663" s="267">
        <f t="shared" si="135"/>
        <v>11177.166666666666</v>
      </c>
      <c r="J663" s="267">
        <f t="shared" si="136"/>
        <v>5588.583333333333</v>
      </c>
      <c r="K663" s="267">
        <f t="shared" si="137"/>
        <v>16765.75</v>
      </c>
      <c r="R663" s="166" t="str">
        <f t="shared" si="131"/>
        <v>0394</v>
      </c>
    </row>
    <row r="664" spans="2:18" ht="56" x14ac:dyDescent="0.15">
      <c r="B664" s="210">
        <v>6100</v>
      </c>
      <c r="C664" s="211">
        <v>394</v>
      </c>
      <c r="D664" s="211" t="s">
        <v>194</v>
      </c>
      <c r="E664" s="211" t="s">
        <v>1011</v>
      </c>
      <c r="F664" s="77" t="s">
        <v>318</v>
      </c>
      <c r="G664" s="162"/>
      <c r="H664" s="241">
        <v>97621.52</v>
      </c>
      <c r="I664" s="267">
        <f t="shared" si="135"/>
        <v>65081.013333333336</v>
      </c>
      <c r="J664" s="267">
        <f t="shared" si="136"/>
        <v>32540.506666666668</v>
      </c>
      <c r="K664" s="267">
        <f t="shared" si="137"/>
        <v>97621.52</v>
      </c>
      <c r="R664" s="166" t="str">
        <f t="shared" si="131"/>
        <v>0394</v>
      </c>
    </row>
    <row r="665" spans="2:18" ht="56" x14ac:dyDescent="0.15">
      <c r="B665" s="210">
        <v>5100</v>
      </c>
      <c r="C665" s="211">
        <v>394</v>
      </c>
      <c r="D665" s="211" t="s">
        <v>194</v>
      </c>
      <c r="E665" s="211" t="s">
        <v>1012</v>
      </c>
      <c r="F665" s="77" t="s">
        <v>319</v>
      </c>
      <c r="G665" s="162"/>
      <c r="H665" s="241">
        <v>10000</v>
      </c>
      <c r="I665" s="267">
        <f t="shared" si="135"/>
        <v>6666.666666666667</v>
      </c>
      <c r="J665" s="267">
        <f t="shared" si="136"/>
        <v>3333.3333333333335</v>
      </c>
      <c r="K665" s="267">
        <f t="shared" si="137"/>
        <v>10000</v>
      </c>
      <c r="R665" s="166" t="str">
        <f t="shared" si="131"/>
        <v>0394</v>
      </c>
    </row>
    <row r="666" spans="2:18" x14ac:dyDescent="0.15">
      <c r="B666" s="313" t="s">
        <v>370</v>
      </c>
      <c r="C666" s="314"/>
      <c r="D666" s="314"/>
      <c r="E666" s="314"/>
      <c r="F666" s="315"/>
      <c r="G666" s="187"/>
      <c r="H666" s="250"/>
      <c r="I666" s="187"/>
      <c r="J666" s="187"/>
      <c r="K666" s="187"/>
      <c r="L666" s="169">
        <f>SUM(H667:H679)</f>
        <v>641424.24</v>
      </c>
      <c r="R666" s="166" t="str">
        <f t="shared" si="131"/>
        <v>0</v>
      </c>
    </row>
    <row r="667" spans="2:18" ht="70" x14ac:dyDescent="0.15">
      <c r="B667" s="210">
        <v>8100</v>
      </c>
      <c r="C667" s="211">
        <v>394</v>
      </c>
      <c r="D667" s="211" t="s">
        <v>1013</v>
      </c>
      <c r="E667" s="211" t="s">
        <v>1014</v>
      </c>
      <c r="F667" s="11" t="s">
        <v>358</v>
      </c>
      <c r="G667" s="17"/>
      <c r="H667" s="241">
        <v>8000</v>
      </c>
      <c r="I667" s="264">
        <f>H667*2/3</f>
        <v>5333.333333333333</v>
      </c>
      <c r="J667" s="264">
        <f>H667*1/3</f>
        <v>2666.6666666666665</v>
      </c>
      <c r="K667" s="264">
        <f>SUM(I667:J667)</f>
        <v>8000</v>
      </c>
      <c r="R667" s="166" t="str">
        <f t="shared" si="131"/>
        <v>0394</v>
      </c>
    </row>
    <row r="668" spans="2:18" ht="42" x14ac:dyDescent="0.15">
      <c r="B668" s="210">
        <v>7400</v>
      </c>
      <c r="C668" s="211">
        <v>394</v>
      </c>
      <c r="D668" s="211" t="s">
        <v>1013</v>
      </c>
      <c r="E668" s="211" t="s">
        <v>1015</v>
      </c>
      <c r="F668" s="11" t="s">
        <v>359</v>
      </c>
      <c r="G668" s="17"/>
      <c r="H668" s="241">
        <v>35000</v>
      </c>
      <c r="I668" s="264">
        <f t="shared" ref="I668:I679" si="138">H668*2/3</f>
        <v>23333.333333333332</v>
      </c>
      <c r="J668" s="264">
        <f t="shared" ref="J668:J678" si="139">H668*1/3</f>
        <v>11666.666666666666</v>
      </c>
      <c r="K668" s="264">
        <f t="shared" ref="K668:K679" si="140">SUM(I668:J668)</f>
        <v>35000</v>
      </c>
      <c r="R668" s="166" t="str">
        <f t="shared" si="131"/>
        <v>0394</v>
      </c>
    </row>
    <row r="669" spans="2:18" ht="41.5" customHeight="1" x14ac:dyDescent="0.15">
      <c r="B669" s="210">
        <v>7400</v>
      </c>
      <c r="C669" s="211">
        <v>394</v>
      </c>
      <c r="D669" s="211" t="s">
        <v>1013</v>
      </c>
      <c r="E669" s="211" t="s">
        <v>1016</v>
      </c>
      <c r="F669" s="11" t="s">
        <v>360</v>
      </c>
      <c r="G669" s="17"/>
      <c r="H669" s="241">
        <v>300000</v>
      </c>
      <c r="I669" s="264">
        <f t="shared" si="138"/>
        <v>200000</v>
      </c>
      <c r="J669" s="264">
        <f t="shared" si="139"/>
        <v>100000</v>
      </c>
      <c r="K669" s="264">
        <f t="shared" si="140"/>
        <v>300000</v>
      </c>
      <c r="R669" s="166" t="str">
        <f t="shared" si="131"/>
        <v>0394</v>
      </c>
    </row>
    <row r="670" spans="2:18" ht="30.5" customHeight="1" x14ac:dyDescent="0.15">
      <c r="B670" s="210">
        <v>7400</v>
      </c>
      <c r="C670" s="211">
        <v>394</v>
      </c>
      <c r="D670" s="211" t="s">
        <v>1013</v>
      </c>
      <c r="E670" s="211" t="s">
        <v>1017</v>
      </c>
      <c r="F670" s="11" t="s">
        <v>1090</v>
      </c>
      <c r="G670" s="17"/>
      <c r="H670" s="241">
        <v>55014.99</v>
      </c>
      <c r="I670" s="264">
        <f t="shared" si="138"/>
        <v>36676.659999999996</v>
      </c>
      <c r="J670" s="264">
        <f t="shared" si="139"/>
        <v>18338.329999999998</v>
      </c>
      <c r="K670" s="264">
        <f t="shared" si="140"/>
        <v>55014.989999999991</v>
      </c>
      <c r="R670" s="166" t="str">
        <f t="shared" si="131"/>
        <v>0394</v>
      </c>
    </row>
    <row r="671" spans="2:18" ht="28" x14ac:dyDescent="0.15">
      <c r="B671" s="210">
        <v>8100</v>
      </c>
      <c r="C671" s="211">
        <v>394</v>
      </c>
      <c r="D671" s="211" t="s">
        <v>1013</v>
      </c>
      <c r="E671" s="211" t="s">
        <v>1018</v>
      </c>
      <c r="F671" s="11" t="s">
        <v>361</v>
      </c>
      <c r="G671" s="17"/>
      <c r="H671" s="241">
        <v>42619.95</v>
      </c>
      <c r="I671" s="264">
        <f t="shared" si="138"/>
        <v>28413.3</v>
      </c>
      <c r="J671" s="264">
        <f t="shared" si="139"/>
        <v>14206.65</v>
      </c>
      <c r="K671" s="264">
        <f t="shared" si="140"/>
        <v>42619.95</v>
      </c>
      <c r="R671" s="166" t="str">
        <f t="shared" si="131"/>
        <v>0394</v>
      </c>
    </row>
    <row r="672" spans="2:18" ht="28" x14ac:dyDescent="0.15">
      <c r="B672" s="210">
        <v>8100</v>
      </c>
      <c r="C672" s="211">
        <v>394</v>
      </c>
      <c r="D672" s="211" t="s">
        <v>1013</v>
      </c>
      <c r="E672" s="211" t="s">
        <v>1019</v>
      </c>
      <c r="F672" s="11" t="s">
        <v>362</v>
      </c>
      <c r="G672" s="17"/>
      <c r="H672" s="241">
        <v>11437</v>
      </c>
      <c r="I672" s="264">
        <f t="shared" si="138"/>
        <v>7624.666666666667</v>
      </c>
      <c r="J672" s="264">
        <f t="shared" si="139"/>
        <v>3812.3333333333335</v>
      </c>
      <c r="K672" s="264">
        <f t="shared" si="140"/>
        <v>11437</v>
      </c>
      <c r="R672" s="166" t="str">
        <f t="shared" si="131"/>
        <v>0394</v>
      </c>
    </row>
    <row r="673" spans="2:18" ht="84" x14ac:dyDescent="0.15">
      <c r="B673" s="210">
        <v>7400</v>
      </c>
      <c r="C673" s="211">
        <v>394</v>
      </c>
      <c r="D673" s="211" t="s">
        <v>1013</v>
      </c>
      <c r="E673" s="211" t="s">
        <v>1020</v>
      </c>
      <c r="F673" s="11" t="s">
        <v>363</v>
      </c>
      <c r="G673" s="17"/>
      <c r="H673" s="241">
        <v>60000</v>
      </c>
      <c r="I673" s="264">
        <f t="shared" si="138"/>
        <v>40000</v>
      </c>
      <c r="J673" s="264">
        <f t="shared" si="139"/>
        <v>20000</v>
      </c>
      <c r="K673" s="264">
        <f t="shared" si="140"/>
        <v>60000</v>
      </c>
      <c r="R673" s="166" t="str">
        <f t="shared" si="131"/>
        <v>0394</v>
      </c>
    </row>
    <row r="674" spans="2:18" ht="98" x14ac:dyDescent="0.15">
      <c r="B674" s="210">
        <v>8100</v>
      </c>
      <c r="C674" s="211">
        <v>394</v>
      </c>
      <c r="D674" s="211" t="s">
        <v>1013</v>
      </c>
      <c r="E674" s="211" t="s">
        <v>1021</v>
      </c>
      <c r="F674" s="11" t="s">
        <v>364</v>
      </c>
      <c r="G674" s="17"/>
      <c r="H674" s="241">
        <v>50214</v>
      </c>
      <c r="I674" s="264">
        <f t="shared" si="138"/>
        <v>33476</v>
      </c>
      <c r="J674" s="264">
        <f t="shared" si="139"/>
        <v>16738</v>
      </c>
      <c r="K674" s="264">
        <f t="shared" si="140"/>
        <v>50214</v>
      </c>
      <c r="R674" s="166" t="str">
        <f t="shared" si="131"/>
        <v>0394</v>
      </c>
    </row>
    <row r="675" spans="2:18" ht="84" x14ac:dyDescent="0.15">
      <c r="B675" s="210">
        <v>8100</v>
      </c>
      <c r="C675" s="211">
        <v>394</v>
      </c>
      <c r="D675" s="211" t="s">
        <v>1013</v>
      </c>
      <c r="E675" s="211" t="s">
        <v>1022</v>
      </c>
      <c r="F675" s="11" t="s">
        <v>365</v>
      </c>
      <c r="G675" s="17"/>
      <c r="H675" s="241">
        <v>17538.3</v>
      </c>
      <c r="I675" s="264">
        <f t="shared" si="138"/>
        <v>11692.199999999999</v>
      </c>
      <c r="J675" s="264">
        <f t="shared" si="139"/>
        <v>5846.0999999999995</v>
      </c>
      <c r="K675" s="264">
        <f t="shared" si="140"/>
        <v>17538.3</v>
      </c>
      <c r="R675" s="166" t="str">
        <f t="shared" si="131"/>
        <v>0394</v>
      </c>
    </row>
    <row r="676" spans="2:18" ht="84" x14ac:dyDescent="0.15">
      <c r="B676" s="210">
        <v>8100</v>
      </c>
      <c r="C676" s="211">
        <v>394</v>
      </c>
      <c r="D676" s="211" t="s">
        <v>1013</v>
      </c>
      <c r="E676" s="211" t="s">
        <v>1023</v>
      </c>
      <c r="F676" s="11" t="s">
        <v>366</v>
      </c>
      <c r="G676" s="17"/>
      <c r="H676" s="241">
        <v>20000</v>
      </c>
      <c r="I676" s="264">
        <f t="shared" si="138"/>
        <v>13333.333333333334</v>
      </c>
      <c r="J676" s="264">
        <f t="shared" si="139"/>
        <v>6666.666666666667</v>
      </c>
      <c r="K676" s="264">
        <f t="shared" si="140"/>
        <v>20000</v>
      </c>
      <c r="R676" s="166" t="str">
        <f t="shared" si="131"/>
        <v>0394</v>
      </c>
    </row>
    <row r="677" spans="2:18" ht="126" x14ac:dyDescent="0.15">
      <c r="B677" s="210">
        <v>8100</v>
      </c>
      <c r="C677" s="211">
        <v>394</v>
      </c>
      <c r="D677" s="211" t="s">
        <v>1013</v>
      </c>
      <c r="E677" s="211" t="s">
        <v>1024</v>
      </c>
      <c r="F677" s="11" t="s">
        <v>367</v>
      </c>
      <c r="G677" s="17"/>
      <c r="H677" s="241">
        <v>4000</v>
      </c>
      <c r="I677" s="264">
        <f t="shared" si="138"/>
        <v>2666.6666666666665</v>
      </c>
      <c r="J677" s="264">
        <f t="shared" si="139"/>
        <v>1333.3333333333333</v>
      </c>
      <c r="K677" s="264">
        <f t="shared" si="140"/>
        <v>4000</v>
      </c>
      <c r="R677" s="166" t="str">
        <f t="shared" si="131"/>
        <v>0394</v>
      </c>
    </row>
    <row r="678" spans="2:18" ht="56" x14ac:dyDescent="0.15">
      <c r="B678" s="210">
        <v>8100</v>
      </c>
      <c r="C678" s="211">
        <v>394</v>
      </c>
      <c r="D678" s="211" t="s">
        <v>1013</v>
      </c>
      <c r="E678" s="211" t="s">
        <v>1025</v>
      </c>
      <c r="F678" s="11" t="s">
        <v>368</v>
      </c>
      <c r="G678" s="17"/>
      <c r="H678" s="241">
        <v>35000</v>
      </c>
      <c r="I678" s="264">
        <f t="shared" si="138"/>
        <v>23333.333333333332</v>
      </c>
      <c r="J678" s="264">
        <f t="shared" si="139"/>
        <v>11666.666666666666</v>
      </c>
      <c r="K678" s="264">
        <f t="shared" si="140"/>
        <v>35000</v>
      </c>
      <c r="R678" s="166" t="str">
        <f t="shared" si="131"/>
        <v>0394</v>
      </c>
    </row>
    <row r="679" spans="2:18" ht="70" x14ac:dyDescent="0.15">
      <c r="B679" s="210">
        <v>8100</v>
      </c>
      <c r="C679" s="211">
        <v>394</v>
      </c>
      <c r="D679" s="211" t="s">
        <v>1013</v>
      </c>
      <c r="E679" s="211" t="s">
        <v>1026</v>
      </c>
      <c r="F679" s="11" t="s">
        <v>369</v>
      </c>
      <c r="G679" s="17"/>
      <c r="H679" s="241">
        <v>2600</v>
      </c>
      <c r="I679" s="264">
        <f t="shared" si="138"/>
        <v>1733.3333333333333</v>
      </c>
      <c r="J679" s="264">
        <f>H679*1/3</f>
        <v>866.66666666666663</v>
      </c>
      <c r="K679" s="264">
        <f t="shared" si="140"/>
        <v>2600</v>
      </c>
      <c r="R679" s="166" t="str">
        <f t="shared" si="131"/>
        <v>0394</v>
      </c>
    </row>
    <row r="680" spans="2:18" x14ac:dyDescent="0.15">
      <c r="B680" s="297" t="s">
        <v>329</v>
      </c>
      <c r="C680" s="298"/>
      <c r="D680" s="298"/>
      <c r="E680" s="298"/>
      <c r="F680" s="299"/>
      <c r="G680" s="164"/>
      <c r="H680" s="251"/>
      <c r="I680" s="164"/>
      <c r="J680" s="164"/>
      <c r="K680" s="164"/>
      <c r="L680" s="169">
        <f>SUM(H681:H689)</f>
        <v>651557.32000000007</v>
      </c>
      <c r="R680" s="166" t="str">
        <f t="shared" si="131"/>
        <v>0</v>
      </c>
    </row>
    <row r="681" spans="2:18" ht="28" x14ac:dyDescent="0.15">
      <c r="B681" s="210">
        <v>8100</v>
      </c>
      <c r="C681" s="211">
        <v>394</v>
      </c>
      <c r="D681" s="211" t="s">
        <v>1027</v>
      </c>
      <c r="E681" s="211" t="s">
        <v>1028</v>
      </c>
      <c r="F681" s="77" t="s">
        <v>320</v>
      </c>
      <c r="G681" s="162"/>
      <c r="H681" s="241">
        <v>151660</v>
      </c>
      <c r="I681" s="267">
        <f>H681*2/3</f>
        <v>101106.66666666667</v>
      </c>
      <c r="J681" s="267">
        <f>H681*1/3</f>
        <v>50553.333333333336</v>
      </c>
      <c r="K681" s="267">
        <f>SUM(I681:J681)</f>
        <v>151660</v>
      </c>
      <c r="R681" s="166" t="str">
        <f t="shared" si="131"/>
        <v>0394</v>
      </c>
    </row>
    <row r="682" spans="2:18" ht="28" x14ac:dyDescent="0.15">
      <c r="B682" s="210">
        <v>8100</v>
      </c>
      <c r="C682" s="211">
        <v>394</v>
      </c>
      <c r="D682" s="211" t="s">
        <v>1027</v>
      </c>
      <c r="E682" s="211" t="s">
        <v>1029</v>
      </c>
      <c r="F682" s="77" t="s">
        <v>321</v>
      </c>
      <c r="G682" s="162"/>
      <c r="H682" s="241">
        <v>140000</v>
      </c>
      <c r="I682" s="267">
        <f t="shared" ref="I682:I689" si="141">H682*2/3</f>
        <v>93333.333333333328</v>
      </c>
      <c r="J682" s="267">
        <f t="shared" ref="J682:J689" si="142">H682*1/3</f>
        <v>46666.666666666664</v>
      </c>
      <c r="K682" s="267">
        <f t="shared" ref="K682:K689" si="143">SUM(I682:J682)</f>
        <v>140000</v>
      </c>
      <c r="R682" s="166" t="str">
        <f t="shared" si="131"/>
        <v>0394</v>
      </c>
    </row>
    <row r="683" spans="2:18" ht="84" x14ac:dyDescent="0.15">
      <c r="B683" s="210">
        <v>8100</v>
      </c>
      <c r="C683" s="211">
        <v>394</v>
      </c>
      <c r="D683" s="211" t="s">
        <v>1027</v>
      </c>
      <c r="E683" s="211" t="s">
        <v>1030</v>
      </c>
      <c r="F683" s="77" t="s">
        <v>322</v>
      </c>
      <c r="G683" s="162"/>
      <c r="H683" s="241">
        <v>94583.56</v>
      </c>
      <c r="I683" s="267">
        <f t="shared" si="141"/>
        <v>63055.706666666665</v>
      </c>
      <c r="J683" s="267">
        <f t="shared" si="142"/>
        <v>31527.853333333333</v>
      </c>
      <c r="K683" s="267">
        <f t="shared" si="143"/>
        <v>94583.56</v>
      </c>
      <c r="R683" s="166" t="str">
        <f t="shared" si="131"/>
        <v>0394</v>
      </c>
    </row>
    <row r="684" spans="2:18" ht="70" x14ac:dyDescent="0.15">
      <c r="B684" s="210">
        <v>8100</v>
      </c>
      <c r="C684" s="211">
        <v>394</v>
      </c>
      <c r="D684" s="211" t="s">
        <v>1027</v>
      </c>
      <c r="E684" s="211" t="s">
        <v>1031</v>
      </c>
      <c r="F684" s="77" t="s">
        <v>323</v>
      </c>
      <c r="G684" s="162"/>
      <c r="H684" s="241">
        <v>20180</v>
      </c>
      <c r="I684" s="267">
        <f t="shared" si="141"/>
        <v>13453.333333333334</v>
      </c>
      <c r="J684" s="267">
        <f t="shared" si="142"/>
        <v>6726.666666666667</v>
      </c>
      <c r="K684" s="267">
        <f t="shared" si="143"/>
        <v>20180</v>
      </c>
      <c r="R684" s="166" t="str">
        <f t="shared" si="131"/>
        <v>0394</v>
      </c>
    </row>
    <row r="685" spans="2:18" ht="112" x14ac:dyDescent="0.15">
      <c r="B685" s="210">
        <v>8100</v>
      </c>
      <c r="C685" s="211">
        <v>394</v>
      </c>
      <c r="D685" s="211" t="s">
        <v>1027</v>
      </c>
      <c r="E685" s="211" t="s">
        <v>1032</v>
      </c>
      <c r="F685" s="77" t="s">
        <v>324</v>
      </c>
      <c r="G685" s="162"/>
      <c r="H685" s="241">
        <v>17863.2</v>
      </c>
      <c r="I685" s="267">
        <f t="shared" si="141"/>
        <v>11908.800000000001</v>
      </c>
      <c r="J685" s="267">
        <f t="shared" si="142"/>
        <v>5954.4000000000005</v>
      </c>
      <c r="K685" s="267">
        <f t="shared" si="143"/>
        <v>17863.2</v>
      </c>
      <c r="R685" s="166" t="str">
        <f t="shared" si="131"/>
        <v>0394</v>
      </c>
    </row>
    <row r="686" spans="2:18" ht="70" x14ac:dyDescent="0.15">
      <c r="B686" s="210">
        <v>8100</v>
      </c>
      <c r="C686" s="211">
        <v>394</v>
      </c>
      <c r="D686" s="211" t="s">
        <v>1027</v>
      </c>
      <c r="E686" s="211" t="s">
        <v>1033</v>
      </c>
      <c r="F686" s="77" t="s">
        <v>325</v>
      </c>
      <c r="G686" s="162"/>
      <c r="H686" s="241">
        <v>68270.559999999998</v>
      </c>
      <c r="I686" s="267">
        <f t="shared" si="141"/>
        <v>45513.706666666665</v>
      </c>
      <c r="J686" s="267">
        <f t="shared" si="142"/>
        <v>22756.853333333333</v>
      </c>
      <c r="K686" s="267">
        <f t="shared" si="143"/>
        <v>68270.559999999998</v>
      </c>
      <c r="R686" s="166" t="str">
        <f t="shared" si="131"/>
        <v>0394</v>
      </c>
    </row>
    <row r="687" spans="2:18" ht="70" x14ac:dyDescent="0.15">
      <c r="B687" s="210">
        <v>8100</v>
      </c>
      <c r="C687" s="211">
        <v>394</v>
      </c>
      <c r="D687" s="211" t="s">
        <v>1027</v>
      </c>
      <c r="E687" s="211" t="s">
        <v>1034</v>
      </c>
      <c r="F687" s="77" t="s">
        <v>326</v>
      </c>
      <c r="G687" s="162"/>
      <c r="H687" s="241">
        <v>100000</v>
      </c>
      <c r="I687" s="267">
        <f t="shared" si="141"/>
        <v>66666.666666666672</v>
      </c>
      <c r="J687" s="267">
        <f t="shared" si="142"/>
        <v>33333.333333333336</v>
      </c>
      <c r="K687" s="267">
        <f t="shared" si="143"/>
        <v>100000</v>
      </c>
      <c r="R687" s="166" t="str">
        <f t="shared" si="131"/>
        <v>0394</v>
      </c>
    </row>
    <row r="688" spans="2:18" ht="42" x14ac:dyDescent="0.15">
      <c r="B688" s="210">
        <v>8100</v>
      </c>
      <c r="C688" s="211">
        <v>394</v>
      </c>
      <c r="D688" s="211" t="s">
        <v>1027</v>
      </c>
      <c r="E688" s="211" t="s">
        <v>1035</v>
      </c>
      <c r="F688" s="77" t="s">
        <v>327</v>
      </c>
      <c r="G688" s="162"/>
      <c r="H688" s="241">
        <v>50000</v>
      </c>
      <c r="I688" s="267">
        <f t="shared" si="141"/>
        <v>33333.333333333336</v>
      </c>
      <c r="J688" s="267">
        <f t="shared" si="142"/>
        <v>16666.666666666668</v>
      </c>
      <c r="K688" s="267">
        <f t="shared" si="143"/>
        <v>50000</v>
      </c>
      <c r="R688" s="166" t="str">
        <f t="shared" si="131"/>
        <v>0394</v>
      </c>
    </row>
    <row r="689" spans="1:18" ht="42" x14ac:dyDescent="0.15">
      <c r="B689" s="210">
        <v>8100</v>
      </c>
      <c r="C689" s="211">
        <v>394</v>
      </c>
      <c r="D689" s="211" t="s">
        <v>1027</v>
      </c>
      <c r="E689" s="211" t="s">
        <v>1036</v>
      </c>
      <c r="F689" s="77" t="s">
        <v>328</v>
      </c>
      <c r="G689" s="162"/>
      <c r="H689" s="241">
        <v>9000</v>
      </c>
      <c r="I689" s="267">
        <f t="shared" si="141"/>
        <v>6000</v>
      </c>
      <c r="J689" s="267">
        <f t="shared" si="142"/>
        <v>3000</v>
      </c>
      <c r="K689" s="267">
        <f t="shared" si="143"/>
        <v>9000</v>
      </c>
      <c r="R689" s="166" t="str">
        <f t="shared" si="131"/>
        <v>0394</v>
      </c>
    </row>
    <row r="690" spans="1:18" x14ac:dyDescent="0.15">
      <c r="B690" s="304" t="s">
        <v>372</v>
      </c>
      <c r="C690" s="305"/>
      <c r="D690" s="305"/>
      <c r="E690" s="305"/>
      <c r="F690" s="306"/>
      <c r="G690" s="188"/>
      <c r="H690" s="252"/>
      <c r="I690" s="188"/>
      <c r="J690" s="188"/>
      <c r="K690" s="188"/>
      <c r="L690" s="169">
        <f>SUM(H691:H694)</f>
        <v>24064.57</v>
      </c>
      <c r="R690" s="166" t="str">
        <f t="shared" si="131"/>
        <v>0</v>
      </c>
    </row>
    <row r="691" spans="1:18" ht="42" x14ac:dyDescent="0.15">
      <c r="B691" s="210">
        <v>1340</v>
      </c>
      <c r="C691" s="211">
        <v>394</v>
      </c>
      <c r="D691" s="211" t="s">
        <v>1037</v>
      </c>
      <c r="E691" s="211" t="s">
        <v>1038</v>
      </c>
      <c r="F691" s="77" t="s">
        <v>373</v>
      </c>
      <c r="G691" s="162"/>
      <c r="H691" s="241">
        <v>249.4</v>
      </c>
      <c r="I691" s="267">
        <f>H691*2/3</f>
        <v>166.26666666666668</v>
      </c>
      <c r="J691" s="267">
        <f>H691*1/3</f>
        <v>83.13333333333334</v>
      </c>
      <c r="K691" s="267">
        <f>SUM(I691:J691)</f>
        <v>249.40000000000003</v>
      </c>
      <c r="R691" s="166" t="str">
        <f t="shared" si="131"/>
        <v>0394</v>
      </c>
    </row>
    <row r="692" spans="1:18" ht="42" x14ac:dyDescent="0.15">
      <c r="B692" s="210">
        <v>1340</v>
      </c>
      <c r="C692" s="211">
        <v>394</v>
      </c>
      <c r="D692" s="211" t="s">
        <v>1037</v>
      </c>
      <c r="E692" s="211" t="s">
        <v>1039</v>
      </c>
      <c r="F692" s="77" t="s">
        <v>374</v>
      </c>
      <c r="G692" s="162"/>
      <c r="H692" s="241">
        <v>1795.2</v>
      </c>
      <c r="I692" s="267">
        <f t="shared" ref="I692:I694" si="144">H692*2/3</f>
        <v>1196.8</v>
      </c>
      <c r="J692" s="267">
        <f t="shared" ref="J692:J694" si="145">H692*1/3</f>
        <v>598.4</v>
      </c>
      <c r="K692" s="267">
        <f t="shared" ref="K692:K694" si="146">SUM(I692:J692)</f>
        <v>1795.1999999999998</v>
      </c>
      <c r="R692" s="166" t="str">
        <f t="shared" si="131"/>
        <v>0394</v>
      </c>
    </row>
    <row r="693" spans="1:18" ht="42" x14ac:dyDescent="0.15">
      <c r="B693" s="210">
        <v>1340</v>
      </c>
      <c r="C693" s="211">
        <v>394</v>
      </c>
      <c r="D693" s="211" t="s">
        <v>1037</v>
      </c>
      <c r="E693" s="211" t="s">
        <v>1040</v>
      </c>
      <c r="F693" s="77" t="s">
        <v>839</v>
      </c>
      <c r="G693" s="162"/>
      <c r="H693" s="241">
        <v>7019.97</v>
      </c>
      <c r="I693" s="267">
        <f t="shared" si="144"/>
        <v>4679.9800000000005</v>
      </c>
      <c r="J693" s="267">
        <f t="shared" si="145"/>
        <v>2339.9900000000002</v>
      </c>
      <c r="K693" s="267">
        <f t="shared" si="146"/>
        <v>7019.9700000000012</v>
      </c>
      <c r="R693" s="166" t="str">
        <f t="shared" si="131"/>
        <v>0394</v>
      </c>
    </row>
    <row r="694" spans="1:18" ht="42" x14ac:dyDescent="0.15">
      <c r="B694" s="210">
        <v>1340</v>
      </c>
      <c r="C694" s="211">
        <v>394</v>
      </c>
      <c r="D694" s="211" t="s">
        <v>1037</v>
      </c>
      <c r="E694" s="211" t="s">
        <v>1041</v>
      </c>
      <c r="F694" s="77" t="s">
        <v>375</v>
      </c>
      <c r="G694" s="162"/>
      <c r="H694" s="241">
        <v>15000</v>
      </c>
      <c r="I694" s="267">
        <f t="shared" si="144"/>
        <v>10000</v>
      </c>
      <c r="J694" s="267">
        <f t="shared" si="145"/>
        <v>5000</v>
      </c>
      <c r="K694" s="267">
        <f t="shared" si="146"/>
        <v>15000</v>
      </c>
      <c r="R694" s="166" t="str">
        <f t="shared" si="131"/>
        <v>0394</v>
      </c>
    </row>
    <row r="695" spans="1:18" x14ac:dyDescent="0.15">
      <c r="B695" s="283" t="s">
        <v>200</v>
      </c>
      <c r="C695" s="284"/>
      <c r="D695" s="284"/>
      <c r="E695" s="284"/>
      <c r="F695" s="285"/>
      <c r="G695" s="52"/>
      <c r="H695" s="253"/>
      <c r="I695" s="53"/>
      <c r="J695" s="53"/>
      <c r="K695" s="54"/>
      <c r="R695" s="166" t="str">
        <f t="shared" si="131"/>
        <v>0</v>
      </c>
    </row>
    <row r="696" spans="1:18" ht="28" x14ac:dyDescent="0.15">
      <c r="A696" s="172" t="s">
        <v>792</v>
      </c>
      <c r="B696" s="210">
        <v>5100</v>
      </c>
      <c r="C696" s="211">
        <v>120</v>
      </c>
      <c r="D696" s="96" t="s">
        <v>201</v>
      </c>
      <c r="E696" s="96" t="s">
        <v>1042</v>
      </c>
      <c r="F696" s="11" t="s">
        <v>202</v>
      </c>
      <c r="G696" s="9"/>
      <c r="H696" s="189">
        <v>90000</v>
      </c>
      <c r="I696" s="10">
        <f>H696*2/3</f>
        <v>60000</v>
      </c>
      <c r="J696" s="18">
        <f>H696*1/3</f>
        <v>30000</v>
      </c>
      <c r="K696" s="19">
        <f>SUM(I696:J696)</f>
        <v>90000</v>
      </c>
      <c r="R696" s="166" t="str">
        <f t="shared" si="131"/>
        <v>0120</v>
      </c>
    </row>
    <row r="697" spans="1:18" x14ac:dyDescent="0.15">
      <c r="B697" s="210">
        <v>5100</v>
      </c>
      <c r="C697" s="211">
        <v>210</v>
      </c>
      <c r="D697" s="96" t="s">
        <v>201</v>
      </c>
      <c r="E697" s="96" t="s">
        <v>1043</v>
      </c>
      <c r="F697" s="24" t="s">
        <v>20</v>
      </c>
      <c r="G697" s="9"/>
      <c r="H697" s="189">
        <v>9738</v>
      </c>
      <c r="I697" s="10">
        <f t="shared" ref="I697:I700" si="147">H697*2/3</f>
        <v>6492</v>
      </c>
      <c r="J697" s="18">
        <f t="shared" ref="J697:J700" si="148">H697*1/3</f>
        <v>3246</v>
      </c>
      <c r="K697" s="19">
        <f t="shared" ref="K697:K700" si="149">SUM(I697:J697)</f>
        <v>9738</v>
      </c>
      <c r="R697" s="166" t="str">
        <f t="shared" si="131"/>
        <v>0210</v>
      </c>
    </row>
    <row r="698" spans="1:18" x14ac:dyDescent="0.15">
      <c r="B698" s="210">
        <v>5100</v>
      </c>
      <c r="C698" s="211">
        <v>220</v>
      </c>
      <c r="D698" s="96" t="s">
        <v>201</v>
      </c>
      <c r="E698" s="96" t="s">
        <v>1044</v>
      </c>
      <c r="F698" s="191" t="s">
        <v>21</v>
      </c>
      <c r="G698" s="9"/>
      <c r="H698" s="189">
        <v>5580</v>
      </c>
      <c r="I698" s="10">
        <f t="shared" si="147"/>
        <v>3720</v>
      </c>
      <c r="J698" s="18">
        <f t="shared" si="148"/>
        <v>1860</v>
      </c>
      <c r="K698" s="19">
        <f t="shared" si="149"/>
        <v>5580</v>
      </c>
      <c r="R698" s="166" t="str">
        <f t="shared" si="131"/>
        <v>0220</v>
      </c>
    </row>
    <row r="699" spans="1:18" x14ac:dyDescent="0.15">
      <c r="B699" s="210">
        <v>5100</v>
      </c>
      <c r="C699" s="211">
        <v>220</v>
      </c>
      <c r="D699" s="96" t="s">
        <v>201</v>
      </c>
      <c r="E699" s="96" t="s">
        <v>1045</v>
      </c>
      <c r="F699" s="191" t="s">
        <v>22</v>
      </c>
      <c r="G699" s="9"/>
      <c r="H699" s="189">
        <v>1305</v>
      </c>
      <c r="I699" s="10">
        <f t="shared" si="147"/>
        <v>870</v>
      </c>
      <c r="J699" s="18">
        <f t="shared" si="148"/>
        <v>435</v>
      </c>
      <c r="K699" s="19">
        <f t="shared" si="149"/>
        <v>1305</v>
      </c>
      <c r="R699" s="166" t="str">
        <f t="shared" si="131"/>
        <v>0220</v>
      </c>
    </row>
    <row r="700" spans="1:18" x14ac:dyDescent="0.15">
      <c r="B700" s="210">
        <v>5100</v>
      </c>
      <c r="C700" s="211">
        <v>240</v>
      </c>
      <c r="D700" s="96" t="s">
        <v>201</v>
      </c>
      <c r="E700" s="96" t="s">
        <v>1046</v>
      </c>
      <c r="F700" s="191" t="s">
        <v>23</v>
      </c>
      <c r="G700" s="9"/>
      <c r="H700" s="189">
        <v>900</v>
      </c>
      <c r="I700" s="10">
        <f t="shared" si="147"/>
        <v>600</v>
      </c>
      <c r="J700" s="18">
        <f t="shared" si="148"/>
        <v>300</v>
      </c>
      <c r="K700" s="19">
        <f t="shared" si="149"/>
        <v>900</v>
      </c>
      <c r="R700" s="166" t="str">
        <f t="shared" si="131"/>
        <v>0240</v>
      </c>
    </row>
    <row r="701" spans="1:18" x14ac:dyDescent="0.15">
      <c r="B701" s="283" t="s">
        <v>203</v>
      </c>
      <c r="C701" s="284"/>
      <c r="D701" s="284"/>
      <c r="E701" s="284"/>
      <c r="F701" s="285"/>
      <c r="G701" s="52"/>
      <c r="H701" s="253"/>
      <c r="I701" s="268"/>
      <c r="J701" s="268"/>
      <c r="K701" s="269"/>
      <c r="R701" s="166" t="str">
        <f t="shared" si="131"/>
        <v>0</v>
      </c>
    </row>
    <row r="702" spans="1:18" x14ac:dyDescent="0.15">
      <c r="A702" s="172" t="s">
        <v>792</v>
      </c>
      <c r="B702" s="210">
        <v>6200</v>
      </c>
      <c r="C702" s="211">
        <v>520</v>
      </c>
      <c r="D702" s="96" t="s">
        <v>201</v>
      </c>
      <c r="E702" s="96" t="s">
        <v>1047</v>
      </c>
      <c r="F702" s="65" t="s">
        <v>380</v>
      </c>
      <c r="G702" s="9"/>
      <c r="H702" s="204">
        <v>1410666.01</v>
      </c>
      <c r="I702" s="10">
        <f>H702*2/3</f>
        <v>940444.00666666671</v>
      </c>
      <c r="J702" s="18">
        <f>H702*1/3</f>
        <v>470222.00333333336</v>
      </c>
      <c r="K702" s="19">
        <f>SUM(I702:J702)</f>
        <v>1410666.01</v>
      </c>
      <c r="R702" s="166" t="str">
        <f t="shared" si="131"/>
        <v>0520</v>
      </c>
    </row>
    <row r="703" spans="1:18" x14ac:dyDescent="0.15">
      <c r="B703" s="280" t="s">
        <v>204</v>
      </c>
      <c r="C703" s="281"/>
      <c r="D703" s="281"/>
      <c r="E703" s="281"/>
      <c r="F703" s="282"/>
      <c r="G703" s="52"/>
      <c r="H703" s="253"/>
      <c r="I703" s="53"/>
      <c r="J703" s="53"/>
      <c r="K703" s="54"/>
      <c r="R703" s="166" t="str">
        <f t="shared" si="131"/>
        <v>0</v>
      </c>
    </row>
    <row r="704" spans="1:18" ht="56" x14ac:dyDescent="0.15">
      <c r="A704" s="172" t="s">
        <v>792</v>
      </c>
      <c r="B704" s="210">
        <v>7730</v>
      </c>
      <c r="C704" s="211">
        <v>310</v>
      </c>
      <c r="D704" s="96" t="s">
        <v>201</v>
      </c>
      <c r="E704" s="96" t="s">
        <v>1048</v>
      </c>
      <c r="F704" s="194" t="s">
        <v>1062</v>
      </c>
      <c r="G704" s="9"/>
      <c r="H704" s="204">
        <v>400000</v>
      </c>
      <c r="I704" s="10">
        <f>H704*2/3</f>
        <v>266666.66666666669</v>
      </c>
      <c r="J704" s="18">
        <f>H704*1/3</f>
        <v>133333.33333333334</v>
      </c>
      <c r="K704" s="19">
        <f>SUM(I704:J704)</f>
        <v>400000</v>
      </c>
      <c r="R704" s="166" t="str">
        <f t="shared" si="131"/>
        <v>0310</v>
      </c>
    </row>
    <row r="705" spans="1:18" ht="42" x14ac:dyDescent="0.15">
      <c r="A705" s="172" t="s">
        <v>792</v>
      </c>
      <c r="B705" s="210">
        <v>7730</v>
      </c>
      <c r="C705" s="211">
        <v>310</v>
      </c>
      <c r="D705" s="96" t="s">
        <v>201</v>
      </c>
      <c r="E705" s="96" t="s">
        <v>1049</v>
      </c>
      <c r="F705" s="194" t="s">
        <v>1063</v>
      </c>
      <c r="G705" s="9"/>
      <c r="H705" s="204">
        <v>150000</v>
      </c>
      <c r="I705" s="10">
        <f t="shared" ref="I705:I706" si="150">H705*2/3</f>
        <v>100000</v>
      </c>
      <c r="J705" s="18">
        <f t="shared" ref="J705:J706" si="151">H705*1/3</f>
        <v>50000</v>
      </c>
      <c r="K705" s="19">
        <f t="shared" ref="K705:K706" si="152">SUM(I705:J705)</f>
        <v>150000</v>
      </c>
      <c r="R705" s="166" t="str">
        <f t="shared" si="131"/>
        <v>0310</v>
      </c>
    </row>
    <row r="706" spans="1:18" ht="28" x14ac:dyDescent="0.15">
      <c r="A706" s="172" t="s">
        <v>792</v>
      </c>
      <c r="B706" s="217">
        <v>7730</v>
      </c>
      <c r="C706" s="218">
        <v>310</v>
      </c>
      <c r="D706" s="101" t="s">
        <v>201</v>
      </c>
      <c r="E706" s="96" t="s">
        <v>1050</v>
      </c>
      <c r="F706" s="199" t="s">
        <v>1064</v>
      </c>
      <c r="G706" s="137"/>
      <c r="H706" s="254">
        <v>200000</v>
      </c>
      <c r="I706" s="10">
        <f t="shared" si="150"/>
        <v>133333.33333333334</v>
      </c>
      <c r="J706" s="18">
        <f t="shared" si="151"/>
        <v>66666.666666666672</v>
      </c>
      <c r="K706" s="19">
        <f t="shared" si="152"/>
        <v>200000</v>
      </c>
      <c r="R706" s="166" t="str">
        <f t="shared" si="131"/>
        <v>0310</v>
      </c>
    </row>
    <row r="707" spans="1:18" ht="15.5" customHeight="1" x14ac:dyDescent="0.15">
      <c r="B707" s="283" t="s">
        <v>371</v>
      </c>
      <c r="C707" s="284"/>
      <c r="D707" s="284"/>
      <c r="E707" s="284"/>
      <c r="F707" s="285"/>
      <c r="G707" s="52"/>
      <c r="H707" s="253"/>
      <c r="I707" s="53"/>
      <c r="J707" s="53"/>
      <c r="K707" s="54"/>
      <c r="L707" s="169">
        <f>SUM(H708:H716)</f>
        <v>884153.17999999993</v>
      </c>
      <c r="R707" s="166" t="str">
        <f t="shared" si="131"/>
        <v>0</v>
      </c>
    </row>
    <row r="708" spans="1:18" ht="28" x14ac:dyDescent="0.15">
      <c r="B708" s="210">
        <v>1350</v>
      </c>
      <c r="C708" s="211">
        <v>394</v>
      </c>
      <c r="D708" s="96" t="s">
        <v>201</v>
      </c>
      <c r="E708" s="96" t="s">
        <v>1051</v>
      </c>
      <c r="F708" s="196" t="s">
        <v>330</v>
      </c>
      <c r="G708" s="9"/>
      <c r="H708" s="204">
        <v>181264</v>
      </c>
      <c r="I708" s="10">
        <f>H708*2/3</f>
        <v>120842.66666666667</v>
      </c>
      <c r="J708" s="18">
        <f>H708*1/3</f>
        <v>60421.333333333336</v>
      </c>
      <c r="K708" s="19">
        <f>SUM(I708:J708)</f>
        <v>181264</v>
      </c>
      <c r="R708" s="166" t="str">
        <f t="shared" si="131"/>
        <v>0394</v>
      </c>
    </row>
    <row r="709" spans="1:18" ht="28" x14ac:dyDescent="0.15">
      <c r="B709" s="210">
        <v>7710</v>
      </c>
      <c r="C709" s="211">
        <v>394</v>
      </c>
      <c r="D709" s="96" t="s">
        <v>201</v>
      </c>
      <c r="E709" s="96" t="s">
        <v>1047</v>
      </c>
      <c r="F709" s="196" t="s">
        <v>331</v>
      </c>
      <c r="G709" s="9"/>
      <c r="H709" s="204">
        <v>36000</v>
      </c>
      <c r="I709" s="10">
        <f t="shared" ref="I709:I716" si="153">H709*2/3</f>
        <v>24000</v>
      </c>
      <c r="J709" s="18">
        <f t="shared" ref="J709:J716" si="154">H709*1/3</f>
        <v>12000</v>
      </c>
      <c r="K709" s="19">
        <f t="shared" ref="K709:K716" si="155">SUM(I709:J709)</f>
        <v>36000</v>
      </c>
      <c r="R709" s="166" t="str">
        <f t="shared" si="131"/>
        <v>0394</v>
      </c>
    </row>
    <row r="710" spans="1:18" ht="56" x14ac:dyDescent="0.15">
      <c r="B710" s="210">
        <v>5100</v>
      </c>
      <c r="C710" s="211">
        <v>394</v>
      </c>
      <c r="D710" s="96" t="s">
        <v>201</v>
      </c>
      <c r="E710" s="96" t="s">
        <v>1048</v>
      </c>
      <c r="F710" s="196" t="s">
        <v>332</v>
      </c>
      <c r="G710" s="9"/>
      <c r="H710" s="204">
        <v>20000</v>
      </c>
      <c r="I710" s="10">
        <f t="shared" si="153"/>
        <v>13333.333333333334</v>
      </c>
      <c r="J710" s="18">
        <f t="shared" si="154"/>
        <v>6666.666666666667</v>
      </c>
      <c r="K710" s="19">
        <f t="shared" si="155"/>
        <v>20000</v>
      </c>
      <c r="R710" s="166" t="str">
        <f t="shared" si="131"/>
        <v>0394</v>
      </c>
    </row>
    <row r="711" spans="1:18" ht="42" x14ac:dyDescent="0.15">
      <c r="B711" s="210">
        <v>6100</v>
      </c>
      <c r="C711" s="211">
        <v>394</v>
      </c>
      <c r="D711" s="96" t="s">
        <v>201</v>
      </c>
      <c r="E711" s="96" t="s">
        <v>1049</v>
      </c>
      <c r="F711" s="196" t="s">
        <v>333</v>
      </c>
      <c r="G711" s="9"/>
      <c r="H711" s="204">
        <v>349310.88</v>
      </c>
      <c r="I711" s="10">
        <f t="shared" si="153"/>
        <v>232873.92</v>
      </c>
      <c r="J711" s="18">
        <f t="shared" si="154"/>
        <v>116436.96</v>
      </c>
      <c r="K711" s="19">
        <f t="shared" si="155"/>
        <v>349310.88</v>
      </c>
      <c r="R711" s="166" t="str">
        <f t="shared" si="131"/>
        <v>0394</v>
      </c>
    </row>
    <row r="712" spans="1:18" ht="70" x14ac:dyDescent="0.15">
      <c r="B712" s="210">
        <v>6100</v>
      </c>
      <c r="C712" s="211">
        <v>394</v>
      </c>
      <c r="D712" s="96" t="s">
        <v>201</v>
      </c>
      <c r="E712" s="96" t="s">
        <v>1050</v>
      </c>
      <c r="F712" s="196" t="s">
        <v>334</v>
      </c>
      <c r="G712" s="9"/>
      <c r="H712" s="204">
        <v>157394.26</v>
      </c>
      <c r="I712" s="10">
        <f t="shared" si="153"/>
        <v>104929.50666666667</v>
      </c>
      <c r="J712" s="18">
        <f t="shared" si="154"/>
        <v>52464.753333333334</v>
      </c>
      <c r="K712" s="19">
        <f t="shared" si="155"/>
        <v>157394.26</v>
      </c>
      <c r="R712" s="166" t="str">
        <f t="shared" si="131"/>
        <v>0394</v>
      </c>
    </row>
    <row r="713" spans="1:18" ht="56" x14ac:dyDescent="0.15">
      <c r="B713" s="210">
        <v>6100</v>
      </c>
      <c r="C713" s="211">
        <v>394</v>
      </c>
      <c r="D713" s="96" t="s">
        <v>201</v>
      </c>
      <c r="E713" s="96" t="s">
        <v>1052</v>
      </c>
      <c r="F713" s="196" t="s">
        <v>335</v>
      </c>
      <c r="G713" s="9"/>
      <c r="H713" s="204">
        <v>65172.21</v>
      </c>
      <c r="I713" s="10">
        <f t="shared" si="153"/>
        <v>43448.14</v>
      </c>
      <c r="J713" s="18">
        <f t="shared" si="154"/>
        <v>21724.07</v>
      </c>
      <c r="K713" s="19">
        <f t="shared" si="155"/>
        <v>65172.21</v>
      </c>
      <c r="R713" s="166" t="str">
        <f t="shared" si="131"/>
        <v>0394</v>
      </c>
    </row>
    <row r="714" spans="1:18" ht="42" x14ac:dyDescent="0.15">
      <c r="B714" s="210">
        <v>5100</v>
      </c>
      <c r="C714" s="211">
        <v>394</v>
      </c>
      <c r="D714" s="96" t="s">
        <v>201</v>
      </c>
      <c r="E714" s="96" t="s">
        <v>1053</v>
      </c>
      <c r="F714" s="196" t="s">
        <v>336</v>
      </c>
      <c r="G714" s="9"/>
      <c r="H714" s="204">
        <v>55000</v>
      </c>
      <c r="I714" s="10">
        <f t="shared" si="153"/>
        <v>36666.666666666664</v>
      </c>
      <c r="J714" s="18">
        <f t="shared" si="154"/>
        <v>18333.333333333332</v>
      </c>
      <c r="K714" s="19">
        <f t="shared" si="155"/>
        <v>55000</v>
      </c>
      <c r="R714" s="166" t="str">
        <f t="shared" si="131"/>
        <v>0394</v>
      </c>
    </row>
    <row r="715" spans="1:18" ht="70" x14ac:dyDescent="0.15">
      <c r="B715" s="210">
        <v>6400</v>
      </c>
      <c r="C715" s="211">
        <v>394</v>
      </c>
      <c r="D715" s="96" t="s">
        <v>201</v>
      </c>
      <c r="E715" s="96" t="s">
        <v>1054</v>
      </c>
      <c r="F715" s="196" t="s">
        <v>337</v>
      </c>
      <c r="G715" s="9"/>
      <c r="H715" s="204">
        <v>20011.830000000002</v>
      </c>
      <c r="I715" s="10">
        <f t="shared" si="153"/>
        <v>13341.220000000001</v>
      </c>
      <c r="J715" s="18">
        <f t="shared" si="154"/>
        <v>6670.6100000000006</v>
      </c>
      <c r="K715" s="19">
        <f t="shared" si="155"/>
        <v>20011.830000000002</v>
      </c>
      <c r="R715" s="166" t="str">
        <f t="shared" si="131"/>
        <v>0394</v>
      </c>
    </row>
    <row r="716" spans="1:18" ht="84" x14ac:dyDescent="0.15">
      <c r="B716" s="210">
        <v>1330</v>
      </c>
      <c r="C716" s="211">
        <v>394</v>
      </c>
      <c r="D716" s="96" t="s">
        <v>201</v>
      </c>
      <c r="E716" s="96" t="s">
        <v>1055</v>
      </c>
      <c r="F716" s="277" t="s">
        <v>338</v>
      </c>
      <c r="G716" s="9"/>
      <c r="H716" s="204"/>
      <c r="I716" s="10">
        <f t="shared" si="153"/>
        <v>0</v>
      </c>
      <c r="J716" s="18">
        <f t="shared" si="154"/>
        <v>0</v>
      </c>
      <c r="K716" s="19">
        <f t="shared" si="155"/>
        <v>0</v>
      </c>
      <c r="R716" s="166" t="str">
        <f t="shared" si="131"/>
        <v>0394</v>
      </c>
    </row>
    <row r="717" spans="1:18" x14ac:dyDescent="0.15">
      <c r="B717" s="301" t="s">
        <v>205</v>
      </c>
      <c r="C717" s="302"/>
      <c r="D717" s="302"/>
      <c r="E717" s="302"/>
      <c r="F717" s="303"/>
      <c r="G717" s="135"/>
      <c r="H717" s="255"/>
      <c r="I717" s="55"/>
      <c r="J717" s="55"/>
      <c r="K717" s="56"/>
      <c r="R717" s="166" t="str">
        <f t="shared" ref="R717:R718" si="156">"0"&amp;C717</f>
        <v>0</v>
      </c>
    </row>
    <row r="718" spans="1:18" x14ac:dyDescent="0.15">
      <c r="B718" s="210">
        <v>7200</v>
      </c>
      <c r="C718" s="211">
        <v>792</v>
      </c>
      <c r="D718" s="96" t="s">
        <v>1058</v>
      </c>
      <c r="E718" s="96" t="s">
        <v>1059</v>
      </c>
      <c r="F718" s="11" t="s">
        <v>206</v>
      </c>
      <c r="G718" s="9"/>
      <c r="H718" s="204">
        <v>3402268.2</v>
      </c>
      <c r="I718" s="10">
        <f>H718*2/3</f>
        <v>2268178.8000000003</v>
      </c>
      <c r="J718" s="18">
        <f>H718*1/3</f>
        <v>1134089.4000000001</v>
      </c>
      <c r="K718" s="19">
        <f>SUM(I718:J718)</f>
        <v>3402268.2</v>
      </c>
      <c r="R718" s="166" t="str">
        <f t="shared" si="156"/>
        <v>0792</v>
      </c>
    </row>
    <row r="719" spans="1:18" x14ac:dyDescent="0.15">
      <c r="B719" s="330" t="s">
        <v>208</v>
      </c>
      <c r="C719" s="330"/>
      <c r="D719" s="330"/>
      <c r="E719" s="330"/>
      <c r="F719" s="330"/>
      <c r="G719" s="330"/>
      <c r="H719" s="256"/>
      <c r="I719" s="174">
        <f>SUM(I12:I718)</f>
        <v>45330575.998922177</v>
      </c>
      <c r="J719" s="174">
        <f>SUM(J12:J718)</f>
        <v>22714788.004461087</v>
      </c>
      <c r="K719" s="174">
        <f>SUM(K12:K718)</f>
        <v>68045364.003383309</v>
      </c>
      <c r="L719" s="169">
        <f>H720-K719</f>
        <v>0</v>
      </c>
    </row>
    <row r="720" spans="1:18" x14ac:dyDescent="0.15">
      <c r="H720" s="223">
        <f>SUM(H12:H718)</f>
        <v>68045364.003383309</v>
      </c>
    </row>
    <row r="721" spans="2:10" x14ac:dyDescent="0.15">
      <c r="B721" s="300" t="s">
        <v>209</v>
      </c>
      <c r="C721" s="300"/>
      <c r="D721" s="300"/>
      <c r="H721" s="223">
        <f>L7-H720</f>
        <v>-3.3833086490631104E-3</v>
      </c>
      <c r="J721" s="176"/>
    </row>
    <row r="722" spans="2:10" x14ac:dyDescent="0.15">
      <c r="B722" s="157"/>
      <c r="C722" s="157"/>
      <c r="D722" s="157" t="s">
        <v>210</v>
      </c>
      <c r="E722" s="279" t="s">
        <v>211</v>
      </c>
      <c r="F722" s="279"/>
      <c r="G722" s="3"/>
      <c r="H722" s="257"/>
      <c r="I722" s="6"/>
      <c r="J722" s="176"/>
    </row>
    <row r="724" spans="2:10" ht="33" customHeight="1" x14ac:dyDescent="0.15">
      <c r="B724" s="278" t="s">
        <v>212</v>
      </c>
      <c r="C724" s="278"/>
      <c r="D724" s="278"/>
      <c r="E724" s="278"/>
      <c r="F724" s="278"/>
      <c r="G724" s="278"/>
      <c r="H724" s="278"/>
      <c r="I724" s="278"/>
    </row>
  </sheetData>
  <mergeCells count="40">
    <mergeCell ref="B1:E2"/>
    <mergeCell ref="J1:K3"/>
    <mergeCell ref="B3:E4"/>
    <mergeCell ref="B719:G719"/>
    <mergeCell ref="B481:F481"/>
    <mergeCell ref="B483:F483"/>
    <mergeCell ref="B485:F485"/>
    <mergeCell ref="B301:F301"/>
    <mergeCell ref="B339:F339"/>
    <mergeCell ref="B364:F364"/>
    <mergeCell ref="B441:F441"/>
    <mergeCell ref="B418:F418"/>
    <mergeCell ref="B422:F422"/>
    <mergeCell ref="B707:F707"/>
    <mergeCell ref="B474:F474"/>
    <mergeCell ref="B487:F487"/>
    <mergeCell ref="B427:F427"/>
    <mergeCell ref="B585:F585"/>
    <mergeCell ref="B666:F666"/>
    <mergeCell ref="B7:K7"/>
    <mergeCell ref="B6:K6"/>
    <mergeCell ref="B366:F366"/>
    <mergeCell ref="B409:F409"/>
    <mergeCell ref="B432:F432"/>
    <mergeCell ref="B724:I724"/>
    <mergeCell ref="E722:F722"/>
    <mergeCell ref="B703:F703"/>
    <mergeCell ref="B701:F701"/>
    <mergeCell ref="B498:F498"/>
    <mergeCell ref="B536:F536"/>
    <mergeCell ref="B588:F588"/>
    <mergeCell ref="B630:F630"/>
    <mergeCell ref="B654:F654"/>
    <mergeCell ref="B529:F529"/>
    <mergeCell ref="B660:F660"/>
    <mergeCell ref="B680:F680"/>
    <mergeCell ref="B721:D721"/>
    <mergeCell ref="B695:F695"/>
    <mergeCell ref="B717:F717"/>
    <mergeCell ref="B690:F690"/>
  </mergeCells>
  <phoneticPr fontId="24" type="noConversion"/>
  <pageMargins left="0.7" right="0.7" top="0.75" bottom="0.75" header="0.3" footer="0.3"/>
  <pageSetup scale="9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85"/>
  <sheetViews>
    <sheetView workbookViewId="0">
      <selection activeCell="G8" sqref="G8"/>
    </sheetView>
  </sheetViews>
  <sheetFormatPr baseColWidth="10" defaultColWidth="8.83203125" defaultRowHeight="15" x14ac:dyDescent="0.2"/>
  <sheetData>
    <row r="1" spans="1:5" x14ac:dyDescent="0.2">
      <c r="A1" t="s">
        <v>1085</v>
      </c>
      <c r="B1" t="s">
        <v>1086</v>
      </c>
      <c r="C1" t="s">
        <v>1087</v>
      </c>
      <c r="D1" t="s">
        <v>1088</v>
      </c>
      <c r="E1" t="s">
        <v>1089</v>
      </c>
    </row>
    <row r="2" spans="1:5" x14ac:dyDescent="0.2">
      <c r="A2">
        <v>4445</v>
      </c>
      <c r="B2">
        <v>5100</v>
      </c>
      <c r="C2" t="s">
        <v>1067</v>
      </c>
      <c r="D2">
        <v>9037</v>
      </c>
      <c r="E2" t="s">
        <v>1066</v>
      </c>
    </row>
    <row r="3" spans="1:5" x14ac:dyDescent="0.2">
      <c r="A3">
        <v>4445</v>
      </c>
      <c r="B3">
        <v>5100</v>
      </c>
      <c r="C3" t="s">
        <v>1068</v>
      </c>
      <c r="D3">
        <v>9037</v>
      </c>
      <c r="E3" t="s">
        <v>1066</v>
      </c>
    </row>
    <row r="4" spans="1:5" x14ac:dyDescent="0.2">
      <c r="A4">
        <v>4445</v>
      </c>
      <c r="B4">
        <v>5100</v>
      </c>
      <c r="C4" t="s">
        <v>1069</v>
      </c>
      <c r="D4">
        <v>9037</v>
      </c>
      <c r="E4" t="s">
        <v>1066</v>
      </c>
    </row>
    <row r="5" spans="1:5" x14ac:dyDescent="0.2">
      <c r="A5">
        <v>4445</v>
      </c>
      <c r="B5">
        <v>5100</v>
      </c>
      <c r="C5" t="s">
        <v>1069</v>
      </c>
      <c r="D5">
        <v>9037</v>
      </c>
      <c r="E5" t="s">
        <v>1066</v>
      </c>
    </row>
    <row r="6" spans="1:5" x14ac:dyDescent="0.2">
      <c r="A6">
        <v>4445</v>
      </c>
      <c r="B6">
        <v>5100</v>
      </c>
      <c r="C6" t="s">
        <v>1070</v>
      </c>
      <c r="D6">
        <v>9037</v>
      </c>
      <c r="E6" t="s">
        <v>1066</v>
      </c>
    </row>
    <row r="7" spans="1:5" x14ac:dyDescent="0.2">
      <c r="A7">
        <v>4445</v>
      </c>
      <c r="B7">
        <v>5100</v>
      </c>
      <c r="C7" t="s">
        <v>1071</v>
      </c>
      <c r="D7">
        <v>9037</v>
      </c>
      <c r="E7" t="s">
        <v>1066</v>
      </c>
    </row>
    <row r="8" spans="1:5" x14ac:dyDescent="0.2">
      <c r="A8">
        <v>4445</v>
      </c>
      <c r="B8">
        <v>5100</v>
      </c>
      <c r="C8" t="s">
        <v>1068</v>
      </c>
      <c r="D8">
        <v>9037</v>
      </c>
      <c r="E8" t="s">
        <v>1066</v>
      </c>
    </row>
    <row r="9" spans="1:5" x14ac:dyDescent="0.2">
      <c r="A9">
        <v>4445</v>
      </c>
      <c r="B9">
        <v>5100</v>
      </c>
      <c r="C9" t="s">
        <v>1069</v>
      </c>
      <c r="D9">
        <v>9037</v>
      </c>
      <c r="E9" t="s">
        <v>1066</v>
      </c>
    </row>
    <row r="10" spans="1:5" x14ac:dyDescent="0.2">
      <c r="A10">
        <v>4445</v>
      </c>
      <c r="B10">
        <v>5100</v>
      </c>
      <c r="C10" t="s">
        <v>1069</v>
      </c>
      <c r="D10">
        <v>9037</v>
      </c>
      <c r="E10" t="s">
        <v>1066</v>
      </c>
    </row>
    <row r="11" spans="1:5" x14ac:dyDescent="0.2">
      <c r="A11">
        <v>4445</v>
      </c>
      <c r="B11">
        <v>5100</v>
      </c>
      <c r="C11" t="s">
        <v>1070</v>
      </c>
      <c r="D11">
        <v>9037</v>
      </c>
      <c r="E11" t="s">
        <v>1066</v>
      </c>
    </row>
    <row r="12" spans="1:5" x14ac:dyDescent="0.2">
      <c r="A12">
        <v>4445</v>
      </c>
      <c r="B12">
        <v>5100</v>
      </c>
      <c r="C12" t="s">
        <v>1072</v>
      </c>
      <c r="D12">
        <v>9037</v>
      </c>
      <c r="E12" t="s">
        <v>1066</v>
      </c>
    </row>
    <row r="13" spans="1:5" x14ac:dyDescent="0.2">
      <c r="A13">
        <v>4445</v>
      </c>
      <c r="B13">
        <v>5100</v>
      </c>
      <c r="C13" t="s">
        <v>1068</v>
      </c>
      <c r="D13">
        <v>9037</v>
      </c>
      <c r="E13" t="s">
        <v>1066</v>
      </c>
    </row>
    <row r="14" spans="1:5" x14ac:dyDescent="0.2">
      <c r="A14">
        <v>4445</v>
      </c>
      <c r="B14">
        <v>5100</v>
      </c>
      <c r="C14" t="s">
        <v>1069</v>
      </c>
      <c r="D14">
        <v>9037</v>
      </c>
      <c r="E14" t="s">
        <v>1066</v>
      </c>
    </row>
    <row r="15" spans="1:5" x14ac:dyDescent="0.2">
      <c r="A15">
        <v>4445</v>
      </c>
      <c r="B15">
        <v>5100</v>
      </c>
      <c r="C15" t="s">
        <v>1069</v>
      </c>
      <c r="D15">
        <v>9037</v>
      </c>
      <c r="E15" t="s">
        <v>1066</v>
      </c>
    </row>
    <row r="16" spans="1:5" x14ac:dyDescent="0.2">
      <c r="A16">
        <v>4445</v>
      </c>
      <c r="B16">
        <v>5100</v>
      </c>
      <c r="C16" t="s">
        <v>1070</v>
      </c>
      <c r="D16">
        <v>9037</v>
      </c>
      <c r="E16" t="s">
        <v>1066</v>
      </c>
    </row>
    <row r="17" spans="1:5" x14ac:dyDescent="0.2">
      <c r="A17">
        <v>4445</v>
      </c>
      <c r="B17">
        <v>5100</v>
      </c>
      <c r="C17" t="s">
        <v>1073</v>
      </c>
      <c r="D17">
        <v>9037</v>
      </c>
      <c r="E17" t="s">
        <v>1066</v>
      </c>
    </row>
    <row r="18" spans="1:5" x14ac:dyDescent="0.2">
      <c r="A18">
        <v>4445</v>
      </c>
      <c r="B18">
        <v>5100</v>
      </c>
      <c r="C18" t="s">
        <v>1069</v>
      </c>
      <c r="D18">
        <v>9037</v>
      </c>
      <c r="E18" t="s">
        <v>1066</v>
      </c>
    </row>
    <row r="19" spans="1:5" x14ac:dyDescent="0.2">
      <c r="A19">
        <v>4445</v>
      </c>
      <c r="B19">
        <v>5100</v>
      </c>
      <c r="C19" t="s">
        <v>1070</v>
      </c>
      <c r="D19">
        <v>9037</v>
      </c>
      <c r="E19" t="s">
        <v>1066</v>
      </c>
    </row>
    <row r="20" spans="1:5" x14ac:dyDescent="0.2">
      <c r="A20">
        <v>4445</v>
      </c>
      <c r="B20">
        <v>5100</v>
      </c>
      <c r="C20" t="s">
        <v>1073</v>
      </c>
      <c r="D20">
        <v>9037</v>
      </c>
      <c r="E20" t="s">
        <v>1066</v>
      </c>
    </row>
    <row r="21" spans="1:5" x14ac:dyDescent="0.2">
      <c r="A21">
        <v>4445</v>
      </c>
      <c r="B21">
        <v>5100</v>
      </c>
      <c r="C21" t="s">
        <v>1069</v>
      </c>
      <c r="D21">
        <v>9037</v>
      </c>
      <c r="E21" t="s">
        <v>1066</v>
      </c>
    </row>
    <row r="22" spans="1:5" x14ac:dyDescent="0.2">
      <c r="A22">
        <v>4445</v>
      </c>
      <c r="B22">
        <v>5100</v>
      </c>
      <c r="C22" t="s">
        <v>1070</v>
      </c>
      <c r="D22">
        <v>9037</v>
      </c>
      <c r="E22" t="s">
        <v>1066</v>
      </c>
    </row>
    <row r="23" spans="1:5" x14ac:dyDescent="0.2">
      <c r="A23">
        <v>4445</v>
      </c>
      <c r="B23">
        <v>5100</v>
      </c>
      <c r="C23" t="s">
        <v>1067</v>
      </c>
      <c r="D23">
        <v>9037</v>
      </c>
      <c r="E23" t="s">
        <v>1066</v>
      </c>
    </row>
    <row r="24" spans="1:5" x14ac:dyDescent="0.2">
      <c r="A24">
        <v>4445</v>
      </c>
      <c r="B24">
        <v>5100</v>
      </c>
      <c r="C24" t="s">
        <v>1068</v>
      </c>
      <c r="D24">
        <v>9037</v>
      </c>
      <c r="E24" t="s">
        <v>1066</v>
      </c>
    </row>
    <row r="25" spans="1:5" x14ac:dyDescent="0.2">
      <c r="A25">
        <v>4445</v>
      </c>
      <c r="B25">
        <v>5100</v>
      </c>
      <c r="C25" t="s">
        <v>1069</v>
      </c>
      <c r="D25">
        <v>9037</v>
      </c>
      <c r="E25" t="s">
        <v>1066</v>
      </c>
    </row>
    <row r="26" spans="1:5" x14ac:dyDescent="0.2">
      <c r="A26">
        <v>4445</v>
      </c>
      <c r="B26">
        <v>5100</v>
      </c>
      <c r="C26" t="s">
        <v>1069</v>
      </c>
      <c r="D26">
        <v>9037</v>
      </c>
      <c r="E26" t="s">
        <v>1066</v>
      </c>
    </row>
    <row r="27" spans="1:5" x14ac:dyDescent="0.2">
      <c r="A27">
        <v>4445</v>
      </c>
      <c r="B27">
        <v>5100</v>
      </c>
      <c r="C27" t="s">
        <v>1070</v>
      </c>
      <c r="D27">
        <v>9037</v>
      </c>
      <c r="E27" t="s">
        <v>1066</v>
      </c>
    </row>
    <row r="28" spans="1:5" x14ac:dyDescent="0.2">
      <c r="A28">
        <v>4445</v>
      </c>
      <c r="B28">
        <v>5100</v>
      </c>
      <c r="C28" t="s">
        <v>1072</v>
      </c>
      <c r="D28">
        <v>9037</v>
      </c>
      <c r="E28" t="s">
        <v>1066</v>
      </c>
    </row>
    <row r="29" spans="1:5" x14ac:dyDescent="0.2">
      <c r="A29">
        <v>4445</v>
      </c>
      <c r="B29">
        <v>5100</v>
      </c>
      <c r="C29" t="s">
        <v>1068</v>
      </c>
      <c r="D29">
        <v>9037</v>
      </c>
      <c r="E29" t="s">
        <v>1066</v>
      </c>
    </row>
    <row r="30" spans="1:5" x14ac:dyDescent="0.2">
      <c r="A30">
        <v>4445</v>
      </c>
      <c r="B30">
        <v>5100</v>
      </c>
      <c r="C30" t="s">
        <v>1069</v>
      </c>
      <c r="D30">
        <v>9037</v>
      </c>
      <c r="E30" t="s">
        <v>1066</v>
      </c>
    </row>
    <row r="31" spans="1:5" x14ac:dyDescent="0.2">
      <c r="A31">
        <v>4445</v>
      </c>
      <c r="B31">
        <v>5100</v>
      </c>
      <c r="C31" t="s">
        <v>1069</v>
      </c>
      <c r="D31">
        <v>9037</v>
      </c>
      <c r="E31" t="s">
        <v>1066</v>
      </c>
    </row>
    <row r="32" spans="1:5" x14ac:dyDescent="0.2">
      <c r="A32">
        <v>4445</v>
      </c>
      <c r="B32">
        <v>5100</v>
      </c>
      <c r="C32" t="s">
        <v>1070</v>
      </c>
      <c r="D32">
        <v>9037</v>
      </c>
      <c r="E32" t="s">
        <v>1066</v>
      </c>
    </row>
    <row r="33" spans="1:5" x14ac:dyDescent="0.2">
      <c r="A33">
        <v>4445</v>
      </c>
      <c r="B33">
        <v>5100</v>
      </c>
      <c r="C33" t="s">
        <v>1074</v>
      </c>
      <c r="D33">
        <v>9037</v>
      </c>
      <c r="E33" t="s">
        <v>1066</v>
      </c>
    </row>
    <row r="34" spans="1:5" x14ac:dyDescent="0.2">
      <c r="A34">
        <v>4445</v>
      </c>
      <c r="B34">
        <v>7800</v>
      </c>
      <c r="C34" t="s">
        <v>1075</v>
      </c>
      <c r="D34">
        <v>9037</v>
      </c>
      <c r="E34" t="s">
        <v>1066</v>
      </c>
    </row>
    <row r="35" spans="1:5" x14ac:dyDescent="0.2">
      <c r="A35">
        <v>4445</v>
      </c>
      <c r="B35">
        <v>5100</v>
      </c>
      <c r="C35" t="s">
        <v>1076</v>
      </c>
      <c r="D35">
        <v>9037</v>
      </c>
      <c r="E35" t="s">
        <v>1066</v>
      </c>
    </row>
    <row r="36" spans="1:5" x14ac:dyDescent="0.2">
      <c r="A36">
        <v>4445</v>
      </c>
      <c r="B36">
        <v>5100</v>
      </c>
      <c r="C36" t="s">
        <v>1077</v>
      </c>
      <c r="D36">
        <v>9037</v>
      </c>
      <c r="E36" t="s">
        <v>1066</v>
      </c>
    </row>
    <row r="37" spans="1:5" x14ac:dyDescent="0.2">
      <c r="A37">
        <v>4445</v>
      </c>
      <c r="B37">
        <v>5100</v>
      </c>
      <c r="C37" t="s">
        <v>1078</v>
      </c>
      <c r="D37">
        <v>9037</v>
      </c>
      <c r="E37" t="s">
        <v>1066</v>
      </c>
    </row>
    <row r="38" spans="1:5" x14ac:dyDescent="0.2">
      <c r="A38">
        <v>4445</v>
      </c>
      <c r="B38">
        <v>6150</v>
      </c>
      <c r="C38" t="s">
        <v>1079</v>
      </c>
      <c r="D38">
        <v>9037</v>
      </c>
      <c r="E38" t="s">
        <v>1066</v>
      </c>
    </row>
    <row r="39" spans="1:5" x14ac:dyDescent="0.2">
      <c r="A39">
        <v>4445</v>
      </c>
      <c r="B39">
        <v>6150</v>
      </c>
      <c r="C39" t="s">
        <v>1068</v>
      </c>
      <c r="D39">
        <v>9037</v>
      </c>
      <c r="E39" t="s">
        <v>1066</v>
      </c>
    </row>
    <row r="40" spans="1:5" x14ac:dyDescent="0.2">
      <c r="A40">
        <v>4445</v>
      </c>
      <c r="B40">
        <v>6150</v>
      </c>
      <c r="C40" t="s">
        <v>1069</v>
      </c>
      <c r="D40">
        <v>9037</v>
      </c>
      <c r="E40" t="s">
        <v>1066</v>
      </c>
    </row>
    <row r="41" spans="1:5" x14ac:dyDescent="0.2">
      <c r="A41">
        <v>4445</v>
      </c>
      <c r="B41">
        <v>6150</v>
      </c>
      <c r="C41" t="s">
        <v>1069</v>
      </c>
      <c r="D41">
        <v>9037</v>
      </c>
      <c r="E41" t="s">
        <v>1066</v>
      </c>
    </row>
    <row r="42" spans="1:5" x14ac:dyDescent="0.2">
      <c r="A42">
        <v>4445</v>
      </c>
      <c r="B42">
        <v>6150</v>
      </c>
      <c r="C42" t="s">
        <v>1070</v>
      </c>
      <c r="D42">
        <v>9037</v>
      </c>
      <c r="E42" t="s">
        <v>1066</v>
      </c>
    </row>
    <row r="43" spans="1:5" x14ac:dyDescent="0.2">
      <c r="A43">
        <v>4445</v>
      </c>
      <c r="B43">
        <v>6150</v>
      </c>
      <c r="C43" t="s">
        <v>1080</v>
      </c>
      <c r="D43">
        <v>9037</v>
      </c>
      <c r="E43" t="s">
        <v>1066</v>
      </c>
    </row>
    <row r="44" spans="1:5" x14ac:dyDescent="0.2">
      <c r="A44">
        <v>4445</v>
      </c>
      <c r="B44">
        <v>6150</v>
      </c>
      <c r="C44" t="s">
        <v>1068</v>
      </c>
      <c r="D44">
        <v>9037</v>
      </c>
      <c r="E44" t="s">
        <v>1066</v>
      </c>
    </row>
    <row r="45" spans="1:5" x14ac:dyDescent="0.2">
      <c r="A45">
        <v>4445</v>
      </c>
      <c r="B45">
        <v>6150</v>
      </c>
      <c r="C45" t="s">
        <v>1069</v>
      </c>
      <c r="D45">
        <v>9037</v>
      </c>
      <c r="E45" t="s">
        <v>1066</v>
      </c>
    </row>
    <row r="46" spans="1:5" x14ac:dyDescent="0.2">
      <c r="A46">
        <v>4445</v>
      </c>
      <c r="B46">
        <v>6150</v>
      </c>
      <c r="C46" t="s">
        <v>1069</v>
      </c>
      <c r="D46">
        <v>9037</v>
      </c>
      <c r="E46" t="s">
        <v>1066</v>
      </c>
    </row>
    <row r="47" spans="1:5" x14ac:dyDescent="0.2">
      <c r="A47">
        <v>4445</v>
      </c>
      <c r="B47">
        <v>6150</v>
      </c>
      <c r="C47" t="s">
        <v>1070</v>
      </c>
      <c r="D47">
        <v>9037</v>
      </c>
      <c r="E47" t="s">
        <v>1066</v>
      </c>
    </row>
    <row r="48" spans="1:5" x14ac:dyDescent="0.2">
      <c r="A48">
        <v>4445</v>
      </c>
      <c r="B48">
        <v>6150</v>
      </c>
      <c r="C48" t="s">
        <v>1074</v>
      </c>
      <c r="D48">
        <v>9037</v>
      </c>
      <c r="E48" t="s">
        <v>1066</v>
      </c>
    </row>
    <row r="49" spans="1:5" x14ac:dyDescent="0.2">
      <c r="A49">
        <v>4445</v>
      </c>
      <c r="B49">
        <v>6150</v>
      </c>
      <c r="C49" t="s">
        <v>1078</v>
      </c>
      <c r="D49">
        <v>9037</v>
      </c>
      <c r="E49" t="s">
        <v>1066</v>
      </c>
    </row>
    <row r="50" spans="1:5" x14ac:dyDescent="0.2">
      <c r="A50">
        <v>4445</v>
      </c>
      <c r="B50">
        <v>6150</v>
      </c>
      <c r="C50" t="s">
        <v>1081</v>
      </c>
      <c r="D50">
        <v>9037</v>
      </c>
      <c r="E50" t="s">
        <v>1066</v>
      </c>
    </row>
    <row r="51" spans="1:5" x14ac:dyDescent="0.2">
      <c r="A51">
        <v>4445</v>
      </c>
      <c r="B51">
        <v>6150</v>
      </c>
      <c r="C51" t="s">
        <v>1076</v>
      </c>
      <c r="D51">
        <v>9037</v>
      </c>
      <c r="E51" t="s">
        <v>1066</v>
      </c>
    </row>
    <row r="52" spans="1:5" x14ac:dyDescent="0.2">
      <c r="A52">
        <v>4445</v>
      </c>
      <c r="B52">
        <v>6400</v>
      </c>
      <c r="C52" t="s">
        <v>1079</v>
      </c>
      <c r="D52">
        <v>9037</v>
      </c>
      <c r="E52" t="s">
        <v>1066</v>
      </c>
    </row>
    <row r="53" spans="1:5" x14ac:dyDescent="0.2">
      <c r="A53">
        <v>4445</v>
      </c>
      <c r="B53">
        <v>6400</v>
      </c>
      <c r="C53" t="s">
        <v>1069</v>
      </c>
      <c r="D53">
        <v>9037</v>
      </c>
      <c r="E53" t="s">
        <v>1066</v>
      </c>
    </row>
    <row r="54" spans="1:5" x14ac:dyDescent="0.2">
      <c r="A54">
        <v>4445</v>
      </c>
      <c r="B54">
        <v>6400</v>
      </c>
      <c r="C54" t="s">
        <v>1069</v>
      </c>
      <c r="D54">
        <v>9037</v>
      </c>
      <c r="E54" t="s">
        <v>1066</v>
      </c>
    </row>
    <row r="55" spans="1:5" x14ac:dyDescent="0.2">
      <c r="A55">
        <v>4445</v>
      </c>
      <c r="B55">
        <v>6400</v>
      </c>
      <c r="C55" t="s">
        <v>1070</v>
      </c>
      <c r="D55">
        <v>9037</v>
      </c>
      <c r="E55" t="s">
        <v>1066</v>
      </c>
    </row>
    <row r="56" spans="1:5" x14ac:dyDescent="0.2">
      <c r="A56">
        <v>4445</v>
      </c>
      <c r="B56">
        <v>6400</v>
      </c>
      <c r="C56" t="s">
        <v>1082</v>
      </c>
      <c r="D56">
        <v>9037</v>
      </c>
      <c r="E56" t="s">
        <v>1066</v>
      </c>
    </row>
    <row r="57" spans="1:5" x14ac:dyDescent="0.2">
      <c r="A57">
        <v>4445</v>
      </c>
      <c r="B57">
        <v>6400</v>
      </c>
      <c r="C57" t="s">
        <v>1069</v>
      </c>
      <c r="D57">
        <v>9037</v>
      </c>
      <c r="E57" t="s">
        <v>1066</v>
      </c>
    </row>
    <row r="58" spans="1:5" x14ac:dyDescent="0.2">
      <c r="A58">
        <v>4445</v>
      </c>
      <c r="B58">
        <v>6400</v>
      </c>
      <c r="C58" t="s">
        <v>1070</v>
      </c>
      <c r="D58">
        <v>9037</v>
      </c>
      <c r="E58" t="s">
        <v>1066</v>
      </c>
    </row>
    <row r="59" spans="1:5" x14ac:dyDescent="0.2">
      <c r="A59">
        <v>4445</v>
      </c>
      <c r="B59">
        <v>6400</v>
      </c>
      <c r="C59" t="s">
        <v>1079</v>
      </c>
      <c r="D59">
        <v>9037</v>
      </c>
      <c r="E59" t="s">
        <v>1066</v>
      </c>
    </row>
    <row r="60" spans="1:5" x14ac:dyDescent="0.2">
      <c r="A60">
        <v>4445</v>
      </c>
      <c r="B60">
        <v>6400</v>
      </c>
      <c r="C60" t="s">
        <v>1068</v>
      </c>
      <c r="D60">
        <v>9037</v>
      </c>
      <c r="E60" t="s">
        <v>1066</v>
      </c>
    </row>
    <row r="61" spans="1:5" x14ac:dyDescent="0.2">
      <c r="A61">
        <v>4445</v>
      </c>
      <c r="B61">
        <v>6400</v>
      </c>
      <c r="C61" t="s">
        <v>1069</v>
      </c>
      <c r="D61">
        <v>9037</v>
      </c>
      <c r="E61" t="s">
        <v>1066</v>
      </c>
    </row>
    <row r="62" spans="1:5" x14ac:dyDescent="0.2">
      <c r="A62">
        <v>4445</v>
      </c>
      <c r="B62">
        <v>6400</v>
      </c>
      <c r="C62" t="s">
        <v>1069</v>
      </c>
      <c r="D62">
        <v>9037</v>
      </c>
      <c r="E62" t="s">
        <v>1066</v>
      </c>
    </row>
    <row r="63" spans="1:5" x14ac:dyDescent="0.2">
      <c r="A63">
        <v>4445</v>
      </c>
      <c r="B63">
        <v>6400</v>
      </c>
      <c r="C63" t="s">
        <v>1070</v>
      </c>
      <c r="D63">
        <v>9037</v>
      </c>
      <c r="E63" t="s">
        <v>1066</v>
      </c>
    </row>
    <row r="64" spans="1:5" x14ac:dyDescent="0.2">
      <c r="A64">
        <v>4445</v>
      </c>
      <c r="B64">
        <v>6400</v>
      </c>
      <c r="C64" t="s">
        <v>1080</v>
      </c>
      <c r="D64">
        <v>9037</v>
      </c>
      <c r="E64" t="s">
        <v>1066</v>
      </c>
    </row>
    <row r="65" spans="1:5" x14ac:dyDescent="0.2">
      <c r="A65">
        <v>4445</v>
      </c>
      <c r="B65">
        <v>6400</v>
      </c>
      <c r="C65" t="s">
        <v>1068</v>
      </c>
      <c r="D65">
        <v>9037</v>
      </c>
      <c r="E65" t="s">
        <v>1066</v>
      </c>
    </row>
    <row r="66" spans="1:5" x14ac:dyDescent="0.2">
      <c r="A66">
        <v>4445</v>
      </c>
      <c r="B66">
        <v>6400</v>
      </c>
      <c r="C66" t="s">
        <v>1069</v>
      </c>
      <c r="D66">
        <v>9037</v>
      </c>
      <c r="E66" t="s">
        <v>1066</v>
      </c>
    </row>
    <row r="67" spans="1:5" x14ac:dyDescent="0.2">
      <c r="A67">
        <v>4445</v>
      </c>
      <c r="B67">
        <v>6400</v>
      </c>
      <c r="C67" t="s">
        <v>1069</v>
      </c>
      <c r="D67">
        <v>9037</v>
      </c>
      <c r="E67" t="s">
        <v>1066</v>
      </c>
    </row>
    <row r="68" spans="1:5" x14ac:dyDescent="0.2">
      <c r="A68">
        <v>4445</v>
      </c>
      <c r="B68">
        <v>6400</v>
      </c>
      <c r="C68" t="s">
        <v>1070</v>
      </c>
      <c r="D68">
        <v>9037</v>
      </c>
      <c r="E68" t="s">
        <v>1066</v>
      </c>
    </row>
    <row r="69" spans="1:5" x14ac:dyDescent="0.2">
      <c r="A69">
        <v>4445</v>
      </c>
      <c r="B69">
        <v>6400</v>
      </c>
      <c r="C69" t="s">
        <v>1083</v>
      </c>
      <c r="D69">
        <v>9037</v>
      </c>
      <c r="E69" t="s">
        <v>1066</v>
      </c>
    </row>
    <row r="70" spans="1:5" x14ac:dyDescent="0.2">
      <c r="A70">
        <v>4445</v>
      </c>
      <c r="B70">
        <v>6400</v>
      </c>
      <c r="C70" t="s">
        <v>1084</v>
      </c>
      <c r="D70">
        <v>9037</v>
      </c>
      <c r="E70" t="s">
        <v>1066</v>
      </c>
    </row>
    <row r="71" spans="1:5" x14ac:dyDescent="0.2">
      <c r="A71">
        <v>4445</v>
      </c>
      <c r="B71">
        <v>6400</v>
      </c>
      <c r="C71" t="s">
        <v>1076</v>
      </c>
      <c r="D71">
        <v>9037</v>
      </c>
      <c r="E71" t="s">
        <v>1066</v>
      </c>
    </row>
    <row r="72" spans="1:5" x14ac:dyDescent="0.2">
      <c r="A72">
        <v>4445</v>
      </c>
      <c r="B72">
        <v>6400</v>
      </c>
      <c r="C72" t="s">
        <v>1074</v>
      </c>
      <c r="D72">
        <v>9037</v>
      </c>
      <c r="E72" t="s">
        <v>1066</v>
      </c>
    </row>
    <row r="73" spans="1:5" x14ac:dyDescent="0.2">
      <c r="A73">
        <v>4445</v>
      </c>
      <c r="B73">
        <v>6100</v>
      </c>
      <c r="C73" t="s">
        <v>1079</v>
      </c>
      <c r="D73">
        <v>9037</v>
      </c>
      <c r="E73" t="s">
        <v>1066</v>
      </c>
    </row>
    <row r="74" spans="1:5" x14ac:dyDescent="0.2">
      <c r="A74">
        <v>4445</v>
      </c>
      <c r="B74">
        <v>6100</v>
      </c>
      <c r="C74" t="s">
        <v>1068</v>
      </c>
      <c r="D74">
        <v>9037</v>
      </c>
      <c r="E74" t="s">
        <v>1066</v>
      </c>
    </row>
    <row r="75" spans="1:5" x14ac:dyDescent="0.2">
      <c r="A75">
        <v>4445</v>
      </c>
      <c r="B75">
        <v>6100</v>
      </c>
      <c r="C75" t="s">
        <v>1069</v>
      </c>
      <c r="D75">
        <v>9037</v>
      </c>
      <c r="E75" t="s">
        <v>1066</v>
      </c>
    </row>
    <row r="76" spans="1:5" x14ac:dyDescent="0.2">
      <c r="A76">
        <v>4445</v>
      </c>
      <c r="B76">
        <v>6100</v>
      </c>
      <c r="C76" t="s">
        <v>1069</v>
      </c>
      <c r="D76">
        <v>9037</v>
      </c>
      <c r="E76" t="s">
        <v>1066</v>
      </c>
    </row>
    <row r="77" spans="1:5" x14ac:dyDescent="0.2">
      <c r="A77">
        <v>4445</v>
      </c>
      <c r="B77">
        <v>6100</v>
      </c>
      <c r="C77" t="s">
        <v>1070</v>
      </c>
      <c r="D77">
        <v>9037</v>
      </c>
      <c r="E77" t="s">
        <v>1066</v>
      </c>
    </row>
    <row r="78" spans="1:5" x14ac:dyDescent="0.2">
      <c r="A78">
        <v>4445</v>
      </c>
      <c r="B78">
        <v>6100</v>
      </c>
      <c r="C78" t="s">
        <v>1080</v>
      </c>
      <c r="D78">
        <v>9037</v>
      </c>
      <c r="E78" t="s">
        <v>1066</v>
      </c>
    </row>
    <row r="79" spans="1:5" x14ac:dyDescent="0.2">
      <c r="A79">
        <v>4445</v>
      </c>
      <c r="B79">
        <v>6100</v>
      </c>
      <c r="C79" t="s">
        <v>1068</v>
      </c>
      <c r="D79">
        <v>9037</v>
      </c>
      <c r="E79" t="s">
        <v>1066</v>
      </c>
    </row>
    <row r="80" spans="1:5" x14ac:dyDescent="0.2">
      <c r="A80">
        <v>4445</v>
      </c>
      <c r="B80">
        <v>6100</v>
      </c>
      <c r="C80" t="s">
        <v>1069</v>
      </c>
      <c r="D80">
        <v>9037</v>
      </c>
      <c r="E80" t="s">
        <v>1066</v>
      </c>
    </row>
    <row r="81" spans="1:5" x14ac:dyDescent="0.2">
      <c r="A81">
        <v>4445</v>
      </c>
      <c r="B81">
        <v>6100</v>
      </c>
      <c r="C81" t="s">
        <v>1069</v>
      </c>
      <c r="D81">
        <v>9037</v>
      </c>
      <c r="E81" t="s">
        <v>1066</v>
      </c>
    </row>
    <row r="82" spans="1:5" x14ac:dyDescent="0.2">
      <c r="A82">
        <v>4445</v>
      </c>
      <c r="B82">
        <v>6100</v>
      </c>
      <c r="C82" t="s">
        <v>1070</v>
      </c>
      <c r="D82">
        <v>9037</v>
      </c>
      <c r="E82" t="s">
        <v>1066</v>
      </c>
    </row>
    <row r="83" spans="1:5" x14ac:dyDescent="0.2">
      <c r="A83">
        <v>4445</v>
      </c>
      <c r="B83">
        <v>6100</v>
      </c>
      <c r="C83" t="s">
        <v>1074</v>
      </c>
      <c r="D83">
        <v>9037</v>
      </c>
      <c r="E83" t="s">
        <v>1066</v>
      </c>
    </row>
    <row r="84" spans="1:5" x14ac:dyDescent="0.2">
      <c r="A84">
        <v>4445</v>
      </c>
      <c r="B84">
        <v>6100</v>
      </c>
      <c r="C84" t="s">
        <v>1077</v>
      </c>
      <c r="D84">
        <v>9037</v>
      </c>
      <c r="E84" t="s">
        <v>1066</v>
      </c>
    </row>
    <row r="85" spans="1:5" x14ac:dyDescent="0.2">
      <c r="A85">
        <v>4445</v>
      </c>
      <c r="B85">
        <v>6100</v>
      </c>
      <c r="C85" t="s">
        <v>1076</v>
      </c>
      <c r="D85">
        <v>9037</v>
      </c>
      <c r="E85" t="s">
        <v>1066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2" workbookViewId="0">
      <selection activeCell="D3" sqref="D3"/>
    </sheetView>
  </sheetViews>
  <sheetFormatPr baseColWidth="10" defaultColWidth="31.1640625" defaultRowHeight="15" x14ac:dyDescent="0.2"/>
  <cols>
    <col min="1" max="1" width="19.5" customWidth="1"/>
    <col min="2" max="2" width="14.83203125" customWidth="1"/>
  </cols>
  <sheetData>
    <row r="1" spans="1:6" ht="28" x14ac:dyDescent="0.2">
      <c r="E1" s="120" t="s">
        <v>213</v>
      </c>
      <c r="F1" s="120" t="s">
        <v>214</v>
      </c>
    </row>
    <row r="2" spans="1:6" ht="98" x14ac:dyDescent="0.2">
      <c r="A2" s="9">
        <v>5100</v>
      </c>
      <c r="B2" s="17">
        <v>130</v>
      </c>
      <c r="C2" s="11" t="s">
        <v>51</v>
      </c>
      <c r="D2" s="1" t="s">
        <v>215</v>
      </c>
      <c r="E2" s="73"/>
      <c r="F2" s="73"/>
    </row>
    <row r="3" spans="1:6" ht="164.5" customHeight="1" x14ac:dyDescent="0.2">
      <c r="A3" s="17">
        <v>6100</v>
      </c>
      <c r="B3" s="17">
        <v>130</v>
      </c>
      <c r="C3" s="21" t="s">
        <v>156</v>
      </c>
      <c r="D3" s="9" t="s">
        <v>1065</v>
      </c>
      <c r="E3" s="73"/>
      <c r="F3" s="7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ColWidth="8.83203125" defaultRowHeight="15" x14ac:dyDescent="0.2"/>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5"/>
  <sheetViews>
    <sheetView topLeftCell="A31" workbookViewId="0">
      <selection activeCell="G1" sqref="G1"/>
    </sheetView>
  </sheetViews>
  <sheetFormatPr baseColWidth="10" defaultColWidth="8.83203125" defaultRowHeight="15" x14ac:dyDescent="0.2"/>
  <cols>
    <col min="1" max="1" width="63.1640625" customWidth="1"/>
    <col min="2" max="2" width="2.83203125" bestFit="1" customWidth="1"/>
    <col min="3" max="7" width="13.5" bestFit="1" customWidth="1"/>
    <col min="8" max="8" width="26.5" customWidth="1"/>
  </cols>
  <sheetData>
    <row r="1" spans="1:7" x14ac:dyDescent="0.2">
      <c r="A1" s="77" t="s">
        <v>216</v>
      </c>
      <c r="B1" s="9">
        <v>14</v>
      </c>
      <c r="C1" s="57">
        <v>284584</v>
      </c>
      <c r="D1" s="57">
        <f>(C1*5%)+C1</f>
        <v>298813.2</v>
      </c>
      <c r="E1" s="20">
        <f>(D1*5%)+D1</f>
        <v>313753.86</v>
      </c>
      <c r="F1" s="20">
        <f>(E1*5%)+E1</f>
        <v>329441.55299999996</v>
      </c>
      <c r="G1" s="20">
        <f>SUM(E1:F1)</f>
        <v>643195.41299999994</v>
      </c>
    </row>
    <row r="2" spans="1:7" x14ac:dyDescent="0.2">
      <c r="A2" s="77" t="s">
        <v>20</v>
      </c>
      <c r="B2" s="9"/>
      <c r="C2" s="57">
        <v>34150</v>
      </c>
      <c r="D2" s="57">
        <f t="shared" ref="D2:F25" si="0">(C2*5%)+C2</f>
        <v>35857.5</v>
      </c>
      <c r="E2" s="20">
        <f t="shared" si="0"/>
        <v>37650.375</v>
      </c>
      <c r="F2" s="20">
        <f t="shared" si="0"/>
        <v>39532.893750000003</v>
      </c>
      <c r="G2" s="20">
        <f t="shared" ref="G2:G25" si="1">SUM(E2:F2)</f>
        <v>77183.268750000003</v>
      </c>
    </row>
    <row r="3" spans="1:7" x14ac:dyDescent="0.2">
      <c r="A3" s="77" t="s">
        <v>21</v>
      </c>
      <c r="B3" s="9"/>
      <c r="C3" s="57">
        <v>17644</v>
      </c>
      <c r="D3" s="57">
        <f t="shared" si="0"/>
        <v>18526.2</v>
      </c>
      <c r="E3" s="20">
        <f t="shared" si="0"/>
        <v>19452.510000000002</v>
      </c>
      <c r="F3" s="20">
        <f t="shared" si="0"/>
        <v>20425.135500000004</v>
      </c>
      <c r="G3" s="20">
        <f t="shared" si="1"/>
        <v>39877.645500000006</v>
      </c>
    </row>
    <row r="4" spans="1:7" x14ac:dyDescent="0.2">
      <c r="A4" s="77" t="s">
        <v>22</v>
      </c>
      <c r="B4" s="9"/>
      <c r="C4" s="57">
        <v>4127</v>
      </c>
      <c r="D4" s="57">
        <f t="shared" si="0"/>
        <v>4333.3500000000004</v>
      </c>
      <c r="E4" s="20">
        <f t="shared" si="0"/>
        <v>4550.0174999999999</v>
      </c>
      <c r="F4" s="20">
        <f t="shared" si="0"/>
        <v>4777.5183749999997</v>
      </c>
      <c r="G4" s="20">
        <f t="shared" si="1"/>
        <v>9327.5358749999996</v>
      </c>
    </row>
    <row r="5" spans="1:7" x14ac:dyDescent="0.2">
      <c r="A5" s="77" t="s">
        <v>217</v>
      </c>
      <c r="B5" s="9"/>
      <c r="C5" s="57">
        <v>40490</v>
      </c>
      <c r="D5" s="57">
        <f t="shared" si="0"/>
        <v>42514.5</v>
      </c>
      <c r="E5" s="20">
        <f t="shared" si="0"/>
        <v>44640.224999999999</v>
      </c>
      <c r="F5" s="20">
        <f t="shared" si="0"/>
        <v>46872.236250000002</v>
      </c>
      <c r="G5" s="20">
        <f t="shared" si="1"/>
        <v>91512.461249999993</v>
      </c>
    </row>
    <row r="6" spans="1:7" x14ac:dyDescent="0.2">
      <c r="A6" s="77" t="s">
        <v>23</v>
      </c>
      <c r="B6" s="9"/>
      <c r="C6" s="57">
        <v>2845</v>
      </c>
      <c r="D6" s="57">
        <f t="shared" si="0"/>
        <v>2987.25</v>
      </c>
      <c r="E6" s="20">
        <f t="shared" si="0"/>
        <v>3136.6125000000002</v>
      </c>
      <c r="F6" s="20">
        <f t="shared" si="0"/>
        <v>3293.4431250000002</v>
      </c>
      <c r="G6" s="20">
        <f t="shared" si="1"/>
        <v>6430.0556250000009</v>
      </c>
    </row>
    <row r="7" spans="1:7" x14ac:dyDescent="0.2">
      <c r="A7" s="77" t="s">
        <v>216</v>
      </c>
      <c r="B7" s="9">
        <v>14</v>
      </c>
      <c r="C7" s="57">
        <v>664029</v>
      </c>
      <c r="D7" s="57">
        <f t="shared" si="0"/>
        <v>697230.45</v>
      </c>
      <c r="E7" s="20">
        <f t="shared" si="0"/>
        <v>732091.97249999992</v>
      </c>
      <c r="F7" s="20">
        <f t="shared" si="0"/>
        <v>768696.5711249999</v>
      </c>
      <c r="G7" s="20">
        <f t="shared" si="1"/>
        <v>1500788.5436249999</v>
      </c>
    </row>
    <row r="8" spans="1:7" x14ac:dyDescent="0.2">
      <c r="A8" s="77" t="s">
        <v>20</v>
      </c>
      <c r="B8" s="9"/>
      <c r="C8" s="57">
        <v>79683</v>
      </c>
      <c r="D8" s="57">
        <f t="shared" si="0"/>
        <v>83667.149999999994</v>
      </c>
      <c r="E8" s="20">
        <f t="shared" si="0"/>
        <v>87850.507499999992</v>
      </c>
      <c r="F8" s="20">
        <f t="shared" si="0"/>
        <v>92243.03287499999</v>
      </c>
      <c r="G8" s="20">
        <f t="shared" si="1"/>
        <v>180093.54037499998</v>
      </c>
    </row>
    <row r="9" spans="1:7" x14ac:dyDescent="0.2">
      <c r="A9" s="77" t="s">
        <v>21</v>
      </c>
      <c r="B9" s="9"/>
      <c r="C9" s="57">
        <v>41168</v>
      </c>
      <c r="D9" s="57">
        <f t="shared" si="0"/>
        <v>43226.400000000001</v>
      </c>
      <c r="E9" s="20">
        <f t="shared" si="0"/>
        <v>45387.72</v>
      </c>
      <c r="F9" s="20">
        <f t="shared" si="0"/>
        <v>47657.106</v>
      </c>
      <c r="G9" s="20">
        <f t="shared" si="1"/>
        <v>93044.826000000001</v>
      </c>
    </row>
    <row r="10" spans="1:7" x14ac:dyDescent="0.2">
      <c r="A10" s="77" t="s">
        <v>22</v>
      </c>
      <c r="B10" s="9"/>
      <c r="C10" s="57">
        <v>9629</v>
      </c>
      <c r="D10" s="57">
        <f t="shared" si="0"/>
        <v>10110.450000000001</v>
      </c>
      <c r="E10" s="20">
        <f t="shared" si="0"/>
        <v>10615.9725</v>
      </c>
      <c r="F10" s="20">
        <f t="shared" si="0"/>
        <v>11146.771124999999</v>
      </c>
      <c r="G10" s="20">
        <f t="shared" si="1"/>
        <v>21762.743624999999</v>
      </c>
    </row>
    <row r="11" spans="1:7" x14ac:dyDescent="0.2">
      <c r="A11" s="77" t="s">
        <v>217</v>
      </c>
      <c r="B11" s="9"/>
      <c r="C11" s="57">
        <v>94476</v>
      </c>
      <c r="D11" s="57">
        <f t="shared" si="0"/>
        <v>99199.8</v>
      </c>
      <c r="E11" s="20">
        <f t="shared" si="0"/>
        <v>104159.79000000001</v>
      </c>
      <c r="F11" s="20">
        <f t="shared" si="0"/>
        <v>109367.7795</v>
      </c>
      <c r="G11" s="20">
        <f t="shared" si="1"/>
        <v>213527.56950000001</v>
      </c>
    </row>
    <row r="12" spans="1:7" x14ac:dyDescent="0.2">
      <c r="A12" s="77" t="s">
        <v>23</v>
      </c>
      <c r="B12" s="9"/>
      <c r="C12" s="57">
        <v>6639</v>
      </c>
      <c r="D12" s="57">
        <f t="shared" si="0"/>
        <v>6970.95</v>
      </c>
      <c r="E12" s="20">
        <f t="shared" si="0"/>
        <v>7319.4974999999995</v>
      </c>
      <c r="F12" s="20">
        <f t="shared" si="0"/>
        <v>7685.4723749999994</v>
      </c>
      <c r="G12" s="20">
        <f t="shared" si="1"/>
        <v>15004.969874999999</v>
      </c>
    </row>
    <row r="13" spans="1:7" x14ac:dyDescent="0.2">
      <c r="A13" s="81"/>
      <c r="B13" s="79">
        <v>14</v>
      </c>
      <c r="C13" s="82">
        <f>SUM(C1:C12)</f>
        <v>1279464</v>
      </c>
      <c r="D13" s="82">
        <f t="shared" ref="D13:G13" si="2">SUM(D1:D12)</f>
        <v>1343437.1999999997</v>
      </c>
      <c r="E13" s="82">
        <f t="shared" si="2"/>
        <v>1410609.0599999998</v>
      </c>
      <c r="F13" s="82">
        <f t="shared" si="2"/>
        <v>1481139.5129999996</v>
      </c>
      <c r="G13" s="82">
        <f t="shared" si="2"/>
        <v>2891748.5729999999</v>
      </c>
    </row>
    <row r="14" spans="1:7" x14ac:dyDescent="0.2">
      <c r="A14" s="77" t="s">
        <v>218</v>
      </c>
      <c r="B14" s="9">
        <v>1</v>
      </c>
      <c r="C14" s="57">
        <v>22524</v>
      </c>
      <c r="D14" s="57">
        <f t="shared" si="0"/>
        <v>23650.2</v>
      </c>
      <c r="E14" s="20">
        <f t="shared" si="0"/>
        <v>24832.71</v>
      </c>
      <c r="F14" s="20">
        <f t="shared" si="0"/>
        <v>26074.345499999999</v>
      </c>
      <c r="G14" s="20">
        <f t="shared" si="1"/>
        <v>50907.055500000002</v>
      </c>
    </row>
    <row r="15" spans="1:7" x14ac:dyDescent="0.2">
      <c r="A15" s="77" t="s">
        <v>20</v>
      </c>
      <c r="B15" s="9"/>
      <c r="C15" s="57">
        <v>2703</v>
      </c>
      <c r="D15" s="57">
        <f t="shared" si="0"/>
        <v>2838.15</v>
      </c>
      <c r="E15" s="20">
        <f t="shared" si="0"/>
        <v>2980.0574999999999</v>
      </c>
      <c r="F15" s="20">
        <f t="shared" si="0"/>
        <v>3129.060375</v>
      </c>
      <c r="G15" s="20">
        <f t="shared" si="1"/>
        <v>6109.1178749999999</v>
      </c>
    </row>
    <row r="16" spans="1:7" x14ac:dyDescent="0.2">
      <c r="A16" s="77" t="s">
        <v>21</v>
      </c>
      <c r="B16" s="9"/>
      <c r="C16" s="57">
        <v>1397</v>
      </c>
      <c r="D16" s="57">
        <f t="shared" si="0"/>
        <v>1466.85</v>
      </c>
      <c r="E16" s="20">
        <f t="shared" si="0"/>
        <v>1540.1924999999999</v>
      </c>
      <c r="F16" s="20">
        <f t="shared" si="0"/>
        <v>1617.2021249999998</v>
      </c>
      <c r="G16" s="20">
        <f t="shared" si="1"/>
        <v>3157.3946249999999</v>
      </c>
    </row>
    <row r="17" spans="1:7" x14ac:dyDescent="0.2">
      <c r="A17" s="77" t="s">
        <v>22</v>
      </c>
      <c r="B17" s="9"/>
      <c r="C17" s="57">
        <v>327</v>
      </c>
      <c r="D17" s="57">
        <f t="shared" si="0"/>
        <v>343.35</v>
      </c>
      <c r="E17" s="20">
        <f t="shared" si="0"/>
        <v>360.51750000000004</v>
      </c>
      <c r="F17" s="20">
        <f t="shared" si="0"/>
        <v>378.54337500000003</v>
      </c>
      <c r="G17" s="20">
        <f t="shared" si="1"/>
        <v>739.06087500000012</v>
      </c>
    </row>
    <row r="18" spans="1:7" x14ac:dyDescent="0.2">
      <c r="A18" s="77" t="s">
        <v>217</v>
      </c>
      <c r="B18" s="9"/>
      <c r="C18" s="57">
        <v>2867</v>
      </c>
      <c r="D18" s="57">
        <f t="shared" si="0"/>
        <v>3010.35</v>
      </c>
      <c r="E18" s="20">
        <f t="shared" si="0"/>
        <v>3160.8674999999998</v>
      </c>
      <c r="F18" s="20">
        <f t="shared" si="0"/>
        <v>3318.910875</v>
      </c>
      <c r="G18" s="20">
        <f t="shared" si="1"/>
        <v>6479.7783749999999</v>
      </c>
    </row>
    <row r="19" spans="1:7" x14ac:dyDescent="0.2">
      <c r="A19" s="77" t="s">
        <v>23</v>
      </c>
      <c r="B19" s="9"/>
      <c r="C19" s="57">
        <v>225</v>
      </c>
      <c r="D19" s="57">
        <f t="shared" si="0"/>
        <v>236.25</v>
      </c>
      <c r="E19" s="20">
        <f t="shared" si="0"/>
        <v>248.0625</v>
      </c>
      <c r="F19" s="20">
        <f t="shared" si="0"/>
        <v>260.46562499999999</v>
      </c>
      <c r="G19" s="20">
        <f t="shared" si="1"/>
        <v>508.52812499999999</v>
      </c>
    </row>
    <row r="20" spans="1:7" x14ac:dyDescent="0.2">
      <c r="A20" s="77" t="s">
        <v>218</v>
      </c>
      <c r="B20" s="9">
        <v>1</v>
      </c>
      <c r="C20" s="57">
        <v>52557</v>
      </c>
      <c r="D20" s="57">
        <f t="shared" si="0"/>
        <v>55184.85</v>
      </c>
      <c r="E20" s="20">
        <f t="shared" si="0"/>
        <v>57944.092499999999</v>
      </c>
      <c r="F20" s="20">
        <f t="shared" si="0"/>
        <v>60841.297124999997</v>
      </c>
      <c r="G20" s="20">
        <f t="shared" si="1"/>
        <v>118785.389625</v>
      </c>
    </row>
    <row r="21" spans="1:7" x14ac:dyDescent="0.2">
      <c r="A21" s="77" t="s">
        <v>20</v>
      </c>
      <c r="B21" s="9"/>
      <c r="C21" s="57">
        <v>6307</v>
      </c>
      <c r="D21" s="57">
        <f t="shared" si="0"/>
        <v>6622.35</v>
      </c>
      <c r="E21" s="20">
        <f t="shared" si="0"/>
        <v>6953.4675000000007</v>
      </c>
      <c r="F21" s="20">
        <f t="shared" si="0"/>
        <v>7301.140875000001</v>
      </c>
      <c r="G21" s="20">
        <f t="shared" si="1"/>
        <v>14254.608375000002</v>
      </c>
    </row>
    <row r="22" spans="1:7" x14ac:dyDescent="0.2">
      <c r="A22" s="77" t="s">
        <v>21</v>
      </c>
      <c r="B22" s="9"/>
      <c r="C22" s="57">
        <v>3259</v>
      </c>
      <c r="D22" s="57">
        <f t="shared" si="0"/>
        <v>3421.95</v>
      </c>
      <c r="E22" s="20">
        <f t="shared" si="0"/>
        <v>3593.0474999999997</v>
      </c>
      <c r="F22" s="20">
        <f t="shared" si="0"/>
        <v>3772.6998749999998</v>
      </c>
      <c r="G22" s="20">
        <f t="shared" si="1"/>
        <v>7365.747374999999</v>
      </c>
    </row>
    <row r="23" spans="1:7" x14ac:dyDescent="0.2">
      <c r="A23" s="77" t="s">
        <v>22</v>
      </c>
      <c r="B23" s="9"/>
      <c r="C23" s="57">
        <v>762</v>
      </c>
      <c r="D23" s="57">
        <f t="shared" si="0"/>
        <v>800.1</v>
      </c>
      <c r="E23" s="20">
        <f t="shared" si="0"/>
        <v>840.10500000000002</v>
      </c>
      <c r="F23" s="20">
        <f t="shared" si="0"/>
        <v>882.11025000000006</v>
      </c>
      <c r="G23" s="20">
        <f t="shared" si="1"/>
        <v>1722.2152500000002</v>
      </c>
    </row>
    <row r="24" spans="1:7" x14ac:dyDescent="0.2">
      <c r="A24" s="77" t="s">
        <v>217</v>
      </c>
      <c r="B24" s="9"/>
      <c r="C24" s="57">
        <v>6690</v>
      </c>
      <c r="D24" s="57">
        <f t="shared" si="0"/>
        <v>7024.5</v>
      </c>
      <c r="E24" s="20">
        <f t="shared" si="0"/>
        <v>7375.7250000000004</v>
      </c>
      <c r="F24" s="20">
        <f t="shared" si="0"/>
        <v>7744.5112500000005</v>
      </c>
      <c r="G24" s="20">
        <f t="shared" si="1"/>
        <v>15120.236250000002</v>
      </c>
    </row>
    <row r="25" spans="1:7" x14ac:dyDescent="0.2">
      <c r="A25" s="77" t="s">
        <v>23</v>
      </c>
      <c r="B25" s="9"/>
      <c r="C25" s="57">
        <v>526</v>
      </c>
      <c r="D25" s="57">
        <f t="shared" si="0"/>
        <v>552.29999999999995</v>
      </c>
      <c r="E25" s="20">
        <f t="shared" si="0"/>
        <v>579.91499999999996</v>
      </c>
      <c r="F25" s="20">
        <f t="shared" si="0"/>
        <v>608.91075000000001</v>
      </c>
      <c r="G25" s="20">
        <f t="shared" si="1"/>
        <v>1188.82575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7"/>
  <sheetViews>
    <sheetView topLeftCell="A20" workbookViewId="0">
      <selection activeCell="G23" sqref="G23:G26"/>
    </sheetView>
  </sheetViews>
  <sheetFormatPr baseColWidth="10" defaultColWidth="8.83203125" defaultRowHeight="15" x14ac:dyDescent="0.2"/>
  <cols>
    <col min="1" max="1" width="70.1640625" customWidth="1"/>
    <col min="2" max="2" width="2.83203125" bestFit="1" customWidth="1"/>
    <col min="3" max="7" width="13.83203125" bestFit="1" customWidth="1"/>
    <col min="8" max="8" width="48.5" customWidth="1"/>
  </cols>
  <sheetData>
    <row r="1" spans="1:8" s="73" customFormat="1" x14ac:dyDescent="0.2">
      <c r="A1" s="70" t="s">
        <v>219</v>
      </c>
      <c r="B1" s="71">
        <v>24</v>
      </c>
      <c r="C1" s="72">
        <v>1626195</v>
      </c>
      <c r="D1" s="57">
        <f t="shared" ref="D1:F6" si="0">(C1*5%)+C1</f>
        <v>1707504.75</v>
      </c>
      <c r="E1" s="20">
        <f t="shared" si="0"/>
        <v>1792879.9875</v>
      </c>
      <c r="F1" s="20">
        <f t="shared" si="0"/>
        <v>1882523.9868749999</v>
      </c>
      <c r="G1" s="20">
        <f t="shared" ref="G1:G6" si="1">SUM(E1:F1)</f>
        <v>3675403.9743750002</v>
      </c>
      <c r="H1" s="20">
        <f>G1+G8+G15</f>
        <v>3970198.8585000006</v>
      </c>
    </row>
    <row r="2" spans="1:8" s="73" customFormat="1" x14ac:dyDescent="0.2">
      <c r="A2" s="70" t="s">
        <v>20</v>
      </c>
      <c r="B2" s="71"/>
      <c r="C2" s="72">
        <v>195141</v>
      </c>
      <c r="D2" s="57">
        <f t="shared" si="0"/>
        <v>204898.05</v>
      </c>
      <c r="E2" s="20">
        <f t="shared" si="0"/>
        <v>215142.95249999998</v>
      </c>
      <c r="F2" s="20">
        <f t="shared" si="0"/>
        <v>225900.100125</v>
      </c>
      <c r="G2" s="20">
        <f t="shared" si="1"/>
        <v>441043.05262500001</v>
      </c>
      <c r="H2" s="20">
        <f t="shared" ref="H2:H6" si="2">G2+G9+G16</f>
        <v>476418.529125</v>
      </c>
    </row>
    <row r="3" spans="1:8" s="73" customFormat="1" x14ac:dyDescent="0.2">
      <c r="A3" s="70" t="s">
        <v>21</v>
      </c>
      <c r="B3" s="71"/>
      <c r="C3" s="72">
        <v>100820</v>
      </c>
      <c r="D3" s="57">
        <f t="shared" si="0"/>
        <v>105861</v>
      </c>
      <c r="E3" s="20">
        <f t="shared" si="0"/>
        <v>111154.05</v>
      </c>
      <c r="F3" s="20">
        <f t="shared" si="0"/>
        <v>116711.7525</v>
      </c>
      <c r="G3" s="20">
        <f t="shared" si="1"/>
        <v>227865.80249999999</v>
      </c>
      <c r="H3" s="20">
        <f t="shared" si="2"/>
        <v>246145.69349999999</v>
      </c>
    </row>
    <row r="4" spans="1:8" s="73" customFormat="1" x14ac:dyDescent="0.2">
      <c r="A4" s="70" t="s">
        <v>22</v>
      </c>
      <c r="B4" s="71"/>
      <c r="C4" s="72">
        <v>23580</v>
      </c>
      <c r="D4" s="57">
        <f t="shared" si="0"/>
        <v>24759</v>
      </c>
      <c r="E4" s="20">
        <f t="shared" si="0"/>
        <v>25996.95</v>
      </c>
      <c r="F4" s="20">
        <f t="shared" si="0"/>
        <v>27296.797500000001</v>
      </c>
      <c r="G4" s="20">
        <f t="shared" si="1"/>
        <v>53293.747499999998</v>
      </c>
      <c r="H4" s="20">
        <f t="shared" si="2"/>
        <v>57567.643875000002</v>
      </c>
    </row>
    <row r="5" spans="1:8" s="73" customFormat="1" x14ac:dyDescent="0.2">
      <c r="A5" s="70" t="s">
        <v>217</v>
      </c>
      <c r="B5" s="71"/>
      <c r="C5" s="72">
        <v>231630.36</v>
      </c>
      <c r="D5" s="57">
        <f t="shared" si="0"/>
        <v>243211.878</v>
      </c>
      <c r="E5" s="20">
        <f t="shared" si="0"/>
        <v>255372.4719</v>
      </c>
      <c r="F5" s="20">
        <f t="shared" si="0"/>
        <v>268141.09549500002</v>
      </c>
      <c r="G5" s="20">
        <f t="shared" si="1"/>
        <v>523513.56739500002</v>
      </c>
      <c r="H5" s="20">
        <f t="shared" si="2"/>
        <v>587640.09401999996</v>
      </c>
    </row>
    <row r="6" spans="1:8" s="73" customFormat="1" x14ac:dyDescent="0.2">
      <c r="A6" s="70" t="s">
        <v>23</v>
      </c>
      <c r="B6" s="71"/>
      <c r="C6" s="72">
        <v>16260</v>
      </c>
      <c r="D6" s="57">
        <f t="shared" si="0"/>
        <v>17073</v>
      </c>
      <c r="E6" s="20">
        <f t="shared" si="0"/>
        <v>17926.650000000001</v>
      </c>
      <c r="F6" s="20">
        <f t="shared" si="0"/>
        <v>18822.982500000002</v>
      </c>
      <c r="G6" s="20">
        <f t="shared" si="1"/>
        <v>36749.632500000007</v>
      </c>
      <c r="H6" s="20">
        <f t="shared" si="2"/>
        <v>39699.095625000002</v>
      </c>
    </row>
    <row r="7" spans="1:8" s="73" customFormat="1" x14ac:dyDescent="0.2">
      <c r="A7" s="74"/>
      <c r="B7" s="75">
        <f>SUM(B1:B6)</f>
        <v>24</v>
      </c>
      <c r="C7" s="76">
        <f t="shared" ref="C7:G7" si="3">SUM(C1:C6)</f>
        <v>2193626.36</v>
      </c>
      <c r="D7" s="76">
        <f t="shared" si="3"/>
        <v>2303307.6779999998</v>
      </c>
      <c r="E7" s="76">
        <f t="shared" si="3"/>
        <v>2418473.0618999996</v>
      </c>
      <c r="F7" s="76">
        <f t="shared" si="3"/>
        <v>2539396.7149949996</v>
      </c>
      <c r="G7" s="76">
        <f t="shared" si="3"/>
        <v>4957869.7768949997</v>
      </c>
    </row>
    <row r="8" spans="1:8" s="73" customFormat="1" x14ac:dyDescent="0.2">
      <c r="A8" s="77" t="s">
        <v>220</v>
      </c>
      <c r="B8" s="9">
        <v>1</v>
      </c>
      <c r="C8" s="72">
        <v>75726</v>
      </c>
      <c r="D8" s="57">
        <f t="shared" ref="D8:F20" si="4">(C8*5%)+C8</f>
        <v>79512.3</v>
      </c>
      <c r="E8" s="20">
        <f t="shared" si="4"/>
        <v>83487.915000000008</v>
      </c>
      <c r="F8" s="20">
        <f t="shared" si="4"/>
        <v>87662.310750000004</v>
      </c>
      <c r="G8" s="20">
        <f t="shared" ref="G8:G20" si="5">SUM(E8:F8)</f>
        <v>171150.22575000001</v>
      </c>
    </row>
    <row r="9" spans="1:8" s="73" customFormat="1" x14ac:dyDescent="0.2">
      <c r="A9" s="21" t="s">
        <v>20</v>
      </c>
      <c r="B9" s="9"/>
      <c r="C9" s="72">
        <v>9087</v>
      </c>
      <c r="D9" s="57">
        <f t="shared" si="4"/>
        <v>9541.35</v>
      </c>
      <c r="E9" s="20">
        <f t="shared" si="4"/>
        <v>10018.4175</v>
      </c>
      <c r="F9" s="20">
        <f t="shared" si="4"/>
        <v>10519.338374999999</v>
      </c>
      <c r="G9" s="20">
        <f t="shared" si="5"/>
        <v>20537.755874999999</v>
      </c>
    </row>
    <row r="10" spans="1:8" s="73" customFormat="1" x14ac:dyDescent="0.2">
      <c r="A10" s="21" t="s">
        <v>21</v>
      </c>
      <c r="B10" s="9"/>
      <c r="C10" s="72">
        <v>4695</v>
      </c>
      <c r="D10" s="57">
        <f t="shared" si="4"/>
        <v>4929.75</v>
      </c>
      <c r="E10" s="20">
        <f t="shared" si="4"/>
        <v>5176.2375000000002</v>
      </c>
      <c r="F10" s="20">
        <f t="shared" si="4"/>
        <v>5435.0493750000005</v>
      </c>
      <c r="G10" s="20">
        <f t="shared" si="5"/>
        <v>10611.286875000002</v>
      </c>
    </row>
    <row r="11" spans="1:8" s="73" customFormat="1" x14ac:dyDescent="0.2">
      <c r="A11" s="21" t="s">
        <v>22</v>
      </c>
      <c r="B11" s="9"/>
      <c r="C11" s="72">
        <v>1098</v>
      </c>
      <c r="D11" s="57">
        <f t="shared" si="4"/>
        <v>1152.9000000000001</v>
      </c>
      <c r="E11" s="20">
        <f t="shared" si="4"/>
        <v>1210.5450000000001</v>
      </c>
      <c r="F11" s="20">
        <f t="shared" si="4"/>
        <v>1271.0722500000002</v>
      </c>
      <c r="G11" s="20">
        <f t="shared" si="5"/>
        <v>2481.6172500000002</v>
      </c>
    </row>
    <row r="12" spans="1:8" s="73" customFormat="1" x14ac:dyDescent="0.2">
      <c r="A12" s="21" t="s">
        <v>217</v>
      </c>
      <c r="B12" s="9"/>
      <c r="C12" s="72">
        <v>9729</v>
      </c>
      <c r="D12" s="57">
        <f t="shared" si="4"/>
        <v>10215.450000000001</v>
      </c>
      <c r="E12" s="20">
        <f t="shared" si="4"/>
        <v>10726.2225</v>
      </c>
      <c r="F12" s="20">
        <f t="shared" si="4"/>
        <v>11262.533625</v>
      </c>
      <c r="G12" s="20">
        <f t="shared" si="5"/>
        <v>21988.756125</v>
      </c>
    </row>
    <row r="13" spans="1:8" s="73" customFormat="1" x14ac:dyDescent="0.2">
      <c r="A13" s="21" t="s">
        <v>23</v>
      </c>
      <c r="B13" s="9"/>
      <c r="C13" s="72">
        <v>757</v>
      </c>
      <c r="D13" s="57">
        <f t="shared" si="4"/>
        <v>794.85</v>
      </c>
      <c r="E13" s="20">
        <f t="shared" si="4"/>
        <v>834.59249999999997</v>
      </c>
      <c r="F13" s="20">
        <f t="shared" si="4"/>
        <v>876.32212499999991</v>
      </c>
      <c r="G13" s="20">
        <f t="shared" si="5"/>
        <v>1710.9146249999999</v>
      </c>
    </row>
    <row r="14" spans="1:8" s="73" customFormat="1" x14ac:dyDescent="0.2">
      <c r="A14" s="78"/>
      <c r="B14" s="79">
        <f>SUM(B8:B13)</f>
        <v>1</v>
      </c>
      <c r="C14" s="80">
        <f t="shared" ref="C14:G14" si="6">SUM(C8:C13)</f>
        <v>101092</v>
      </c>
      <c r="D14" s="80">
        <f t="shared" si="6"/>
        <v>106146.6</v>
      </c>
      <c r="E14" s="80">
        <f t="shared" si="6"/>
        <v>111453.93000000001</v>
      </c>
      <c r="F14" s="80">
        <f t="shared" si="6"/>
        <v>117026.6265</v>
      </c>
      <c r="G14" s="80">
        <f t="shared" si="6"/>
        <v>228480.55650000004</v>
      </c>
    </row>
    <row r="15" spans="1:8" s="73" customFormat="1" x14ac:dyDescent="0.2">
      <c r="A15" s="77" t="s">
        <v>221</v>
      </c>
      <c r="B15" s="9">
        <v>2</v>
      </c>
      <c r="C15" s="72">
        <v>54707</v>
      </c>
      <c r="D15" s="57">
        <f t="shared" si="4"/>
        <v>57442.35</v>
      </c>
      <c r="E15" s="20">
        <f t="shared" si="4"/>
        <v>60314.467499999999</v>
      </c>
      <c r="F15" s="20">
        <f t="shared" si="4"/>
        <v>63330.190875</v>
      </c>
      <c r="G15" s="20">
        <f t="shared" si="5"/>
        <v>123644.658375</v>
      </c>
    </row>
    <row r="16" spans="1:8" s="73" customFormat="1" x14ac:dyDescent="0.2">
      <c r="A16" s="21" t="s">
        <v>20</v>
      </c>
      <c r="B16" s="9"/>
      <c r="C16" s="72">
        <v>6565</v>
      </c>
      <c r="D16" s="57">
        <f t="shared" si="4"/>
        <v>6893.25</v>
      </c>
      <c r="E16" s="20">
        <f t="shared" si="4"/>
        <v>7237.9125000000004</v>
      </c>
      <c r="F16" s="20">
        <f t="shared" si="4"/>
        <v>7599.8081250000005</v>
      </c>
      <c r="G16" s="20">
        <f t="shared" si="5"/>
        <v>14837.720625000002</v>
      </c>
    </row>
    <row r="17" spans="1:8" s="73" customFormat="1" x14ac:dyDescent="0.2">
      <c r="A17" s="21" t="s">
        <v>21</v>
      </c>
      <c r="B17" s="9"/>
      <c r="C17" s="72">
        <v>3393</v>
      </c>
      <c r="D17" s="57">
        <f t="shared" si="4"/>
        <v>3562.65</v>
      </c>
      <c r="E17" s="20">
        <f t="shared" si="4"/>
        <v>3740.7825000000003</v>
      </c>
      <c r="F17" s="20">
        <f t="shared" si="4"/>
        <v>3927.8216250000005</v>
      </c>
      <c r="G17" s="20">
        <f t="shared" si="5"/>
        <v>7668.6041250000007</v>
      </c>
    </row>
    <row r="18" spans="1:8" s="73" customFormat="1" x14ac:dyDescent="0.2">
      <c r="A18" s="21" t="s">
        <v>22</v>
      </c>
      <c r="B18" s="9"/>
      <c r="C18" s="72">
        <v>793</v>
      </c>
      <c r="D18" s="57">
        <f t="shared" si="4"/>
        <v>832.65</v>
      </c>
      <c r="E18" s="20">
        <f t="shared" si="4"/>
        <v>874.28250000000003</v>
      </c>
      <c r="F18" s="20">
        <f t="shared" si="4"/>
        <v>917.99662499999999</v>
      </c>
      <c r="G18" s="20">
        <f t="shared" si="5"/>
        <v>1792.279125</v>
      </c>
    </row>
    <row r="19" spans="1:8" s="73" customFormat="1" x14ac:dyDescent="0.2">
      <c r="A19" s="21" t="s">
        <v>217</v>
      </c>
      <c r="B19" s="9"/>
      <c r="C19" s="72">
        <v>18644</v>
      </c>
      <c r="D19" s="57">
        <f t="shared" si="4"/>
        <v>19576.2</v>
      </c>
      <c r="E19" s="20">
        <f t="shared" si="4"/>
        <v>20555.010000000002</v>
      </c>
      <c r="F19" s="20">
        <f t="shared" si="4"/>
        <v>21582.760500000004</v>
      </c>
      <c r="G19" s="20">
        <f t="shared" si="5"/>
        <v>42137.770500000006</v>
      </c>
    </row>
    <row r="20" spans="1:8" s="73" customFormat="1" x14ac:dyDescent="0.2">
      <c r="A20" s="21" t="s">
        <v>23</v>
      </c>
      <c r="B20" s="9"/>
      <c r="C20" s="72">
        <v>548</v>
      </c>
      <c r="D20" s="57">
        <f t="shared" si="4"/>
        <v>575.4</v>
      </c>
      <c r="E20" s="20">
        <f t="shared" si="4"/>
        <v>604.16999999999996</v>
      </c>
      <c r="F20" s="20">
        <f t="shared" si="4"/>
        <v>634.37849999999992</v>
      </c>
      <c r="G20" s="20">
        <f t="shared" si="5"/>
        <v>1238.5484999999999</v>
      </c>
    </row>
    <row r="23" spans="1:8" ht="57" x14ac:dyDescent="0.2">
      <c r="A23" s="83" t="s">
        <v>222</v>
      </c>
      <c r="B23" s="84"/>
      <c r="C23" s="85">
        <v>112760.06</v>
      </c>
      <c r="D23" s="85">
        <v>112760.06</v>
      </c>
      <c r="E23" s="85">
        <v>112760.06</v>
      </c>
      <c r="F23" s="85"/>
      <c r="G23" s="86">
        <v>338280.18</v>
      </c>
    </row>
    <row r="24" spans="1:8" ht="48" x14ac:dyDescent="0.2">
      <c r="A24" s="15" t="s">
        <v>223</v>
      </c>
      <c r="B24" s="84"/>
      <c r="C24" s="87">
        <v>26742.5</v>
      </c>
      <c r="D24" s="87">
        <v>26742.5</v>
      </c>
      <c r="E24" s="87">
        <v>26742.5</v>
      </c>
      <c r="F24" s="85"/>
      <c r="G24" s="86">
        <v>80227.5</v>
      </c>
    </row>
    <row r="25" spans="1:8" ht="29" x14ac:dyDescent="0.2">
      <c r="A25" s="83" t="s">
        <v>224</v>
      </c>
      <c r="B25" s="84"/>
      <c r="C25" s="85">
        <v>141296.4</v>
      </c>
      <c r="D25" s="88"/>
      <c r="E25" s="88"/>
      <c r="F25" s="88"/>
      <c r="G25" s="86">
        <v>141296.4</v>
      </c>
    </row>
    <row r="26" spans="1:8" ht="29" x14ac:dyDescent="0.2">
      <c r="A26" s="83" t="s">
        <v>225</v>
      </c>
      <c r="B26" s="84" t="s">
        <v>226</v>
      </c>
      <c r="C26" s="89"/>
      <c r="D26" s="90">
        <v>68000</v>
      </c>
      <c r="E26" s="90">
        <v>68000</v>
      </c>
      <c r="F26" s="88"/>
      <c r="G26" s="86">
        <v>136000</v>
      </c>
      <c r="H26" s="4">
        <f>SUM(G23:G26)</f>
        <v>695804.08</v>
      </c>
    </row>
    <row r="29" spans="1:8" ht="29" x14ac:dyDescent="0.2">
      <c r="A29" s="83" t="s">
        <v>227</v>
      </c>
      <c r="B29" s="84" t="s">
        <v>228</v>
      </c>
      <c r="C29" s="89"/>
      <c r="D29" s="90">
        <v>155000</v>
      </c>
      <c r="E29" s="90">
        <v>155000</v>
      </c>
      <c r="F29" s="88"/>
      <c r="G29" s="86">
        <v>310000</v>
      </c>
    </row>
    <row r="30" spans="1:8" ht="29" x14ac:dyDescent="0.2">
      <c r="A30" s="91" t="s">
        <v>229</v>
      </c>
      <c r="B30" s="84" t="s">
        <v>230</v>
      </c>
      <c r="C30" s="85">
        <v>450</v>
      </c>
      <c r="D30" s="88"/>
      <c r="E30" s="88"/>
      <c r="F30" s="88"/>
      <c r="G30" s="86">
        <v>450</v>
      </c>
    </row>
    <row r="31" spans="1:8" ht="29" x14ac:dyDescent="0.2">
      <c r="A31" s="112" t="s">
        <v>231</v>
      </c>
      <c r="B31" s="113" t="s">
        <v>232</v>
      </c>
      <c r="C31" s="114">
        <v>40000</v>
      </c>
      <c r="D31" s="114">
        <v>40000</v>
      </c>
      <c r="E31" s="114">
        <v>40000</v>
      </c>
      <c r="F31" s="115"/>
      <c r="G31" s="116">
        <v>120000</v>
      </c>
      <c r="H31" s="4">
        <f>SUM(G29:G31)</f>
        <v>430450</v>
      </c>
    </row>
    <row r="35" spans="4:6" ht="96" x14ac:dyDescent="0.2">
      <c r="D35" s="16" t="s">
        <v>233</v>
      </c>
      <c r="E35" s="2">
        <v>100000</v>
      </c>
      <c r="F35" s="4">
        <f>E35*2</f>
        <v>200000</v>
      </c>
    </row>
    <row r="36" spans="4:6" ht="112" x14ac:dyDescent="0.2">
      <c r="D36" s="16" t="s">
        <v>234</v>
      </c>
      <c r="E36" s="2">
        <v>292828</v>
      </c>
      <c r="F36" s="4">
        <f>E36*2</f>
        <v>585656</v>
      </c>
    </row>
    <row r="37" spans="4:6" x14ac:dyDescent="0.2">
      <c r="F37">
        <v>65000</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93"/>
  <sheetViews>
    <sheetView workbookViewId="0">
      <selection activeCell="G2" sqref="G2"/>
    </sheetView>
  </sheetViews>
  <sheetFormatPr baseColWidth="10" defaultColWidth="8.83203125" defaultRowHeight="15" x14ac:dyDescent="0.2"/>
  <cols>
    <col min="1" max="1" width="40.1640625" customWidth="1"/>
    <col min="3" max="3" width="20" customWidth="1"/>
    <col min="4" max="4" width="19.5" customWidth="1"/>
    <col min="5" max="5" width="17.83203125" customWidth="1"/>
    <col min="6" max="6" width="18.5" customWidth="1"/>
    <col min="7" max="7" width="17" customWidth="1"/>
    <col min="8" max="8" width="20.5" customWidth="1"/>
  </cols>
  <sheetData>
    <row r="1" spans="1:8" x14ac:dyDescent="0.2">
      <c r="D1" s="109">
        <v>0.05</v>
      </c>
      <c r="E1" s="109">
        <v>0.1</v>
      </c>
      <c r="F1" s="109">
        <v>0.15</v>
      </c>
    </row>
    <row r="2" spans="1:8" x14ac:dyDescent="0.2">
      <c r="A2" s="93" t="s">
        <v>235</v>
      </c>
      <c r="B2" s="94"/>
      <c r="C2" s="95">
        <v>251331.11</v>
      </c>
      <c r="D2" s="110">
        <f>C2+(C2*$D$1)</f>
        <v>263897.6655</v>
      </c>
      <c r="E2" s="110">
        <f>D2+(D2*$E$1)</f>
        <v>290287.43205</v>
      </c>
      <c r="F2" s="110">
        <f>E2+(E2*$F$1)</f>
        <v>333830.54685749998</v>
      </c>
      <c r="G2" s="110">
        <f>SUM(D2:F2)</f>
        <v>888015.64440750005</v>
      </c>
      <c r="H2" s="110">
        <f>G2+G7+G12</f>
        <v>2988008.5764374998</v>
      </c>
    </row>
    <row r="3" spans="1:8" x14ac:dyDescent="0.2">
      <c r="A3" s="11" t="s">
        <v>20</v>
      </c>
      <c r="B3" s="96"/>
      <c r="C3" s="97">
        <v>20407.2</v>
      </c>
      <c r="D3" s="110">
        <f t="shared" ref="D3:D55" si="0">C3+(C3*$D$1)</f>
        <v>21427.56</v>
      </c>
      <c r="E3" s="110">
        <f t="shared" ref="E3:E55" si="1">D3+(D3*$E$1)</f>
        <v>23570.316000000003</v>
      </c>
      <c r="F3" s="110">
        <f t="shared" ref="F3:F55" si="2">E3+(E3*$F$1)</f>
        <v>27105.863400000002</v>
      </c>
      <c r="G3" s="110">
        <f t="shared" ref="G3:G55" si="3">SUM(D3:F3)</f>
        <v>72103.739400000006</v>
      </c>
      <c r="H3" s="110">
        <f>G3+G8+G13</f>
        <v>299050.53475499997</v>
      </c>
    </row>
    <row r="4" spans="1:8" x14ac:dyDescent="0.2">
      <c r="A4" s="11" t="s">
        <v>21</v>
      </c>
      <c r="B4" s="96"/>
      <c r="C4" s="97">
        <v>15318.32</v>
      </c>
      <c r="D4" s="110">
        <f t="shared" si="0"/>
        <v>16084.235999999999</v>
      </c>
      <c r="E4" s="110">
        <f t="shared" si="1"/>
        <v>17692.659599999999</v>
      </c>
      <c r="F4" s="110">
        <f t="shared" si="2"/>
        <v>20346.558539999998</v>
      </c>
      <c r="G4" s="110">
        <f t="shared" si="3"/>
        <v>54123.454139999994</v>
      </c>
      <c r="H4" s="110">
        <f>G4+G10+G14</f>
        <v>184429.18415249998</v>
      </c>
    </row>
    <row r="5" spans="1:8" x14ac:dyDescent="0.2">
      <c r="A5" s="11" t="s">
        <v>22</v>
      </c>
      <c r="B5" s="96"/>
      <c r="C5" s="97">
        <v>3649.72</v>
      </c>
      <c r="D5" s="110">
        <f t="shared" si="0"/>
        <v>3832.2059999999997</v>
      </c>
      <c r="E5" s="110">
        <f t="shared" si="1"/>
        <v>4215.4265999999998</v>
      </c>
      <c r="F5" s="110">
        <f t="shared" si="2"/>
        <v>4847.7405899999994</v>
      </c>
      <c r="G5" s="110">
        <f t="shared" si="3"/>
        <v>12895.373189999998</v>
      </c>
      <c r="H5" s="110">
        <f>G5+G9+G15</f>
        <v>43371.668392499996</v>
      </c>
    </row>
    <row r="6" spans="1:8" x14ac:dyDescent="0.2">
      <c r="A6" s="11" t="s">
        <v>23</v>
      </c>
      <c r="B6" s="96"/>
      <c r="C6" s="97">
        <v>1828.56</v>
      </c>
      <c r="D6" s="110">
        <f t="shared" si="0"/>
        <v>1919.9879999999998</v>
      </c>
      <c r="E6" s="110">
        <f t="shared" si="1"/>
        <v>2111.9867999999997</v>
      </c>
      <c r="F6" s="110">
        <f t="shared" si="2"/>
        <v>2428.7848199999999</v>
      </c>
      <c r="G6" s="110">
        <f t="shared" si="3"/>
        <v>6460.7596199999989</v>
      </c>
      <c r="H6" s="110">
        <f>G6+G11+G16</f>
        <v>27478.014585000001</v>
      </c>
    </row>
    <row r="7" spans="1:8" x14ac:dyDescent="0.2">
      <c r="A7" s="11" t="s">
        <v>236</v>
      </c>
      <c r="B7" s="96"/>
      <c r="C7" s="97">
        <v>593209</v>
      </c>
      <c r="D7" s="110">
        <f t="shared" si="0"/>
        <v>622869.44999999995</v>
      </c>
      <c r="E7" s="110">
        <f t="shared" si="1"/>
        <v>685156.3949999999</v>
      </c>
      <c r="F7" s="110">
        <f t="shared" si="2"/>
        <v>787929.85424999986</v>
      </c>
      <c r="G7" s="110">
        <f t="shared" si="3"/>
        <v>2095955.6992499996</v>
      </c>
    </row>
    <row r="8" spans="1:8" x14ac:dyDescent="0.2">
      <c r="A8" s="11" t="s">
        <v>20</v>
      </c>
      <c r="B8" s="96"/>
      <c r="C8" s="97">
        <v>64108</v>
      </c>
      <c r="D8" s="110">
        <f t="shared" si="0"/>
        <v>67313.399999999994</v>
      </c>
      <c r="E8" s="110">
        <f t="shared" si="1"/>
        <v>74044.739999999991</v>
      </c>
      <c r="F8" s="110">
        <f t="shared" si="2"/>
        <v>85151.450999999986</v>
      </c>
      <c r="G8" s="110">
        <f t="shared" si="3"/>
        <v>226509.59099999996</v>
      </c>
    </row>
    <row r="9" spans="1:8" x14ac:dyDescent="0.2">
      <c r="A9" s="11" t="s">
        <v>22</v>
      </c>
      <c r="B9" s="96"/>
      <c r="C9" s="97">
        <v>8609</v>
      </c>
      <c r="D9" s="110">
        <f t="shared" si="0"/>
        <v>9039.4500000000007</v>
      </c>
      <c r="E9" s="110">
        <f t="shared" si="1"/>
        <v>9943.3950000000004</v>
      </c>
      <c r="F9" s="110">
        <f t="shared" si="2"/>
        <v>11434.90425</v>
      </c>
      <c r="G9" s="110">
        <f t="shared" si="3"/>
        <v>30417.749250000001</v>
      </c>
    </row>
    <row r="10" spans="1:8" x14ac:dyDescent="0.2">
      <c r="A10" s="11" t="s">
        <v>21</v>
      </c>
      <c r="B10" s="96"/>
      <c r="C10" s="97">
        <v>36809</v>
      </c>
      <c r="D10" s="110">
        <f t="shared" si="0"/>
        <v>38649.449999999997</v>
      </c>
      <c r="E10" s="110">
        <f t="shared" si="1"/>
        <v>42514.394999999997</v>
      </c>
      <c r="F10" s="110">
        <f t="shared" si="2"/>
        <v>48891.554249999994</v>
      </c>
      <c r="G10" s="110">
        <f t="shared" si="3"/>
        <v>130055.39924999999</v>
      </c>
    </row>
    <row r="11" spans="1:8" x14ac:dyDescent="0.2">
      <c r="A11" s="11" t="s">
        <v>23</v>
      </c>
      <c r="B11" s="96"/>
      <c r="C11" s="97">
        <v>5937</v>
      </c>
      <c r="D11" s="110">
        <f t="shared" si="0"/>
        <v>6233.85</v>
      </c>
      <c r="E11" s="110">
        <f t="shared" si="1"/>
        <v>6857.2350000000006</v>
      </c>
      <c r="F11" s="110">
        <f t="shared" si="2"/>
        <v>7885.8202500000007</v>
      </c>
      <c r="G11" s="110">
        <f t="shared" si="3"/>
        <v>20976.905250000003</v>
      </c>
    </row>
    <row r="12" spans="1:8" x14ac:dyDescent="0.2">
      <c r="A12" s="11" t="s">
        <v>237</v>
      </c>
      <c r="B12" s="96"/>
      <c r="C12" s="97">
        <v>1142.6399999999999</v>
      </c>
      <c r="D12" s="110">
        <f t="shared" si="0"/>
        <v>1199.7719999999999</v>
      </c>
      <c r="E12" s="110">
        <f t="shared" si="1"/>
        <v>1319.7492</v>
      </c>
      <c r="F12" s="110">
        <f t="shared" si="2"/>
        <v>1517.7115799999999</v>
      </c>
      <c r="G12" s="110">
        <f t="shared" si="3"/>
        <v>4037.2327800000003</v>
      </c>
    </row>
    <row r="13" spans="1:8" x14ac:dyDescent="0.2">
      <c r="A13" s="11" t="s">
        <v>20</v>
      </c>
      <c r="B13" s="96"/>
      <c r="C13" s="97">
        <v>123.74000000000001</v>
      </c>
      <c r="D13" s="110">
        <f t="shared" si="0"/>
        <v>129.92700000000002</v>
      </c>
      <c r="E13" s="110">
        <f t="shared" si="1"/>
        <v>142.91970000000003</v>
      </c>
      <c r="F13" s="110">
        <f t="shared" si="2"/>
        <v>164.35765500000005</v>
      </c>
      <c r="G13" s="110">
        <f t="shared" si="3"/>
        <v>437.20435500000008</v>
      </c>
    </row>
    <row r="14" spans="1:8" x14ac:dyDescent="0.2">
      <c r="A14" s="11" t="s">
        <v>21</v>
      </c>
      <c r="B14" s="96"/>
      <c r="C14" s="97">
        <v>70.849999999999994</v>
      </c>
      <c r="D14" s="110">
        <f t="shared" si="0"/>
        <v>74.392499999999998</v>
      </c>
      <c r="E14" s="110">
        <f t="shared" si="1"/>
        <v>81.83175</v>
      </c>
      <c r="F14" s="110">
        <f t="shared" si="2"/>
        <v>94.106512499999994</v>
      </c>
      <c r="G14" s="110">
        <f t="shared" si="3"/>
        <v>250.33076249999999</v>
      </c>
    </row>
    <row r="15" spans="1:8" x14ac:dyDescent="0.2">
      <c r="A15" s="11" t="s">
        <v>22</v>
      </c>
      <c r="B15" s="96"/>
      <c r="C15" s="97">
        <v>16.57</v>
      </c>
      <c r="D15" s="110">
        <f t="shared" si="0"/>
        <v>17.398499999999999</v>
      </c>
      <c r="E15" s="110">
        <f t="shared" si="1"/>
        <v>19.138349999999999</v>
      </c>
      <c r="F15" s="110">
        <f t="shared" si="2"/>
        <v>22.009102499999997</v>
      </c>
      <c r="G15" s="110">
        <f t="shared" si="3"/>
        <v>58.545952499999999</v>
      </c>
    </row>
    <row r="16" spans="1:8" x14ac:dyDescent="0.2">
      <c r="A16" s="11" t="s">
        <v>23</v>
      </c>
      <c r="B16" s="96"/>
      <c r="C16" s="97">
        <v>11.42</v>
      </c>
      <c r="D16" s="110">
        <f t="shared" si="0"/>
        <v>11.991</v>
      </c>
      <c r="E16" s="110">
        <f t="shared" si="1"/>
        <v>13.190099999999999</v>
      </c>
      <c r="F16" s="110">
        <f t="shared" si="2"/>
        <v>15.168614999999999</v>
      </c>
      <c r="G16" s="110">
        <f t="shared" si="3"/>
        <v>40.349715000000003</v>
      </c>
    </row>
    <row r="17" spans="1:8" x14ac:dyDescent="0.2">
      <c r="D17" s="110"/>
      <c r="E17" s="110"/>
      <c r="F17" s="110"/>
      <c r="G17" s="110"/>
    </row>
    <row r="18" spans="1:8" x14ac:dyDescent="0.2">
      <c r="D18" s="110"/>
      <c r="E18" s="110"/>
      <c r="F18" s="110"/>
      <c r="G18" s="110"/>
    </row>
    <row r="19" spans="1:8" x14ac:dyDescent="0.2">
      <c r="A19" s="11" t="s">
        <v>238</v>
      </c>
      <c r="B19" s="96"/>
      <c r="C19" s="97">
        <v>13912.43</v>
      </c>
      <c r="D19" s="110">
        <f t="shared" si="0"/>
        <v>14608.0515</v>
      </c>
      <c r="E19" s="110">
        <f t="shared" si="1"/>
        <v>16068.85665</v>
      </c>
      <c r="F19" s="110">
        <f t="shared" si="2"/>
        <v>18479.1851475</v>
      </c>
      <c r="G19" s="110">
        <f t="shared" si="3"/>
        <v>49156.093297500003</v>
      </c>
      <c r="H19" s="110">
        <f>G19+G24+G29+G34+G39+G44</f>
        <v>353463.53873250005</v>
      </c>
    </row>
    <row r="20" spans="1:8" x14ac:dyDescent="0.2">
      <c r="A20" s="11" t="s">
        <v>20</v>
      </c>
      <c r="B20" s="96"/>
      <c r="C20" s="97">
        <v>3503.69</v>
      </c>
      <c r="D20" s="110">
        <f t="shared" si="0"/>
        <v>3678.8744999999999</v>
      </c>
      <c r="E20" s="110">
        <f t="shared" si="1"/>
        <v>4046.7619500000001</v>
      </c>
      <c r="F20" s="110">
        <f t="shared" si="2"/>
        <v>4653.7762425000001</v>
      </c>
      <c r="G20" s="110">
        <f t="shared" si="3"/>
        <v>12379.4126925</v>
      </c>
      <c r="H20" s="110">
        <f>G20+G25+G30+G35+G40+G45</f>
        <v>45134.72481</v>
      </c>
    </row>
    <row r="21" spans="1:8" x14ac:dyDescent="0.2">
      <c r="A21" s="11" t="s">
        <v>21</v>
      </c>
      <c r="B21" s="96"/>
      <c r="C21" s="97">
        <v>862.6</v>
      </c>
      <c r="D21" s="110">
        <f t="shared" si="0"/>
        <v>905.73</v>
      </c>
      <c r="E21" s="110">
        <f t="shared" si="1"/>
        <v>996.303</v>
      </c>
      <c r="F21" s="110">
        <f t="shared" si="2"/>
        <v>1145.74845</v>
      </c>
      <c r="G21" s="110">
        <f t="shared" si="3"/>
        <v>3047.7814499999999</v>
      </c>
      <c r="H21" s="110">
        <f>G21+G26+G31+G36+G41+G46</f>
        <v>21868.732882500004</v>
      </c>
    </row>
    <row r="22" spans="1:8" x14ac:dyDescent="0.2">
      <c r="A22" s="11" t="s">
        <v>22</v>
      </c>
      <c r="B22" s="96"/>
      <c r="C22" s="97">
        <v>201.72</v>
      </c>
      <c r="D22" s="110">
        <f t="shared" si="0"/>
        <v>211.80600000000001</v>
      </c>
      <c r="E22" s="110">
        <f t="shared" si="1"/>
        <v>232.98660000000001</v>
      </c>
      <c r="F22" s="110">
        <f t="shared" si="2"/>
        <v>267.93459000000001</v>
      </c>
      <c r="G22" s="110">
        <f t="shared" si="3"/>
        <v>712.72719000000006</v>
      </c>
      <c r="H22" s="110">
        <f>G22+G27+G32+G37+G42+G47</f>
        <v>5114.344042499999</v>
      </c>
    </row>
    <row r="23" spans="1:8" x14ac:dyDescent="0.2">
      <c r="A23" s="11" t="s">
        <v>23</v>
      </c>
      <c r="B23" s="96"/>
      <c r="C23" s="97">
        <v>139.12</v>
      </c>
      <c r="D23" s="110">
        <f t="shared" si="0"/>
        <v>146.07599999999999</v>
      </c>
      <c r="E23" s="110">
        <f t="shared" si="1"/>
        <v>160.68359999999998</v>
      </c>
      <c r="F23" s="110">
        <f t="shared" si="2"/>
        <v>184.78613999999999</v>
      </c>
      <c r="G23" s="110">
        <f t="shared" si="3"/>
        <v>491.54573999999997</v>
      </c>
      <c r="H23" s="110">
        <f>G23+G28+G33+G38+G43+G48</f>
        <v>3527.1374774999999</v>
      </c>
    </row>
    <row r="24" spans="1:8" x14ac:dyDescent="0.2">
      <c r="A24" s="11" t="s">
        <v>239</v>
      </c>
      <c r="B24" s="96"/>
      <c r="C24" s="97">
        <v>33634.400000000001</v>
      </c>
      <c r="D24" s="110">
        <f t="shared" si="0"/>
        <v>35316.120000000003</v>
      </c>
      <c r="E24" s="110">
        <f t="shared" si="1"/>
        <v>38847.732000000004</v>
      </c>
      <c r="F24" s="110">
        <f t="shared" si="2"/>
        <v>44674.891800000005</v>
      </c>
      <c r="G24" s="110">
        <f t="shared" si="3"/>
        <v>118838.74380000003</v>
      </c>
    </row>
    <row r="25" spans="1:8" x14ac:dyDescent="0.2">
      <c r="A25" s="11" t="s">
        <v>20</v>
      </c>
      <c r="B25" s="96"/>
      <c r="C25" s="97">
        <v>3639.24</v>
      </c>
      <c r="D25" s="110">
        <f t="shared" si="0"/>
        <v>3821.2019999999998</v>
      </c>
      <c r="E25" s="110">
        <f t="shared" si="1"/>
        <v>4203.3221999999996</v>
      </c>
      <c r="F25" s="110">
        <f t="shared" si="2"/>
        <v>4833.8205299999991</v>
      </c>
      <c r="G25" s="110">
        <f t="shared" si="3"/>
        <v>12858.344729999999</v>
      </c>
    </row>
    <row r="26" spans="1:8" x14ac:dyDescent="0.2">
      <c r="A26" s="11" t="s">
        <v>21</v>
      </c>
      <c r="B26" s="96"/>
      <c r="C26" s="97">
        <v>2085.33</v>
      </c>
      <c r="D26" s="110">
        <f t="shared" si="0"/>
        <v>2189.5965000000001</v>
      </c>
      <c r="E26" s="110">
        <f t="shared" si="1"/>
        <v>2408.5561500000003</v>
      </c>
      <c r="F26" s="110">
        <f t="shared" si="2"/>
        <v>2769.8395725000005</v>
      </c>
      <c r="G26" s="110">
        <f t="shared" si="3"/>
        <v>7367.9922225000009</v>
      </c>
    </row>
    <row r="27" spans="1:8" x14ac:dyDescent="0.2">
      <c r="A27" s="11" t="s">
        <v>22</v>
      </c>
      <c r="B27" s="96"/>
      <c r="C27" s="97">
        <v>487.7</v>
      </c>
      <c r="D27" s="110">
        <f t="shared" si="0"/>
        <v>512.08500000000004</v>
      </c>
      <c r="E27" s="110">
        <f t="shared" si="1"/>
        <v>563.29349999999999</v>
      </c>
      <c r="F27" s="110">
        <f t="shared" si="2"/>
        <v>647.78752499999996</v>
      </c>
      <c r="G27" s="110">
        <f t="shared" si="3"/>
        <v>1723.166025</v>
      </c>
    </row>
    <row r="28" spans="1:8" x14ac:dyDescent="0.2">
      <c r="A28" s="11" t="s">
        <v>23</v>
      </c>
      <c r="B28" s="96"/>
      <c r="C28" s="97">
        <v>336.34</v>
      </c>
      <c r="D28" s="110">
        <f t="shared" si="0"/>
        <v>353.15699999999998</v>
      </c>
      <c r="E28" s="110">
        <f t="shared" si="1"/>
        <v>388.47269999999997</v>
      </c>
      <c r="F28" s="110">
        <f t="shared" si="2"/>
        <v>446.74360499999995</v>
      </c>
      <c r="G28" s="110">
        <f t="shared" si="3"/>
        <v>1188.3733049999998</v>
      </c>
    </row>
    <row r="29" spans="1:8" ht="28" x14ac:dyDescent="0.2">
      <c r="A29" s="11" t="s">
        <v>240</v>
      </c>
      <c r="B29" s="96"/>
      <c r="C29" s="97">
        <v>38492.04</v>
      </c>
      <c r="D29" s="110">
        <f t="shared" si="0"/>
        <v>40416.642</v>
      </c>
      <c r="E29" s="110">
        <f t="shared" si="1"/>
        <v>44458.306199999999</v>
      </c>
      <c r="F29" s="110">
        <f t="shared" si="2"/>
        <v>51127.052129999996</v>
      </c>
      <c r="G29" s="110">
        <f t="shared" si="3"/>
        <v>136002.00033000001</v>
      </c>
    </row>
    <row r="30" spans="1:8" x14ac:dyDescent="0.2">
      <c r="A30" s="11" t="s">
        <v>20</v>
      </c>
      <c r="B30" s="96"/>
      <c r="C30" s="97">
        <v>4148.79</v>
      </c>
      <c r="D30" s="110">
        <f t="shared" si="0"/>
        <v>4356.2295000000004</v>
      </c>
      <c r="E30" s="110">
        <f t="shared" si="1"/>
        <v>4791.8524500000003</v>
      </c>
      <c r="F30" s="110">
        <f t="shared" si="2"/>
        <v>5510.6303175000003</v>
      </c>
      <c r="G30" s="110">
        <f t="shared" si="3"/>
        <v>14658.712267499999</v>
      </c>
    </row>
    <row r="31" spans="1:8" x14ac:dyDescent="0.2">
      <c r="A31" s="11" t="s">
        <v>21</v>
      </c>
      <c r="B31" s="96"/>
      <c r="C31" s="97">
        <v>2379.0899999999997</v>
      </c>
      <c r="D31" s="110">
        <f t="shared" si="0"/>
        <v>2498.0444999999995</v>
      </c>
      <c r="E31" s="110">
        <f t="shared" si="1"/>
        <v>2747.8489499999996</v>
      </c>
      <c r="F31" s="110">
        <f t="shared" si="2"/>
        <v>3160.0262924999997</v>
      </c>
      <c r="G31" s="110">
        <f t="shared" si="3"/>
        <v>8405.9197424999984</v>
      </c>
    </row>
    <row r="32" spans="1:8" x14ac:dyDescent="0.2">
      <c r="A32" s="11" t="s">
        <v>22</v>
      </c>
      <c r="B32" s="96"/>
      <c r="C32" s="97">
        <v>556.37999999999977</v>
      </c>
      <c r="D32" s="110">
        <f t="shared" si="0"/>
        <v>584.19899999999973</v>
      </c>
      <c r="E32" s="110">
        <f t="shared" si="1"/>
        <v>642.61889999999971</v>
      </c>
      <c r="F32" s="110">
        <f t="shared" si="2"/>
        <v>739.0117349999997</v>
      </c>
      <c r="G32" s="110">
        <f t="shared" si="3"/>
        <v>1965.8296349999991</v>
      </c>
    </row>
    <row r="33" spans="1:7" x14ac:dyDescent="0.2">
      <c r="A33" s="11" t="s">
        <v>23</v>
      </c>
      <c r="B33" s="96"/>
      <c r="C33" s="97">
        <v>383.71000000000004</v>
      </c>
      <c r="D33" s="110">
        <f t="shared" si="0"/>
        <v>402.89550000000003</v>
      </c>
      <c r="E33" s="110">
        <f t="shared" si="1"/>
        <v>443.18505000000005</v>
      </c>
      <c r="F33" s="110">
        <f t="shared" si="2"/>
        <v>509.66280750000004</v>
      </c>
      <c r="G33" s="110">
        <f t="shared" si="3"/>
        <v>1355.7433575000002</v>
      </c>
    </row>
    <row r="34" spans="1:7" x14ac:dyDescent="0.2">
      <c r="A34" s="11" t="s">
        <v>241</v>
      </c>
      <c r="B34" s="96"/>
      <c r="C34" s="97">
        <v>11556.02</v>
      </c>
      <c r="D34" s="110">
        <f t="shared" si="0"/>
        <v>12133.821</v>
      </c>
      <c r="E34" s="110">
        <f t="shared" si="1"/>
        <v>13347.203100000001</v>
      </c>
      <c r="F34" s="110">
        <f t="shared" si="2"/>
        <v>15349.283565000002</v>
      </c>
      <c r="G34" s="110">
        <f t="shared" si="3"/>
        <v>40830.307665</v>
      </c>
    </row>
    <row r="35" spans="1:7" x14ac:dyDescent="0.2">
      <c r="A35" s="11" t="s">
        <v>20</v>
      </c>
      <c r="B35" s="96"/>
      <c r="C35" s="97">
        <v>1217.6599999999999</v>
      </c>
      <c r="D35" s="110">
        <f t="shared" si="0"/>
        <v>1278.5429999999999</v>
      </c>
      <c r="E35" s="110">
        <f t="shared" si="1"/>
        <v>1406.3972999999999</v>
      </c>
      <c r="F35" s="110">
        <f t="shared" si="2"/>
        <v>1617.3568949999999</v>
      </c>
      <c r="G35" s="110">
        <f t="shared" si="3"/>
        <v>4302.2971949999992</v>
      </c>
    </row>
    <row r="36" spans="1:7" x14ac:dyDescent="0.2">
      <c r="A36" s="11" t="s">
        <v>21</v>
      </c>
      <c r="B36" s="96"/>
      <c r="C36" s="97">
        <v>710.83999999999992</v>
      </c>
      <c r="D36" s="110">
        <f t="shared" si="0"/>
        <v>746.38199999999995</v>
      </c>
      <c r="E36" s="110">
        <f t="shared" si="1"/>
        <v>821.02019999999993</v>
      </c>
      <c r="F36" s="110">
        <f t="shared" si="2"/>
        <v>944.17322999999988</v>
      </c>
      <c r="G36" s="110">
        <f t="shared" si="3"/>
        <v>2511.5754299999999</v>
      </c>
    </row>
    <row r="37" spans="1:7" x14ac:dyDescent="0.2">
      <c r="A37" s="11" t="s">
        <v>22</v>
      </c>
      <c r="B37" s="96"/>
      <c r="C37" s="97">
        <v>166.25</v>
      </c>
      <c r="D37" s="110">
        <f t="shared" si="0"/>
        <v>174.5625</v>
      </c>
      <c r="E37" s="110">
        <f t="shared" si="1"/>
        <v>192.01875000000001</v>
      </c>
      <c r="F37" s="110">
        <f t="shared" si="2"/>
        <v>220.82156250000003</v>
      </c>
      <c r="G37" s="110">
        <f t="shared" si="3"/>
        <v>587.40281249999998</v>
      </c>
    </row>
    <row r="38" spans="1:7" x14ac:dyDescent="0.2">
      <c r="A38" s="11" t="s">
        <v>23</v>
      </c>
      <c r="B38" s="96"/>
      <c r="C38" s="97">
        <v>114.66</v>
      </c>
      <c r="D38" s="110">
        <f t="shared" si="0"/>
        <v>120.393</v>
      </c>
      <c r="E38" s="110">
        <f t="shared" si="1"/>
        <v>132.4323</v>
      </c>
      <c r="F38" s="110">
        <f t="shared" si="2"/>
        <v>152.297145</v>
      </c>
      <c r="G38" s="110">
        <f t="shared" si="3"/>
        <v>405.12244499999997</v>
      </c>
    </row>
    <row r="39" spans="1:7" x14ac:dyDescent="0.2">
      <c r="A39" s="11" t="s">
        <v>242</v>
      </c>
      <c r="B39" s="96"/>
      <c r="C39" s="97">
        <v>1381.3</v>
      </c>
      <c r="D39" s="110">
        <f t="shared" si="0"/>
        <v>1450.365</v>
      </c>
      <c r="E39" s="110">
        <f t="shared" si="1"/>
        <v>1595.4014999999999</v>
      </c>
      <c r="F39" s="110">
        <f t="shared" si="2"/>
        <v>1834.7117249999999</v>
      </c>
      <c r="G39" s="110">
        <f t="shared" si="3"/>
        <v>4880.4782249999998</v>
      </c>
    </row>
    <row r="40" spans="1:7" x14ac:dyDescent="0.2">
      <c r="A40" s="11" t="s">
        <v>20</v>
      </c>
      <c r="B40" s="96"/>
      <c r="C40" s="97">
        <v>149.46</v>
      </c>
      <c r="D40" s="110">
        <f t="shared" si="0"/>
        <v>156.93300000000002</v>
      </c>
      <c r="E40" s="110">
        <f t="shared" si="1"/>
        <v>172.62630000000001</v>
      </c>
      <c r="F40" s="110">
        <f t="shared" si="2"/>
        <v>198.52024500000002</v>
      </c>
      <c r="G40" s="110">
        <f t="shared" si="3"/>
        <v>528.07954500000005</v>
      </c>
    </row>
    <row r="41" spans="1:7" x14ac:dyDescent="0.2">
      <c r="A41" s="11" t="s">
        <v>21</v>
      </c>
      <c r="B41" s="96"/>
      <c r="C41" s="97">
        <v>85.64</v>
      </c>
      <c r="D41" s="110">
        <f t="shared" si="0"/>
        <v>89.921999999999997</v>
      </c>
      <c r="E41" s="110">
        <f t="shared" si="1"/>
        <v>98.914199999999994</v>
      </c>
      <c r="F41" s="110">
        <f t="shared" si="2"/>
        <v>113.75133</v>
      </c>
      <c r="G41" s="110">
        <f t="shared" si="3"/>
        <v>302.58753000000002</v>
      </c>
    </row>
    <row r="42" spans="1:7" x14ac:dyDescent="0.2">
      <c r="A42" s="11" t="s">
        <v>22</v>
      </c>
      <c r="B42" s="96"/>
      <c r="C42" s="97">
        <v>20.03</v>
      </c>
      <c r="D42" s="110">
        <f t="shared" si="0"/>
        <v>21.031500000000001</v>
      </c>
      <c r="E42" s="110">
        <f t="shared" si="1"/>
        <v>23.134650000000001</v>
      </c>
      <c r="F42" s="110">
        <f t="shared" si="2"/>
        <v>26.604847500000002</v>
      </c>
      <c r="G42" s="110">
        <f t="shared" si="3"/>
        <v>70.770997500000007</v>
      </c>
    </row>
    <row r="43" spans="1:7" x14ac:dyDescent="0.2">
      <c r="A43" s="11" t="s">
        <v>23</v>
      </c>
      <c r="B43" s="96"/>
      <c r="C43" s="97">
        <v>13.81</v>
      </c>
      <c r="D43" s="110">
        <f t="shared" si="0"/>
        <v>14.500500000000001</v>
      </c>
      <c r="E43" s="110">
        <f t="shared" si="1"/>
        <v>15.95055</v>
      </c>
      <c r="F43" s="110">
        <f t="shared" si="2"/>
        <v>18.343132499999999</v>
      </c>
      <c r="G43" s="110">
        <f t="shared" si="3"/>
        <v>48.794182500000005</v>
      </c>
    </row>
    <row r="44" spans="1:7" x14ac:dyDescent="0.2">
      <c r="A44" s="11" t="s">
        <v>243</v>
      </c>
      <c r="B44" s="96"/>
      <c r="C44" s="97">
        <v>1063.02</v>
      </c>
      <c r="D44" s="110">
        <f t="shared" si="0"/>
        <v>1116.171</v>
      </c>
      <c r="E44" s="110">
        <f t="shared" si="1"/>
        <v>1227.7881</v>
      </c>
      <c r="F44" s="110">
        <f t="shared" si="2"/>
        <v>1411.9563149999999</v>
      </c>
      <c r="G44" s="110">
        <f t="shared" si="3"/>
        <v>3755.9154149999999</v>
      </c>
    </row>
    <row r="45" spans="1:7" x14ac:dyDescent="0.2">
      <c r="A45" s="11" t="s">
        <v>20</v>
      </c>
      <c r="B45" s="96"/>
      <c r="C45" s="97">
        <v>115.44</v>
      </c>
      <c r="D45" s="110">
        <f t="shared" si="0"/>
        <v>121.212</v>
      </c>
      <c r="E45" s="110">
        <f t="shared" si="1"/>
        <v>133.33320000000001</v>
      </c>
      <c r="F45" s="110">
        <f t="shared" si="2"/>
        <v>153.33318</v>
      </c>
      <c r="G45" s="110">
        <f t="shared" si="3"/>
        <v>407.87837999999999</v>
      </c>
    </row>
    <row r="46" spans="1:7" x14ac:dyDescent="0.2">
      <c r="A46" s="11" t="s">
        <v>21</v>
      </c>
      <c r="B46" s="96"/>
      <c r="C46" s="97">
        <v>65.91</v>
      </c>
      <c r="D46" s="110">
        <f t="shared" si="0"/>
        <v>69.205500000000001</v>
      </c>
      <c r="E46" s="110">
        <f t="shared" si="1"/>
        <v>76.126050000000006</v>
      </c>
      <c r="F46" s="110">
        <f t="shared" si="2"/>
        <v>87.54495750000001</v>
      </c>
      <c r="G46" s="110">
        <f t="shared" si="3"/>
        <v>232.8765075</v>
      </c>
    </row>
    <row r="47" spans="1:7" x14ac:dyDescent="0.2">
      <c r="A47" s="11" t="s">
        <v>22</v>
      </c>
      <c r="B47" s="96"/>
      <c r="C47" s="97">
        <v>15.41</v>
      </c>
      <c r="D47" s="110">
        <f t="shared" si="0"/>
        <v>16.180499999999999</v>
      </c>
      <c r="E47" s="110">
        <f t="shared" si="1"/>
        <v>17.798549999999999</v>
      </c>
      <c r="F47" s="110">
        <f t="shared" si="2"/>
        <v>20.468332499999999</v>
      </c>
      <c r="G47" s="110">
        <f t="shared" si="3"/>
        <v>54.447382500000003</v>
      </c>
    </row>
    <row r="48" spans="1:7" x14ac:dyDescent="0.2">
      <c r="A48" s="11" t="s">
        <v>23</v>
      </c>
      <c r="B48" s="96"/>
      <c r="C48" s="97">
        <v>10.63</v>
      </c>
      <c r="D48" s="110">
        <f t="shared" si="0"/>
        <v>11.1615</v>
      </c>
      <c r="E48" s="110">
        <f t="shared" si="1"/>
        <v>12.27765</v>
      </c>
      <c r="F48" s="110">
        <f t="shared" si="2"/>
        <v>14.1192975</v>
      </c>
      <c r="G48" s="110">
        <f t="shared" si="3"/>
        <v>37.5584475</v>
      </c>
    </row>
    <row r="49" spans="1:7" x14ac:dyDescent="0.2">
      <c r="D49" s="110"/>
      <c r="E49" s="110"/>
      <c r="F49" s="110"/>
      <c r="G49" s="110"/>
    </row>
    <row r="50" spans="1:7" x14ac:dyDescent="0.2">
      <c r="D50" s="110"/>
      <c r="E50" s="110"/>
      <c r="F50" s="110"/>
      <c r="G50" s="110"/>
    </row>
    <row r="51" spans="1:7" ht="28" x14ac:dyDescent="0.2">
      <c r="A51" s="11" t="s">
        <v>244</v>
      </c>
      <c r="B51" s="96"/>
      <c r="C51" s="97">
        <v>757.05</v>
      </c>
      <c r="D51" s="110">
        <f t="shared" si="0"/>
        <v>794.90249999999992</v>
      </c>
      <c r="E51" s="110">
        <f t="shared" si="1"/>
        <v>874.39274999999998</v>
      </c>
      <c r="F51" s="110">
        <f t="shared" si="2"/>
        <v>1005.5516625</v>
      </c>
      <c r="G51" s="110">
        <f t="shared" si="3"/>
        <v>2674.8469125000001</v>
      </c>
    </row>
    <row r="52" spans="1:7" x14ac:dyDescent="0.2">
      <c r="A52" s="11" t="s">
        <v>20</v>
      </c>
      <c r="B52" s="96"/>
      <c r="C52" s="97">
        <v>82.21</v>
      </c>
      <c r="D52" s="110">
        <f t="shared" si="0"/>
        <v>86.320499999999996</v>
      </c>
      <c r="E52" s="110">
        <f t="shared" si="1"/>
        <v>94.952550000000002</v>
      </c>
      <c r="F52" s="110">
        <f t="shared" si="2"/>
        <v>109.19543250000001</v>
      </c>
      <c r="G52" s="110">
        <f t="shared" si="3"/>
        <v>290.46848250000005</v>
      </c>
    </row>
    <row r="53" spans="1:7" x14ac:dyDescent="0.2">
      <c r="A53" s="11" t="s">
        <v>21</v>
      </c>
      <c r="B53" s="96"/>
      <c r="C53" s="97">
        <v>46.94</v>
      </c>
      <c r="D53" s="110">
        <f t="shared" si="0"/>
        <v>49.286999999999999</v>
      </c>
      <c r="E53" s="110">
        <f t="shared" si="1"/>
        <v>54.215699999999998</v>
      </c>
      <c r="F53" s="110">
        <f t="shared" si="2"/>
        <v>62.348054999999995</v>
      </c>
      <c r="G53" s="110">
        <f t="shared" si="3"/>
        <v>165.85075499999999</v>
      </c>
    </row>
    <row r="54" spans="1:7" x14ac:dyDescent="0.2">
      <c r="A54" s="11" t="s">
        <v>22</v>
      </c>
      <c r="B54" s="96"/>
      <c r="C54" s="97">
        <v>10.98</v>
      </c>
      <c r="D54" s="110">
        <f t="shared" si="0"/>
        <v>11.529</v>
      </c>
      <c r="E54" s="110">
        <f t="shared" si="1"/>
        <v>12.681900000000001</v>
      </c>
      <c r="F54" s="110">
        <f t="shared" si="2"/>
        <v>14.584185000000002</v>
      </c>
      <c r="G54" s="110">
        <f t="shared" si="3"/>
        <v>38.795085</v>
      </c>
    </row>
    <row r="55" spans="1:7" x14ac:dyDescent="0.2">
      <c r="A55" s="11" t="s">
        <v>23</v>
      </c>
      <c r="B55" s="96"/>
      <c r="C55" s="97">
        <v>7.57</v>
      </c>
      <c r="D55" s="110">
        <f t="shared" si="0"/>
        <v>7.9485000000000001</v>
      </c>
      <c r="E55" s="110">
        <f t="shared" si="1"/>
        <v>8.7433499999999995</v>
      </c>
      <c r="F55" s="110">
        <f t="shared" si="2"/>
        <v>10.054852499999999</v>
      </c>
      <c r="G55" s="110">
        <f t="shared" si="3"/>
        <v>26.746702499999998</v>
      </c>
    </row>
    <row r="56" spans="1:7" x14ac:dyDescent="0.2">
      <c r="D56" s="110"/>
      <c r="E56" s="110"/>
      <c r="F56" s="110"/>
      <c r="G56" s="110"/>
    </row>
    <row r="57" spans="1:7" x14ac:dyDescent="0.2">
      <c r="D57" s="110"/>
      <c r="E57" s="110"/>
      <c r="F57" s="110"/>
      <c r="G57" s="110"/>
    </row>
    <row r="58" spans="1:7" x14ac:dyDescent="0.2">
      <c r="D58" s="110"/>
      <c r="E58" s="110"/>
      <c r="F58" s="110"/>
      <c r="G58" s="110"/>
    </row>
    <row r="59" spans="1:7" x14ac:dyDescent="0.2">
      <c r="A59" s="11" t="s">
        <v>245</v>
      </c>
      <c r="B59" s="96"/>
      <c r="C59" s="97">
        <v>48716.020000000004</v>
      </c>
      <c r="D59" s="110">
        <f t="shared" ref="D59:D89" si="4">C59+(C59*$D$1)</f>
        <v>51151.821000000004</v>
      </c>
      <c r="E59" s="110">
        <f t="shared" ref="E59:E89" si="5">D59+(D59*$E$1)</f>
        <v>56267.003100000002</v>
      </c>
      <c r="F59" s="110">
        <f t="shared" ref="F59:F89" si="6">E59+(E59*$F$1)</f>
        <v>64707.053565000002</v>
      </c>
      <c r="G59" s="110">
        <f t="shared" ref="G59:G89" si="7">SUM(D59:F59)</f>
        <v>172125.87766500001</v>
      </c>
    </row>
    <row r="60" spans="1:7" x14ac:dyDescent="0.2">
      <c r="A60" s="11" t="s">
        <v>20</v>
      </c>
      <c r="B60" s="96"/>
      <c r="C60" s="97">
        <v>5403.86</v>
      </c>
      <c r="D60" s="110">
        <f t="shared" si="4"/>
        <v>5674.0529999999999</v>
      </c>
      <c r="E60" s="110">
        <f t="shared" si="5"/>
        <v>6241.4583000000002</v>
      </c>
      <c r="F60" s="110">
        <f t="shared" si="6"/>
        <v>7177.6770450000004</v>
      </c>
      <c r="G60" s="110">
        <f t="shared" si="7"/>
        <v>19093.188345000002</v>
      </c>
    </row>
    <row r="61" spans="1:7" x14ac:dyDescent="0.2">
      <c r="A61" s="11" t="s">
        <v>21</v>
      </c>
      <c r="B61" s="96"/>
      <c r="C61" s="97">
        <v>3096.4699999999993</v>
      </c>
      <c r="D61" s="110">
        <f t="shared" si="4"/>
        <v>3251.2934999999993</v>
      </c>
      <c r="E61" s="110">
        <f t="shared" si="5"/>
        <v>3576.422849999999</v>
      </c>
      <c r="F61" s="110">
        <f t="shared" si="6"/>
        <v>4112.8862774999989</v>
      </c>
      <c r="G61" s="110">
        <f t="shared" si="7"/>
        <v>10940.602627499997</v>
      </c>
    </row>
    <row r="62" spans="1:7" x14ac:dyDescent="0.2">
      <c r="A62" s="11" t="s">
        <v>22</v>
      </c>
      <c r="B62" s="96"/>
      <c r="C62" s="97">
        <v>724.20999999999992</v>
      </c>
      <c r="D62" s="110">
        <f t="shared" si="4"/>
        <v>760.42049999999995</v>
      </c>
      <c r="E62" s="110">
        <f t="shared" si="5"/>
        <v>836.46254999999996</v>
      </c>
      <c r="F62" s="110">
        <f t="shared" si="6"/>
        <v>961.9319324999999</v>
      </c>
      <c r="G62" s="110">
        <f t="shared" si="7"/>
        <v>2558.8149825</v>
      </c>
    </row>
    <row r="63" spans="1:7" x14ac:dyDescent="0.2">
      <c r="A63" s="100" t="s">
        <v>23</v>
      </c>
      <c r="B63" s="101"/>
      <c r="C63" s="102">
        <v>499.43999999999994</v>
      </c>
      <c r="D63" s="110">
        <f t="shared" si="4"/>
        <v>524.41199999999992</v>
      </c>
      <c r="E63" s="110">
        <f t="shared" si="5"/>
        <v>576.8531999999999</v>
      </c>
      <c r="F63" s="110">
        <f t="shared" si="6"/>
        <v>663.38117999999986</v>
      </c>
      <c r="G63" s="110">
        <f t="shared" si="7"/>
        <v>1764.6463799999997</v>
      </c>
    </row>
    <row r="64" spans="1:7" x14ac:dyDescent="0.2">
      <c r="A64" s="106"/>
      <c r="B64" s="107"/>
      <c r="C64" s="108"/>
      <c r="D64" s="110"/>
      <c r="E64" s="110"/>
      <c r="F64" s="110"/>
      <c r="G64" s="110"/>
    </row>
    <row r="65" spans="1:7" x14ac:dyDescent="0.2">
      <c r="A65" s="106"/>
      <c r="B65" s="107"/>
      <c r="C65" s="108"/>
      <c r="D65" s="110"/>
      <c r="E65" s="110"/>
      <c r="F65" s="110"/>
      <c r="G65" s="110"/>
    </row>
    <row r="66" spans="1:7" x14ac:dyDescent="0.2">
      <c r="A66" s="103" t="s">
        <v>246</v>
      </c>
      <c r="B66" s="104"/>
      <c r="C66" s="105">
        <v>30499</v>
      </c>
      <c r="D66" s="110">
        <f t="shared" si="4"/>
        <v>32023.95</v>
      </c>
      <c r="E66" s="110">
        <f t="shared" si="5"/>
        <v>35226.345000000001</v>
      </c>
      <c r="F66" s="110">
        <f t="shared" si="6"/>
        <v>40510.296750000001</v>
      </c>
      <c r="G66" s="110">
        <f t="shared" si="7"/>
        <v>107760.59174999999</v>
      </c>
    </row>
    <row r="67" spans="1:7" x14ac:dyDescent="0.2">
      <c r="A67" s="98" t="s">
        <v>20</v>
      </c>
      <c r="B67" s="73"/>
      <c r="C67" s="99">
        <v>3300</v>
      </c>
      <c r="D67" s="110">
        <f t="shared" si="4"/>
        <v>3465</v>
      </c>
      <c r="E67" s="110">
        <f t="shared" si="5"/>
        <v>3811.5</v>
      </c>
      <c r="F67" s="110">
        <f t="shared" si="6"/>
        <v>4383.2250000000004</v>
      </c>
      <c r="G67" s="110">
        <f t="shared" si="7"/>
        <v>11659.725</v>
      </c>
    </row>
    <row r="68" spans="1:7" x14ac:dyDescent="0.2">
      <c r="A68" s="98" t="s">
        <v>22</v>
      </c>
      <c r="B68" s="73"/>
      <c r="C68" s="99">
        <v>442</v>
      </c>
      <c r="D68" s="110">
        <f t="shared" si="4"/>
        <v>464.1</v>
      </c>
      <c r="E68" s="110">
        <f t="shared" si="5"/>
        <v>510.51000000000005</v>
      </c>
      <c r="F68" s="110">
        <f t="shared" si="6"/>
        <v>587.08650000000011</v>
      </c>
      <c r="G68" s="110">
        <f t="shared" si="7"/>
        <v>1561.6965000000002</v>
      </c>
    </row>
    <row r="69" spans="1:7" x14ac:dyDescent="0.2">
      <c r="A69" s="98" t="s">
        <v>21</v>
      </c>
      <c r="B69" s="73"/>
      <c r="C69" s="99">
        <v>1891</v>
      </c>
      <c r="D69" s="110">
        <f t="shared" si="4"/>
        <v>1985.55</v>
      </c>
      <c r="E69" s="110">
        <f t="shared" si="5"/>
        <v>2184.105</v>
      </c>
      <c r="F69" s="110">
        <f t="shared" si="6"/>
        <v>2511.72075</v>
      </c>
      <c r="G69" s="110">
        <f t="shared" si="7"/>
        <v>6681.3757499999992</v>
      </c>
    </row>
    <row r="70" spans="1:7" x14ac:dyDescent="0.2">
      <c r="A70" s="98" t="s">
        <v>23</v>
      </c>
      <c r="B70" s="73"/>
      <c r="C70" s="99">
        <v>305</v>
      </c>
      <c r="D70" s="110">
        <f t="shared" si="4"/>
        <v>320.25</v>
      </c>
      <c r="E70" s="110">
        <f t="shared" si="5"/>
        <v>352.27499999999998</v>
      </c>
      <c r="F70" s="110">
        <f t="shared" si="6"/>
        <v>405.11624999999998</v>
      </c>
      <c r="G70" s="110">
        <f t="shared" si="7"/>
        <v>1077.6412499999999</v>
      </c>
    </row>
    <row r="71" spans="1:7" x14ac:dyDescent="0.2">
      <c r="D71" s="110"/>
      <c r="E71" s="110"/>
      <c r="F71" s="110"/>
      <c r="G71" s="110"/>
    </row>
    <row r="72" spans="1:7" ht="28" x14ac:dyDescent="0.2">
      <c r="A72" s="11" t="s">
        <v>247</v>
      </c>
      <c r="B72" s="96"/>
      <c r="C72" s="97">
        <v>19870.02</v>
      </c>
      <c r="D72" s="110">
        <f t="shared" si="4"/>
        <v>20863.521000000001</v>
      </c>
      <c r="E72" s="110">
        <f t="shared" si="5"/>
        <v>22949.873100000001</v>
      </c>
      <c r="F72" s="110">
        <f t="shared" si="6"/>
        <v>26392.354065</v>
      </c>
      <c r="G72" s="110">
        <f t="shared" si="7"/>
        <v>70205.748164999997</v>
      </c>
    </row>
    <row r="73" spans="1:7" x14ac:dyDescent="0.2">
      <c r="A73" s="11" t="s">
        <v>20</v>
      </c>
      <c r="B73" s="96"/>
      <c r="C73" s="97">
        <v>2149.91</v>
      </c>
      <c r="D73" s="110">
        <f t="shared" si="4"/>
        <v>2257.4054999999998</v>
      </c>
      <c r="E73" s="110">
        <f t="shared" si="5"/>
        <v>2483.1460499999998</v>
      </c>
      <c r="F73" s="110">
        <f t="shared" si="6"/>
        <v>2855.6179574999996</v>
      </c>
      <c r="G73" s="110">
        <f t="shared" si="7"/>
        <v>7596.1695074999998</v>
      </c>
    </row>
    <row r="74" spans="1:7" x14ac:dyDescent="0.2">
      <c r="A74" s="11" t="s">
        <v>21</v>
      </c>
      <c r="B74" s="96"/>
      <c r="C74" s="97">
        <v>1231.94</v>
      </c>
      <c r="D74" s="110">
        <f t="shared" si="4"/>
        <v>1293.537</v>
      </c>
      <c r="E74" s="110">
        <f t="shared" si="5"/>
        <v>1422.8906999999999</v>
      </c>
      <c r="F74" s="110">
        <f t="shared" si="6"/>
        <v>1636.3243049999999</v>
      </c>
      <c r="G74" s="110">
        <f t="shared" si="7"/>
        <v>4352.7520050000003</v>
      </c>
    </row>
    <row r="75" spans="1:7" x14ac:dyDescent="0.2">
      <c r="A75" s="11" t="s">
        <v>22</v>
      </c>
      <c r="B75" s="96"/>
      <c r="C75" s="97">
        <v>288.14</v>
      </c>
      <c r="D75" s="110">
        <f t="shared" si="4"/>
        <v>302.54699999999997</v>
      </c>
      <c r="E75" s="110">
        <f t="shared" si="5"/>
        <v>332.80169999999998</v>
      </c>
      <c r="F75" s="110">
        <f t="shared" si="6"/>
        <v>382.72195499999998</v>
      </c>
      <c r="G75" s="110">
        <f t="shared" si="7"/>
        <v>1018.070655</v>
      </c>
    </row>
    <row r="76" spans="1:7" x14ac:dyDescent="0.2">
      <c r="A76" s="11" t="s">
        <v>23</v>
      </c>
      <c r="B76" s="96"/>
      <c r="C76" s="97">
        <v>198.7</v>
      </c>
      <c r="D76" s="110">
        <f t="shared" si="4"/>
        <v>208.63499999999999</v>
      </c>
      <c r="E76" s="110">
        <f t="shared" si="5"/>
        <v>229.49849999999998</v>
      </c>
      <c r="F76" s="110">
        <f t="shared" si="6"/>
        <v>263.92327499999999</v>
      </c>
      <c r="G76" s="110">
        <f t="shared" si="7"/>
        <v>702.05677500000002</v>
      </c>
    </row>
    <row r="77" spans="1:7" x14ac:dyDescent="0.2">
      <c r="A77" s="11"/>
      <c r="B77" s="96"/>
      <c r="C77" s="97"/>
      <c r="D77" s="110"/>
      <c r="E77" s="110"/>
      <c r="F77" s="110"/>
      <c r="G77" s="110"/>
    </row>
    <row r="78" spans="1:7" x14ac:dyDescent="0.2">
      <c r="A78" s="11"/>
      <c r="B78" s="96"/>
      <c r="C78" s="97"/>
      <c r="D78" s="110"/>
      <c r="E78" s="110"/>
      <c r="F78" s="110"/>
      <c r="G78" s="110"/>
    </row>
    <row r="79" spans="1:7" x14ac:dyDescent="0.2">
      <c r="A79" s="11" t="s">
        <v>248</v>
      </c>
      <c r="B79" s="96"/>
      <c r="C79" s="97">
        <v>21656.94</v>
      </c>
      <c r="D79" s="110">
        <f t="shared" si="4"/>
        <v>22739.787</v>
      </c>
      <c r="E79" s="110">
        <f t="shared" si="5"/>
        <v>25013.7657</v>
      </c>
      <c r="F79" s="110">
        <f t="shared" si="6"/>
        <v>28765.830555</v>
      </c>
      <c r="G79" s="110">
        <f t="shared" si="7"/>
        <v>76519.383254999993</v>
      </c>
    </row>
    <row r="80" spans="1:7" x14ac:dyDescent="0.2">
      <c r="A80" s="11" t="s">
        <v>20</v>
      </c>
      <c r="B80" s="96"/>
      <c r="C80" s="97">
        <v>2286.62</v>
      </c>
      <c r="D80" s="110">
        <f t="shared" si="4"/>
        <v>2400.951</v>
      </c>
      <c r="E80" s="110">
        <f t="shared" si="5"/>
        <v>2641.0461</v>
      </c>
      <c r="F80" s="110">
        <f t="shared" si="6"/>
        <v>3037.2030150000001</v>
      </c>
      <c r="G80" s="110">
        <f t="shared" si="7"/>
        <v>8079.2001150000006</v>
      </c>
    </row>
    <row r="81" spans="1:7" x14ac:dyDescent="0.2">
      <c r="A81" s="11" t="s">
        <v>21</v>
      </c>
      <c r="B81" s="96"/>
      <c r="C81" s="97">
        <v>1310.27</v>
      </c>
      <c r="D81" s="110">
        <f t="shared" si="4"/>
        <v>1375.7835</v>
      </c>
      <c r="E81" s="110">
        <f t="shared" si="5"/>
        <v>1513.36185</v>
      </c>
      <c r="F81" s="110">
        <f t="shared" si="6"/>
        <v>1740.3661274999999</v>
      </c>
      <c r="G81" s="110">
        <f t="shared" si="7"/>
        <v>4629.5114775000002</v>
      </c>
    </row>
    <row r="82" spans="1:7" x14ac:dyDescent="0.2">
      <c r="A82" s="11" t="s">
        <v>22</v>
      </c>
      <c r="B82" s="96"/>
      <c r="C82" s="97">
        <v>314.02</v>
      </c>
      <c r="D82" s="110">
        <f t="shared" si="4"/>
        <v>329.721</v>
      </c>
      <c r="E82" s="110">
        <f t="shared" si="5"/>
        <v>362.69310000000002</v>
      </c>
      <c r="F82" s="110">
        <f t="shared" si="6"/>
        <v>417.09706500000004</v>
      </c>
      <c r="G82" s="110">
        <f t="shared" si="7"/>
        <v>1109.5111649999999</v>
      </c>
    </row>
    <row r="83" spans="1:7" x14ac:dyDescent="0.2">
      <c r="A83" s="11" t="s">
        <v>23</v>
      </c>
      <c r="B83" s="96"/>
      <c r="C83" s="97">
        <v>216.59</v>
      </c>
      <c r="D83" s="110">
        <f t="shared" si="4"/>
        <v>227.4195</v>
      </c>
      <c r="E83" s="110">
        <f t="shared" si="5"/>
        <v>250.16145</v>
      </c>
      <c r="F83" s="110">
        <f t="shared" si="6"/>
        <v>287.68566750000002</v>
      </c>
      <c r="G83" s="110">
        <f t="shared" si="7"/>
        <v>765.26661750000005</v>
      </c>
    </row>
    <row r="84" spans="1:7" x14ac:dyDescent="0.2">
      <c r="D84" s="110"/>
      <c r="E84" s="110"/>
      <c r="F84" s="110"/>
      <c r="G84" s="110"/>
    </row>
    <row r="85" spans="1:7" x14ac:dyDescent="0.2">
      <c r="A85" s="11" t="s">
        <v>249</v>
      </c>
      <c r="B85" s="96"/>
      <c r="C85" s="97">
        <v>621.54</v>
      </c>
      <c r="D85" s="110">
        <f t="shared" si="4"/>
        <v>652.61699999999996</v>
      </c>
      <c r="E85" s="110">
        <f t="shared" si="5"/>
        <v>717.87869999999998</v>
      </c>
      <c r="F85" s="110">
        <f t="shared" si="6"/>
        <v>825.56050499999992</v>
      </c>
      <c r="G85" s="110">
        <f t="shared" si="7"/>
        <v>2196.0562049999999</v>
      </c>
    </row>
    <row r="86" spans="1:7" x14ac:dyDescent="0.2">
      <c r="A86" s="11" t="s">
        <v>20</v>
      </c>
      <c r="B86" s="96"/>
      <c r="C86" s="97">
        <v>67.5</v>
      </c>
      <c r="D86" s="110">
        <f t="shared" si="4"/>
        <v>70.875</v>
      </c>
      <c r="E86" s="110">
        <f t="shared" si="5"/>
        <v>77.962500000000006</v>
      </c>
      <c r="F86" s="110">
        <f t="shared" si="6"/>
        <v>89.656875000000014</v>
      </c>
      <c r="G86" s="110">
        <f t="shared" si="7"/>
        <v>238.49437500000002</v>
      </c>
    </row>
    <row r="87" spans="1:7" x14ac:dyDescent="0.2">
      <c r="A87" s="11" t="s">
        <v>21</v>
      </c>
      <c r="B87" s="96"/>
      <c r="C87" s="97">
        <v>38.540000000000006</v>
      </c>
      <c r="D87" s="110">
        <f t="shared" si="4"/>
        <v>40.467000000000006</v>
      </c>
      <c r="E87" s="110">
        <f t="shared" si="5"/>
        <v>44.513700000000007</v>
      </c>
      <c r="F87" s="110">
        <f t="shared" si="6"/>
        <v>51.19075500000001</v>
      </c>
      <c r="G87" s="110">
        <f t="shared" si="7"/>
        <v>136.17145500000004</v>
      </c>
    </row>
    <row r="88" spans="1:7" x14ac:dyDescent="0.2">
      <c r="A88" s="11" t="s">
        <v>22</v>
      </c>
      <c r="B88" s="96"/>
      <c r="C88" s="97">
        <v>9.01</v>
      </c>
      <c r="D88" s="110">
        <f t="shared" si="4"/>
        <v>9.4604999999999997</v>
      </c>
      <c r="E88" s="110">
        <f t="shared" si="5"/>
        <v>10.406549999999999</v>
      </c>
      <c r="F88" s="110">
        <f t="shared" si="6"/>
        <v>11.967532499999999</v>
      </c>
      <c r="G88" s="110">
        <f t="shared" si="7"/>
        <v>31.834582499999996</v>
      </c>
    </row>
    <row r="89" spans="1:7" x14ac:dyDescent="0.2">
      <c r="A89" s="11" t="s">
        <v>23</v>
      </c>
      <c r="B89" s="96"/>
      <c r="C89" s="97">
        <v>6.2200000000000006</v>
      </c>
      <c r="D89" s="110">
        <f t="shared" si="4"/>
        <v>6.5310000000000006</v>
      </c>
      <c r="E89" s="110">
        <f t="shared" si="5"/>
        <v>7.1841000000000008</v>
      </c>
      <c r="F89" s="110">
        <f t="shared" si="6"/>
        <v>8.2617150000000006</v>
      </c>
      <c r="G89" s="110">
        <f t="shared" si="7"/>
        <v>21.976815000000002</v>
      </c>
    </row>
    <row r="91" spans="1:7" x14ac:dyDescent="0.2">
      <c r="A91" s="11" t="s">
        <v>250</v>
      </c>
      <c r="B91" s="96"/>
      <c r="C91" s="97">
        <v>22468.75</v>
      </c>
      <c r="D91" s="110">
        <f>C91+(C91*$D$1)</f>
        <v>23592.1875</v>
      </c>
      <c r="E91" s="110">
        <f>D91+(D91*$E$1)</f>
        <v>25951.40625</v>
      </c>
      <c r="F91" s="110">
        <f>E91+(E91*$F$1)</f>
        <v>29844.1171875</v>
      </c>
      <c r="G91" s="110">
        <f>SUM(D91:F91)</f>
        <v>79387.7109375</v>
      </c>
    </row>
    <row r="92" spans="1:7" x14ac:dyDescent="0.2">
      <c r="A92" s="11" t="s">
        <v>21</v>
      </c>
      <c r="B92" s="96"/>
      <c r="C92" s="97">
        <v>1392.84</v>
      </c>
      <c r="D92" s="110">
        <f>C92+(C92*$D$1)</f>
        <v>1462.482</v>
      </c>
      <c r="E92" s="110">
        <f>D92+(D92*$E$1)</f>
        <v>1608.7302</v>
      </c>
      <c r="F92" s="110">
        <f>E92+(E92*$F$1)</f>
        <v>1850.03973</v>
      </c>
      <c r="G92" s="110">
        <f>SUM(D92:F92)</f>
        <v>4921.2519300000004</v>
      </c>
    </row>
    <row r="93" spans="1:7" x14ac:dyDescent="0.2">
      <c r="A93" s="11" t="s">
        <v>22</v>
      </c>
      <c r="B93" s="96"/>
      <c r="C93" s="97">
        <v>325.56</v>
      </c>
      <c r="D93" s="110">
        <f>C93+(C93*$D$1)</f>
        <v>341.83800000000002</v>
      </c>
      <c r="E93" s="110">
        <f>D93+(D93*$E$1)</f>
        <v>376.02180000000004</v>
      </c>
      <c r="F93" s="110">
        <f>E93+(E93*$F$1)</f>
        <v>432.42507000000006</v>
      </c>
      <c r="G93" s="110">
        <f>SUM(D93:F93)</f>
        <v>1150.2848700000002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5CD078067CDF849AF0758F17BB9F120" ma:contentTypeVersion="14" ma:contentTypeDescription="Create a new document." ma:contentTypeScope="" ma:versionID="1accde0ec9fb792d3d108a0693f94828">
  <xsd:schema xmlns:xsd="http://www.w3.org/2001/XMLSchema" xmlns:xs="http://www.w3.org/2001/XMLSchema" xmlns:p="http://schemas.microsoft.com/office/2006/metadata/properties" xmlns:ns3="db957dd6-c42f-40be-95bf-354374f1f0a0" xmlns:ns4="e83f4e23-6e57-4aaa-bda2-95114592faab" targetNamespace="http://schemas.microsoft.com/office/2006/metadata/properties" ma:root="true" ma:fieldsID="4a8308a132a32f44c0119c513d4ec7d5" ns3:_="" ns4:_="">
    <xsd:import namespace="db957dd6-c42f-40be-95bf-354374f1f0a0"/>
    <xsd:import namespace="e83f4e23-6e57-4aaa-bda2-95114592faa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GenerationTime" minOccurs="0"/>
                <xsd:element ref="ns4:MediaServiceEventHashCode"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957dd6-c42f-40be-95bf-354374f1f0a0"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3f4e23-6e57-4aaa-bda2-95114592faab"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D936F8-FE8D-4E19-8EA6-44E86565289D}">
  <ds:schemaRefs>
    <ds:schemaRef ds:uri="http://schemas.microsoft.com/sharepoint/v3/contenttype/forms"/>
  </ds:schemaRefs>
</ds:datastoreItem>
</file>

<file path=customXml/itemProps2.xml><?xml version="1.0" encoding="utf-8"?>
<ds:datastoreItem xmlns:ds="http://schemas.openxmlformats.org/officeDocument/2006/customXml" ds:itemID="{D1D9630B-119C-40F2-A3DA-70F1F5262772}">
  <ds:schemaRefs>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db957dd6-c42f-40be-95bf-354374f1f0a0"/>
    <ds:schemaRef ds:uri="http://schemas.openxmlformats.org/package/2006/metadata/core-properties"/>
    <ds:schemaRef ds:uri="e83f4e23-6e57-4aaa-bda2-95114592faab"/>
    <ds:schemaRef ds:uri="http://www.w3.org/XML/1998/namespace"/>
    <ds:schemaRef ds:uri="http://purl.org/dc/dcmitype/"/>
  </ds:schemaRefs>
</ds:datastoreItem>
</file>

<file path=customXml/itemProps3.xml><?xml version="1.0" encoding="utf-8"?>
<ds:datastoreItem xmlns:ds="http://schemas.openxmlformats.org/officeDocument/2006/customXml" ds:itemID="{8506F5F9-0E7D-49F8-B8D9-CE37211E67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957dd6-c42f-40be-95bf-354374f1f0a0"/>
    <ds:schemaRef ds:uri="e83f4e23-6e57-4aaa-bda2-95114592fa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58-Sarasota County Schools</vt:lpstr>
      <vt:lpstr>Sheet1</vt:lpstr>
      <vt:lpstr>Sheet2</vt:lpstr>
      <vt:lpstr>Sheet3</vt:lpstr>
      <vt:lpstr>5100</vt:lpstr>
      <vt:lpstr>6100</vt:lpstr>
      <vt:lpstr>Summer</vt:lpstr>
      <vt:lpstr>Account_Title</vt:lpstr>
      <vt:lpstr>Activity_Number</vt:lpstr>
      <vt:lpstr>Amount_for_1_3_allocation</vt:lpstr>
      <vt:lpstr>Amount_for_2_3_allocation</vt:lpstr>
      <vt:lpstr>FTE__Position</vt:lpstr>
      <vt:lpstr>Function</vt:lpstr>
      <vt:lpstr>Object</vt:lpstr>
      <vt:lpstr>'58-Sarasota County Schools'!Print_Area</vt:lpstr>
      <vt:lpstr>Total_allocation</vt:lpstr>
      <vt:lpstr>Use_of__Funds_Number</vt:lpstr>
    </vt:vector>
  </TitlesOfParts>
  <Manager/>
  <Company>Florida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Talley, Lynn</dc:creator>
  <cp:keywords/>
  <dc:description/>
  <cp:lastModifiedBy>Microsoft Office User</cp:lastModifiedBy>
  <cp:revision/>
  <cp:lastPrinted>2022-02-09T20:13:03Z</cp:lastPrinted>
  <dcterms:created xsi:type="dcterms:W3CDTF">2021-06-09T18:28:06Z</dcterms:created>
  <dcterms:modified xsi:type="dcterms:W3CDTF">2022-04-11T18:00:10Z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0x010100A5CD078067CDF849AF0758F17BB9F120</vt:lpwstr>
  </property>
</Properties>
</file>