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FF459CD7-994B-D245-8AF6-51084CE317E3}" xr6:coauthVersionLast="47" xr6:coauthVersionMax="47" xr10:uidLastSave="{00000000-0000-0000-0000-000000000000}"/>
  <bookViews>
    <workbookView xWindow="0" yWindow="500" windowWidth="28800" windowHeight="11180" xr2:uid="{00000000-000D-0000-FFFF-FFFF00000000}"/>
  </bookViews>
  <sheets>
    <sheet name="FINAL" sheetId="1" r:id="rId1"/>
    <sheet name="List for Pre-Approval " sheetId="2" r:id="rId2"/>
    <sheet name="Abbreviated" sheetId="3" state="hidden" r:id="rId3"/>
    <sheet name="ESSER II to Sustain" sheetId="4" state="hidden" r:id="rId4"/>
  </sheets>
  <definedNames>
    <definedName name="_xlnm._FilterDatabase" localSheetId="0" hidden="1">FINAL!$A$9:$I$139</definedName>
    <definedName name="Account_Title">FINAL!$E$9</definedName>
    <definedName name="Activity_Number">FINAL!$D$9</definedName>
    <definedName name="Amount_for_1_3_allocation">FINAL!$H$9</definedName>
    <definedName name="Amount_for_2_3_allocation">FINAL!$G$9</definedName>
    <definedName name="FTE__Position">FINAL!$F$9</definedName>
    <definedName name="Function">FINAL!$A$9</definedName>
    <definedName name="Object">FINAL!$B$9</definedName>
    <definedName name="Total_allocation">FINAL!$I$9</definedName>
    <definedName name="Use_of__Funds_Number">FINAL!$C$9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jPlSyW3gFuJHnmUt8lkkMQ2psP1w=="/>
    </ext>
  </extLst>
</workbook>
</file>

<file path=xl/calcChain.xml><?xml version="1.0" encoding="utf-8"?>
<calcChain xmlns="http://schemas.openxmlformats.org/spreadsheetml/2006/main">
  <c r="G118" i="4" l="1"/>
  <c r="G117" i="4"/>
  <c r="G116" i="4"/>
  <c r="G115" i="4"/>
  <c r="G114" i="4"/>
  <c r="G112" i="4"/>
  <c r="G111" i="4"/>
  <c r="G110" i="4"/>
  <c r="G109" i="4"/>
  <c r="G108" i="4"/>
  <c r="G107" i="4"/>
  <c r="G104" i="4"/>
  <c r="G101" i="4"/>
  <c r="G98" i="4"/>
  <c r="G95" i="4"/>
  <c r="G92" i="4"/>
  <c r="G89" i="4"/>
  <c r="G86" i="4"/>
  <c r="G83" i="4"/>
  <c r="G74" i="4"/>
  <c r="G71" i="4"/>
  <c r="G62" i="4"/>
  <c r="G59" i="4"/>
  <c r="G56" i="4"/>
  <c r="G54" i="4"/>
  <c r="G53" i="4"/>
  <c r="G55" i="4" s="1"/>
  <c r="G50" i="4"/>
  <c r="G47" i="4"/>
  <c r="F47" i="4"/>
  <c r="G38" i="4"/>
  <c r="G35" i="4"/>
  <c r="G34" i="4"/>
  <c r="G33" i="4"/>
  <c r="G30" i="4"/>
  <c r="G31" i="4" s="1"/>
  <c r="G26" i="4"/>
  <c r="G23" i="4"/>
  <c r="G25" i="4" s="1"/>
  <c r="I22" i="4"/>
  <c r="I21" i="4"/>
  <c r="I19" i="4"/>
  <c r="J22" i="4" s="1"/>
  <c r="I16" i="4"/>
  <c r="G100" i="4" s="1"/>
  <c r="I15" i="4"/>
  <c r="G99" i="4" s="1"/>
  <c r="G14" i="4"/>
  <c r="I13" i="4"/>
  <c r="G97" i="4" s="1"/>
  <c r="G13" i="4"/>
  <c r="I12" i="4"/>
  <c r="G36" i="4" s="1"/>
  <c r="G11" i="4"/>
  <c r="H138" i="3"/>
  <c r="G138" i="3"/>
  <c r="I134" i="3"/>
  <c r="H134" i="3"/>
  <c r="G134" i="3"/>
  <c r="G143" i="1"/>
  <c r="I141" i="1"/>
  <c r="J141" i="1" s="1"/>
  <c r="H141" i="1"/>
  <c r="G141" i="1"/>
  <c r="G75" i="4" l="1"/>
  <c r="G145" i="1"/>
  <c r="G37" i="4"/>
  <c r="G105" i="4"/>
  <c r="G15" i="4"/>
  <c r="G39" i="4"/>
  <c r="G40" i="4"/>
  <c r="G93" i="4"/>
  <c r="G130" i="4"/>
  <c r="G24" i="4"/>
  <c r="G103" i="4"/>
  <c r="G57" i="4"/>
  <c r="G27" i="4"/>
  <c r="G58" i="4"/>
  <c r="G76" i="4"/>
  <c r="G94" i="4"/>
  <c r="G106" i="4"/>
  <c r="G16" i="4"/>
  <c r="G28" i="4"/>
  <c r="G72" i="4"/>
  <c r="G48" i="4"/>
  <c r="G60" i="4"/>
  <c r="G84" i="4"/>
  <c r="G96" i="4"/>
  <c r="G49" i="4"/>
  <c r="G90" i="4"/>
  <c r="H143" i="1"/>
  <c r="H145" i="1" s="1"/>
  <c r="G73" i="4"/>
  <c r="G91" i="4"/>
  <c r="J16" i="4"/>
  <c r="G51" i="4"/>
  <c r="G63" i="4"/>
  <c r="G87" i="4"/>
  <c r="G102" i="4"/>
  <c r="G61" i="4"/>
  <c r="G85" i="4"/>
  <c r="G12" i="4"/>
  <c r="G52" i="4"/>
  <c r="G64" i="4"/>
  <c r="G8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68" authorId="0" shapeId="0" xr:uid="{00000000-0006-0000-0000-000001000000}">
      <text>
        <r>
          <rPr>
            <sz val="11"/>
            <color theme="1"/>
            <rFont val="Arial"/>
          </rPr>
          <t>======
ID#AAAAS9pwyi8
Heather Frederick    (2021-12-16 00:04:13)
do you mean "writing record"?
------
ID#AAAAS-zt5ps
Nicole Smith (Federal Prog)    (2021-12-16 14:31:47)
@heather.frederick@palmbeachschools.org The line in the ESSER Overview is Oral Reading Records.  These are used to assess students' reading levels.  They read orally to the teacher.</t>
        </r>
      </text>
    </comment>
    <comment ref="E84" authorId="0" shapeId="0" xr:uid="{00000000-0006-0000-0000-000002000000}">
      <text>
        <r>
          <rPr>
            <sz val="11"/>
            <color theme="1"/>
            <rFont val="Arial"/>
          </rPr>
          <t>======
ID#AAAAS9pwyjA
Heather Frederick    (2021-12-16 00:09:37)
is this just FY24?
------
ID#AAAAS-zt5po
Nicole Smith (Federal Prog)    (2021-12-16 14:29:44)
@heather.frederick@palmbeachschools.org Yes, FY23 was budgeted for in ESSER II Re-engagement.</t>
        </r>
      </text>
    </comment>
    <comment ref="E86" authorId="0" shapeId="0" xr:uid="{00000000-0006-0000-0000-000003000000}">
      <text>
        <r>
          <rPr>
            <sz val="11"/>
            <color theme="1"/>
            <rFont val="Arial"/>
          </rPr>
          <t>======
ID#AAAAS9pwyjE
Heather Frederick    (2021-12-16 00:10:07)
just FY24?
------
ID#AAAAS-zt5pk
Nicole Smith (Federal Prog)    (2021-12-16 14:29:03)
@heather.frederick@palmbeachschools.org Yes, FY23 was budgeted in ESSER II Re-engagement.</t>
        </r>
      </text>
    </comment>
  </commentList>
  <extLst>
    <ext xmlns:r="http://schemas.openxmlformats.org/officeDocument/2006/relationships" uri="GoogleSheetsCustomDataVersion1">
      <go:sheetsCustomData xmlns:go="http://customooxmlschemas.google.com/" r:id="rId1" roundtripDataSignature="AMtx7mg+ar4njFpMj4y87A0I8f747czeDw=="/>
    </ext>
  </extLst>
</comments>
</file>

<file path=xl/sharedStrings.xml><?xml version="1.0" encoding="utf-8"?>
<sst xmlns="http://schemas.openxmlformats.org/spreadsheetml/2006/main" count="634" uniqueCount="375">
  <si>
    <r>
      <rPr>
        <sz val="11"/>
        <color theme="1"/>
        <rFont val="Arial"/>
      </rPr>
      <t xml:space="preserve">A) </t>
    </r>
    <r>
      <rPr>
        <u/>
        <sz val="11"/>
        <color theme="1"/>
        <rFont val="Arial"/>
      </rPr>
      <t>The School District of Palm Beach County</t>
    </r>
  </si>
  <si>
    <t>TAPS Number 
22A-175</t>
  </si>
  <si>
    <t xml:space="preserve">     Name of Eligible Recipient   </t>
  </si>
  <si>
    <t>B) ________________________</t>
  </si>
  <si>
    <t xml:space="preserve">      Project Number</t>
  </si>
  <si>
    <t>FLORIDA DEPARTMENT OF EDUCATION</t>
  </si>
  <si>
    <t>ARP ESSER BUDGET NARRATIVE FORM</t>
  </si>
  <si>
    <t>Function</t>
  </si>
  <si>
    <t>Object</t>
  </si>
  <si>
    <t xml:space="preserve">Use of 
Funds
Number**  </t>
  </si>
  <si>
    <t>Activity
Number**</t>
  </si>
  <si>
    <t xml:space="preserve">Account Title </t>
  </si>
  <si>
    <t>FTE 
Position</t>
  </si>
  <si>
    <t xml:space="preserve">Amount for 2/3 allocation </t>
  </si>
  <si>
    <t xml:space="preserve">Amount for 1/3 allocation </t>
  </si>
  <si>
    <t xml:space="preserve">Total allocation </t>
  </si>
  <si>
    <t>Salaries for Reading Recovery Teachers in FY23 and FY24</t>
  </si>
  <si>
    <t>Benefits for Reading Recovery Teachers in FY23 and FY24</t>
  </si>
  <si>
    <t>Salary for Reading Recovery Specialist in FY23 and FY24</t>
  </si>
  <si>
    <t>Benefits for Reading Recovery Specialist in FY23 and FY24</t>
  </si>
  <si>
    <t>Salaries for Acceleration Teachers in FY23 and FY24</t>
  </si>
  <si>
    <t>Benefits for Acceleration Teachers in FY23 and FY24</t>
  </si>
  <si>
    <t>Salary for Acceleration Specialist in FY23 and FY24</t>
  </si>
  <si>
    <t>Benefits for Acceleration Specialist in FY23 and FY24</t>
  </si>
  <si>
    <t>Salaries for SAI Teachers in FY23 and FY24</t>
  </si>
  <si>
    <t>Benefits for SAI Teachers in FY23 and FY24</t>
  </si>
  <si>
    <t>Salary for SAI Specialist in FY23 and FY24</t>
  </si>
  <si>
    <t>Benefits for SAI Specialist in FY23 and FY24</t>
  </si>
  <si>
    <t>Salary for Elementary Literacy Program Manager FY22, FY23, and FY24</t>
  </si>
  <si>
    <t>Benefits for Elementary Literacy Program Manager</t>
  </si>
  <si>
    <t>Salaries for PLC Facilitators in FY23 and FY24</t>
  </si>
  <si>
    <t>Benefits for PLC Facilitators in FY23 and FY24</t>
  </si>
  <si>
    <t>Salaries for PLC Specialists in FY23 and FY24</t>
  </si>
  <si>
    <t>Benefits for PLC Specialists in FY23 and FY24</t>
  </si>
  <si>
    <t>Salaries for ELA Resource Teachers in FY23 and FY24</t>
  </si>
  <si>
    <t>Benefits for ELA Resource Teachers in FY23 and FY24</t>
  </si>
  <si>
    <t>Salary for ELA Specialist in FY23 and FY24</t>
  </si>
  <si>
    <t>Benefits for ELA Specialist in FY23 and FY24</t>
  </si>
  <si>
    <t>Salaries for Math Resource Teachers in FY23 and FY24</t>
  </si>
  <si>
    <t>Benefits for Math Resource Teachers in FY23 and FY24</t>
  </si>
  <si>
    <t>Salary for Math Specialist in FY23 and FY24</t>
  </si>
  <si>
    <t>Benefits for Math Specialist in FY23 and FY24</t>
  </si>
  <si>
    <t>Salaries for Intensive Reading Teachers in middle and high schools in FY23 and FY24</t>
  </si>
  <si>
    <t>Benefits for Intensive Reading Teachers in middle and high schools in FY23 and FY24</t>
  </si>
  <si>
    <t>Salaries for Intensive Math Teachers in middle and high schools in FY23 and FY24</t>
  </si>
  <si>
    <t>Benefits for Intensive Math Teachers in middle and high schools in FY23 and FY24</t>
  </si>
  <si>
    <t>Salaries for Graduation Coach Teachers in FY23 and FY24</t>
  </si>
  <si>
    <t>Benefits for Graduation Coach Teachers in FY23 and FY24</t>
  </si>
  <si>
    <t>Salaries for Algebra Resource Teachers in FY23 and FY24</t>
  </si>
  <si>
    <t>Benefits for Algebra Resource Teachers in FY23 and FY24</t>
  </si>
  <si>
    <t>Salaries for Extra Periods for Teachers in Sunset Programs (a period beyond the school day) 192 annually in FY23 and FY24</t>
  </si>
  <si>
    <t>Benefits for Extra Periods for Teachers in Sunset Programs in FY23 and FY24</t>
  </si>
  <si>
    <t>Part time Salaries for Teachers to provide after hours instructional support to students (evenings, weekends) in Sunset Programs in FY23 and FY24</t>
  </si>
  <si>
    <t>Benefits for Part time Salaries for Teachers in Sunset Programs in FY23 and FY24</t>
  </si>
  <si>
    <t>Supplies for Sunset Programs to Support Students and Teachers (paper, ink, notebooks, pencils, pens, study guides and consumable workbooks, novels)</t>
  </si>
  <si>
    <t>FFE - Non Cap - Instruments for arts enrichment programs</t>
  </si>
  <si>
    <t>FFE - Cap - Instruments for arts enrichment programs</t>
  </si>
  <si>
    <t>Contracted services for artists in residence to provide enrichment instruction</t>
  </si>
  <si>
    <t>Part time Salaries for Teachers to provide targeted tutorial support outside of the regular school day (SDPBC 180)</t>
  </si>
  <si>
    <t>Benefits for Teachers to provide targeted tutorial support outside of the regular school day</t>
  </si>
  <si>
    <t>Contracted services for access to 24/7 tutors in FY23 and FY24 (not a sub-agreement)</t>
  </si>
  <si>
    <t>Salaries for Teachers to provide targeted ESE Tutorials on Saturdays (SDPBC 180)</t>
  </si>
  <si>
    <t>Benefits for Teachers to provide targeted ESE Tutorials on Saturdays</t>
  </si>
  <si>
    <t xml:space="preserve">Salaries (hourly rate) for Teachers to provide summer instruction in expanded summer school programs in FY23 and FY24 </t>
  </si>
  <si>
    <t>Benefits for Teachers to provide summer instruction in expanded summer school programs in FY23 and FY24</t>
  </si>
  <si>
    <t>Supplies for summer school programs - $5,000 per school x 35 schools in FY23 and FY24</t>
  </si>
  <si>
    <t>PSAT/ACT/SAT test fees for students in FY22 - FY24</t>
  </si>
  <si>
    <t>Part time salaries for teachers to hold office hours/tutorial support for stay at home students (quarantine) FY22, 23, and 24 (SDPBC 180)</t>
  </si>
  <si>
    <t>Benefits for teachers to hold office hours/tutorial support for stay at home students (quarantine) FY22, 23, and 24</t>
  </si>
  <si>
    <t>Salaries for teachers at various schools (over allocated teaching units - allocations maintained above student/staff ratios)</t>
  </si>
  <si>
    <t>Benefits for teachers at various schools (over allocated teaching units - allocations maintained above student/staff ratios)</t>
  </si>
  <si>
    <t xml:space="preserve">Instructional Materials to support ELA and Math - adopted </t>
  </si>
  <si>
    <t>Consumable, companion instructional materials to support ELA and Math</t>
  </si>
  <si>
    <t>Online subscriptions for supplemental instructional and progress monitoring programs (SDPBC 360)</t>
  </si>
  <si>
    <t>Supplies - Oral Reading Running Records</t>
  </si>
  <si>
    <t>Part time Salaries (Stipends) for ELA Teachers to attend professional development in ELA outside of contracted hours (SDPBC 180)</t>
  </si>
  <si>
    <t>Benefits for ELA Teachers to attend professional development in ELA outside of contracted hours</t>
  </si>
  <si>
    <t>Part time Salaries (Stipends) for Math and Science Teachers to attend professional development outside of contracted hours (SDPBC 180)</t>
  </si>
  <si>
    <t>Benefits for Math and Science Teachers to attend professional development outside of contracted hours</t>
  </si>
  <si>
    <t>Contracted services for professional development - Get Better Faster training so school leaders can effectively guide new teachers to success (not a sub-agreement)</t>
  </si>
  <si>
    <t>Contracted services for professional developement for teachers and teacher leaders from The New Teacher Project (not a sub-agreement)</t>
  </si>
  <si>
    <t xml:space="preserve">Intern Student NYU Program Tuition </t>
  </si>
  <si>
    <t>Charter Pass Through for Addressing Learning Loss</t>
  </si>
  <si>
    <t>2(A)</t>
  </si>
  <si>
    <t>Charter Pass Through - Any activity authorized by the Elementary and Secondary Education Act of 1965</t>
  </si>
  <si>
    <t>2(B)</t>
  </si>
  <si>
    <t>Charter Pass Through - Any activity authorized by the Individuals with Disabilities Education Act</t>
  </si>
  <si>
    <t>2(C)</t>
  </si>
  <si>
    <t>Charter Pass Through - Any activity authorized by the Adult Education and Family Literacy Act.</t>
  </si>
  <si>
    <t>2(D)</t>
  </si>
  <si>
    <t>Charter Pass Through - Any activity authorized by the Carl D. Perkins Career and Technical Education Act of 2006</t>
  </si>
  <si>
    <t>2(E)</t>
  </si>
  <si>
    <t>Charter Pass Through - Coordination of preparedness and response efforts</t>
  </si>
  <si>
    <t>2(G)</t>
  </si>
  <si>
    <t>Charter Pass Through - Developing and implementing procedures and systems to improve the preparedness and response efforts of local educational agencies</t>
  </si>
  <si>
    <t>2(J)</t>
  </si>
  <si>
    <t>Charter Pass Through - Planning for, coordinating, and implementing activities during long-term closures</t>
  </si>
  <si>
    <t>2(L)</t>
  </si>
  <si>
    <t>Salary for Manager for Re-engagement in FY24</t>
  </si>
  <si>
    <t>1</t>
  </si>
  <si>
    <t>Salary for Specialist for Re-engagement in FY24</t>
  </si>
  <si>
    <t>Salary for Senior Case Manager (1), Case Managers (12), Social Service Facilitators (9), and Community Resource Persons (2) and Law Enforcement Personnel to conduct home visits outside of regular contracted day in FY24</t>
  </si>
  <si>
    <t>24</t>
  </si>
  <si>
    <t>Salary for Paralegal in FY24</t>
  </si>
  <si>
    <t>Benefits for Manager, Specialist, Senior Case Manager, Case Managers, Social Service Facilitators, Community Resource Persons, Paralegal, and Part Time Law Enforcement Personnel in FY24</t>
  </si>
  <si>
    <t>Contracted Services with local, state, national and international organizations and agencies in FY23 and FY24 (not sub-agreements)</t>
  </si>
  <si>
    <t>In-county Travel (mileage) for 26 FTE in FY23 and FY24</t>
  </si>
  <si>
    <t>Lease of copiers in FY23 and FY24</t>
  </si>
  <si>
    <t>Postage in FY23 and FY24</t>
  </si>
  <si>
    <t>Cell Phone service for program personnel in FY23 and FY24</t>
  </si>
  <si>
    <t>Printing of program literature in FY23 and FY24</t>
  </si>
  <si>
    <t>General office supplies like paper, envelopes, folders, binders, pens, pencils, post-its, etc. in FY23 and FY24</t>
  </si>
  <si>
    <t>Furniture for program personnel - desks, chairs, file cabinets in FY23 and FY24</t>
  </si>
  <si>
    <t>Computer Hardware - Cap - laptops, docking stations, monitors, keyboards for program personnel in FY23 and FY24</t>
  </si>
  <si>
    <t>Software - Project Management, People Location, Geo Mapping in FY23 and FY24</t>
  </si>
  <si>
    <t>Part time pay - Extra Duty Days for Community Language Facilitators to aid with re-engagement and registrations</t>
  </si>
  <si>
    <t>192</t>
  </si>
  <si>
    <t>Benefits for Part time pay - Extra Duty Days for Community Language Facilitators to aid with re-engagement and registrations</t>
  </si>
  <si>
    <t>2(F)</t>
  </si>
  <si>
    <t>Salary for Program Planner of Equity Initiatives in FY22, FY23 and FY24</t>
  </si>
  <si>
    <t>Salary for Specialists of Equity Initiatives in FY22, FY23 and FY24</t>
  </si>
  <si>
    <t>3</t>
  </si>
  <si>
    <t>Benefits for Program Planner and Specialists of Equity Initiatives in FY22, FY23, and FY24</t>
  </si>
  <si>
    <t>Charter Pass Through - Activities to address the unique needs of low-income children or students, children with disabilities, English learners, racial and ethnic minorities, students experiencing homelessness, and foster care youth</t>
  </si>
  <si>
    <t>Suite 360 Mental Health Program/Services in FY23 and 24 (SDPBC 360)</t>
  </si>
  <si>
    <t>Salary for Manager for Mental Health in FY23 and FY24</t>
  </si>
  <si>
    <t>Benefits for Manager for Mental Health in FY23 and FY24</t>
  </si>
  <si>
    <t>Professional Services - Co-located mental and behavioral health supports (not a sub-agreement)</t>
  </si>
  <si>
    <t xml:space="preserve">Professional Services - Restorative Justice Training </t>
  </si>
  <si>
    <t>Charter Pass Through - Providing mental health services and supports</t>
  </si>
  <si>
    <t>2(K)</t>
  </si>
  <si>
    <t>Repair and maintenance of Chromebooks</t>
  </si>
  <si>
    <t>Salary for part time work outside of contract hours for IT specialist to manage repairs (SDPBC 180)</t>
  </si>
  <si>
    <t>Benefits for part time work outside of contract hours for IT specialist to manage repairs</t>
  </si>
  <si>
    <t>Computer Hardware - Non-Cap WiFi Extenders; Chromebook chargers</t>
  </si>
  <si>
    <t xml:space="preserve">WiFi Service </t>
  </si>
  <si>
    <t>Computer Hardware - Battery Back Ups for School Servers</t>
  </si>
  <si>
    <t>Charter Pass Through - Purchasing educational technology (including hardware, software, and connectivity)</t>
  </si>
  <si>
    <t>2(R)</t>
  </si>
  <si>
    <t xml:space="preserve">Transfers - FFCRA Employee Leave for COVID (10 days) </t>
  </si>
  <si>
    <t>Claims - Covid Related Health Claims</t>
  </si>
  <si>
    <t xml:space="preserve">Various </t>
  </si>
  <si>
    <t xml:space="preserve">2(R) </t>
  </si>
  <si>
    <t>Pandemic Recovery Pay/Emergency Relief for all classes of employees - FY22, 23, and 24</t>
  </si>
  <si>
    <t>Benefits - Pandemic Recovery Pay/Emergency Relief for all classes of employees initiative FY22, 23, and 24</t>
  </si>
  <si>
    <t>Pandemic Recovery Pay/Emergency Relief for substitutes in FY22, 23, and 24.</t>
  </si>
  <si>
    <t xml:space="preserve">Benefits for Pandemic Recovery Pay/Emergency Relief for substitutes in FY22, 23, and 24. </t>
  </si>
  <si>
    <t>Charter Pass Through - Other activities that are necessary to maintain the operation of and continuity of services</t>
  </si>
  <si>
    <t>2(I)</t>
  </si>
  <si>
    <t>Custodial supplies and personal protective equipment (masks, gloves, detergent, 360 machine solution) to protect against COVID</t>
  </si>
  <si>
    <t>Equipment for sanitation to protect against COVID (Clorox 360 sprayers)</t>
  </si>
  <si>
    <t>Purchase of sanitation services for deep sanitizing</t>
  </si>
  <si>
    <t>Charter Pass Through - Purchasing supplies to sanitize and clean the facilities of a local educational agency, including buildings operated by such agency.</t>
  </si>
  <si>
    <t>2(M)</t>
  </si>
  <si>
    <t>Charter Pass Through - Planning and implementing activities related to summer learning and supplemental afterschool programs</t>
  </si>
  <si>
    <t>2(N)</t>
  </si>
  <si>
    <t>Charter Pass Through - Addressing learning loss among students</t>
  </si>
  <si>
    <t>2(0)</t>
  </si>
  <si>
    <t>FFE - Picnic Tables - purchase and installation</t>
  </si>
  <si>
    <t>Charter Pass Through - School facility repairs and improvements to enable operation of schools to reduce risk of virus transmission</t>
  </si>
  <si>
    <t>2(P)</t>
  </si>
  <si>
    <t>Contracted services for provision and installation of replacement HEPA filters</t>
  </si>
  <si>
    <t>Charter Pass Through - Inspection, testing, maintenance, repair, replacement, and upgrade projects to improve the indoor air quality</t>
  </si>
  <si>
    <t>2(Q)</t>
  </si>
  <si>
    <t>Communicable Diseases Screening Tests</t>
  </si>
  <si>
    <t xml:space="preserve">FFE - Cap Communicable Diseases Testing Devices </t>
  </si>
  <si>
    <t>Charter Pass Through - Developing strategies and implementing public health protocols</t>
  </si>
  <si>
    <t>2(H)</t>
  </si>
  <si>
    <t>Contracted services - Professional Development for Transportation Department (safe/healthy work environment)</t>
  </si>
  <si>
    <t>Charter Pass Through - Training and professional development for staff of the local educational agency on sanitation and minimizing the spread of infectious diseases</t>
  </si>
  <si>
    <t>Indirect and Administrative costs</t>
  </si>
  <si>
    <t>Difference</t>
  </si>
  <si>
    <t>Total Allocation</t>
  </si>
  <si>
    <t>District 20% Learning Loss Requirement</t>
  </si>
  <si>
    <t xml:space="preserve">TOTAL </t>
  </si>
  <si>
    <t>ARP ESSER Lump Sum DOE 101</t>
  </si>
  <si>
    <t>Page 1 of 1</t>
  </si>
  <si>
    <t>Richard Corcoran, Commissioner</t>
  </si>
  <si>
    <t>**Use of Funds Number and Activity Number should align with the activities reported in the LEA ARP Plan, Application and Assurances.</t>
  </si>
  <si>
    <t>ARP ESSER III BUDGET NARRATIVE FORM</t>
  </si>
  <si>
    <t>Use of 
 Funds
 Number**</t>
  </si>
  <si>
    <t>Activity
 Number**</t>
  </si>
  <si>
    <t>Account Title</t>
  </si>
  <si>
    <t>CS</t>
  </si>
  <si>
    <t>Amount for 2/3 allocation</t>
  </si>
  <si>
    <t>Amount for 1/3 allocation</t>
  </si>
  <si>
    <t>Total allocation</t>
  </si>
  <si>
    <t>2 (P)</t>
  </si>
  <si>
    <t>Purchase air purification units for classrooms</t>
  </si>
  <si>
    <t>2 (O)</t>
  </si>
  <si>
    <t>COVID Sterilization/Sanitation Supplies &amp; Equipment</t>
  </si>
  <si>
    <t>Playground - K-5 Environment and health hazard</t>
  </si>
  <si>
    <t>Athletic field - repair for health hazard</t>
  </si>
  <si>
    <t>HVAC equipment replacement to improve air quality and filtration</t>
  </si>
  <si>
    <t>Angel UV light filtration product for improved air quality and sanitation to reduce exposures to SARS-CoV-2, the virus that causes COVID-19. This approach includes using multiple mitigation strategies, including improvements to building ventilation, to reduce the spread of disease and lower the risk of exposure.</t>
  </si>
  <si>
    <t>Media Center Renovation</t>
  </si>
  <si>
    <t>Cafeteria Renovation</t>
  </si>
  <si>
    <t>HVAC Replacement/Upgrade</t>
  </si>
  <si>
    <t>Replace carpet in the classrooms</t>
  </si>
  <si>
    <r>
      <rPr>
        <sz val="11"/>
        <color theme="1"/>
        <rFont val="Arial"/>
      </rPr>
      <t xml:space="preserve">A) </t>
    </r>
    <r>
      <rPr>
        <u/>
        <sz val="11"/>
        <color theme="1"/>
        <rFont val="Arial"/>
      </rPr>
      <t>The School District of Palm Beach County</t>
    </r>
  </si>
  <si>
    <t>Pandemic Recovery Pay/Emergency Relief for all classes of employees beyond Governor's initiative - FY22, 23, and 24</t>
  </si>
  <si>
    <t>Benefits - Pandemic Recovery Pay/Emergency Relief for all classes of employees beyond Governor's initiative FY22, 23, and 24</t>
  </si>
  <si>
    <t>Charter Pass Through via Reimbursement</t>
  </si>
  <si>
    <t>A)</t>
  </si>
  <si>
    <t xml:space="preserve">School District of Palm Beach County </t>
  </si>
  <si>
    <t>TAPS Number</t>
  </si>
  <si>
    <t>Name of Eligible Recipient</t>
  </si>
  <si>
    <t>22A172</t>
  </si>
  <si>
    <t>B)</t>
  </si>
  <si>
    <t>(ACADEMIC ACCELERATION)</t>
  </si>
  <si>
    <r>
      <rPr>
        <sz val="11"/>
        <color theme="1"/>
        <rFont val="calibri, Arial"/>
      </rPr>
      <t xml:space="preserve">Project Number </t>
    </r>
    <r>
      <rPr>
        <b/>
        <sz val="10"/>
        <color theme="1"/>
        <rFont val="Arial"/>
      </rPr>
      <t>(DOE Use Only)</t>
    </r>
  </si>
  <si>
    <t>BUDGET NARRATIVE FORM</t>
  </si>
  <si>
    <t>ESSER II - ACADEMIC ACCELERATION</t>
  </si>
  <si>
    <t>(1)</t>
  </si>
  <si>
    <t>(2)</t>
  </si>
  <si>
    <t>(3)</t>
  </si>
  <si>
    <t>(4)</t>
  </si>
  <si>
    <t>(5)</t>
  </si>
  <si>
    <t>Account Title &amp; Narrative</t>
  </si>
  <si>
    <t>FTE Position</t>
  </si>
  <si>
    <t>Amount</t>
  </si>
  <si>
    <t>Salaries for Reading Recovery Teachers</t>
  </si>
  <si>
    <t>Retirement Benefits for Reading Recovery Teachers: Per District Fringe Benefit Rate Schedule (12%)</t>
  </si>
  <si>
    <t>Social Security for Reading Recovery Teachers: Per District Fringe Benefit Rate Schedule (7.65%)</t>
  </si>
  <si>
    <t>Group Insurance for Reading Recovery Teachers: Per District Fringe Benefit Rate Schedule ($7,600/per FTE)</t>
  </si>
  <si>
    <t>Workers Compensation for Reading Recovery Teachers: Per District Fringe Benefit Rate Schedule (1.35%)</t>
  </si>
  <si>
    <t>Unemployment for Reading Recovery Teachers: Per District Fringe Benefit Rate Schedule (0.35%)</t>
  </si>
  <si>
    <t>Salary for Reading Recovery Specialist</t>
  </si>
  <si>
    <t>Retirement Benefits for Reading Recovery Specialist: : Per District Fringe Benefit Rate Schedule (12%)</t>
  </si>
  <si>
    <t xml:space="preserve">Social Security for Reaching Recovery Specialist: Per District Fringe Benefit Rate Schedule (7.65%) </t>
  </si>
  <si>
    <t>Group Insurance for Reading Recovery Specialist: Per District Fringe Benefit Rate Schedule ($7,600/per FTE)</t>
  </si>
  <si>
    <t>Workers Compensation for Reading Recovery Specialist: Per District Fringe Benefit Rate Schedule (1.35%)</t>
  </si>
  <si>
    <t>Unemployment for Reading Recovery Specialist: Per District Fringe Benefit Rate Schedule (0.35%)</t>
  </si>
  <si>
    <t>Salaries for Acceleration Teachers</t>
  </si>
  <si>
    <t>Retirement Benefits for Acceleration Teachers: Per District Fringe Benefit Rate Schedule (12%)</t>
  </si>
  <si>
    <t>Social Security for Acceleration Teachers: Per District Fringe Benefit Rate Schedule (7.65%)</t>
  </si>
  <si>
    <t>Group Insurance for Acceleration Teachers: Per District Fringe Benefit Rate Schedule ($7,600/per FTE)</t>
  </si>
  <si>
    <t>Workers Compensation for Acceleration Teachers: Per District Fringe Benefit Rate Schedule (1.35%)</t>
  </si>
  <si>
    <t>Unemployment for Reading Acceleration Teachers: Per District Fringe Benefit Rate Schedule (0.35%)</t>
  </si>
  <si>
    <t>Salary for Acceleration Specialist</t>
  </si>
  <si>
    <t>Retirement Benefits for Acceleration Specialist: Per District Fringe Benefit Rate Schedule (12%)</t>
  </si>
  <si>
    <t>Social Security for Acceleration Specialist: Per District Fringe Benefit Rate Schedule (7.65%)</t>
  </si>
  <si>
    <t>Group Insurance for Acceleration Specialist: Per District Fringe Benefit Rate Schedule ($7,600/per FTE)</t>
  </si>
  <si>
    <t>Workers Compensation for Acceleration Specialist: Per District Fringe Benefit Rate Schedule (1.35%)</t>
  </si>
  <si>
    <t>Unemployment for Acceleration Specialist: Per District Fringe Benefit Rate Schedule (0.35%)</t>
  </si>
  <si>
    <t>Salaries for SAI Teachers</t>
  </si>
  <si>
    <t>Retirement Benefits for SAI Teachers: Per District Fringe Benefit Rate Schedule (12%)</t>
  </si>
  <si>
    <t>Social Security for SAI Teachers: Per District Fringe Benefit Rate Schedule (7.65%)</t>
  </si>
  <si>
    <t>Group Insurance for SAI Teachers: Per District Fringe Benefit Rate Schedule ($7,600/per FTE)</t>
  </si>
  <si>
    <t>Workers Compensation for SAI Teachers: Per District Fringe Benefit Rate Schedule (1.35%)</t>
  </si>
  <si>
    <t>Unemployment for Reading SAI Teachers: Per District Fringe Benefit Rate Schedule (0.35%)</t>
  </si>
  <si>
    <t>Salary for SAI Specialist</t>
  </si>
  <si>
    <t>Retirement Benefits for SAI Specialist: Per District Fringe Benefit Rate Schedule (12%)</t>
  </si>
  <si>
    <t>Social Security for SAI Specialist: Per District Fringe Benefit Rate Schedule (7.65%)</t>
  </si>
  <si>
    <t>Group Insurance for SAI Specialist: Per District Fringe Benefit Rate Schedule ($7,600/per FTE)</t>
  </si>
  <si>
    <t>Workers Compensation for SAI Specialist: Per District Fringe Benefit Rate Schedule (1.35%)</t>
  </si>
  <si>
    <t>Unemployment for SAI Specialist: Per District Fringe Benefit Rate Schedule (0.35%)</t>
  </si>
  <si>
    <t>Salaries for PLC Facilitators</t>
  </si>
  <si>
    <t>Retirement Benefits for PLC Facilitators: Per District Fringe Benefit Rate Schedule (12%)</t>
  </si>
  <si>
    <t>Social Security for PLC Facilitators: Per District Fringe Benefit Rate Schedule (7.65%)</t>
  </si>
  <si>
    <t>Group Insurance for PLC Facilitators: Per District Fringe Benefit Rate Schedule ($7,600/per FTE)</t>
  </si>
  <si>
    <t>Workers Compensation for PLC Facilitators: Per District Fringe Benefit Rate Schedule (1.35%)</t>
  </si>
  <si>
    <t>Unemployment for Reading PLC Facilitators: Per District Fringe Benefit Rate Schedule (0.35%)</t>
  </si>
  <si>
    <t>Salary for PLC Specialists</t>
  </si>
  <si>
    <t>Retirement Benefits for PLC Specialists: Per District Fringe Benefit Rate Schedule (12%)</t>
  </si>
  <si>
    <t>Social Security for PLC Specialists: Per District Fringe Benefit Rate Schedule (7.65%)</t>
  </si>
  <si>
    <t>Group Insurance for PLC Specialists: Per District Fringe Benefit Rate Schedule ($7,600/per FTE)</t>
  </si>
  <si>
    <t>Workers Compensation for PLC Specialists: Per District Fringe Benefit Rate Schedule (1.35%)</t>
  </si>
  <si>
    <t>Unemployment for PLC Specialists: Per District Fringe Benefit Rate Schedule (0.35%)</t>
  </si>
  <si>
    <t xml:space="preserve">Salaries for ELA Resource Teachers </t>
  </si>
  <si>
    <t>Retirement Benefits for ELA Resource Teachers: Per District Fringe Benefit Rate Schedule (12%)</t>
  </si>
  <si>
    <t>Social Security for ELA Resource Teachers: Per District Fringe Benefit Rate Schedule (7.65%)</t>
  </si>
  <si>
    <t xml:space="preserve">Group Insurance for ELA Resource Teachers: Per District Fringe Benefit Rate Schedule ($7,600/per FTE) </t>
  </si>
  <si>
    <t>Workers Compensation for ELA Resource Teachers: Per District Fringe Benefit Rate Schedule (1.35%)</t>
  </si>
  <si>
    <t>Unemployment for ELA Resource Teachers: Per District Fringe Benefit Rate Schedule (0.35%)</t>
  </si>
  <si>
    <t>Salary for ELA Specialist</t>
  </si>
  <si>
    <t>Retirement Benefits for ELA Specialist: Per District Fringe Benefit Rate Schedule (12%)</t>
  </si>
  <si>
    <t>Social Security for ELA Specialist: Per District Fringe Benefit Rate Schedule (7.65%)</t>
  </si>
  <si>
    <t>Group Insurance for ELA Specialist: Per District Fringe Benefit Rate Schedule ($7,600/per FTE)</t>
  </si>
  <si>
    <t>Workers Compensation for ELA Specialist: Per District Fringe Benefit Rate Schedule (1.35%)</t>
  </si>
  <si>
    <t>Unemployment for ELA Specialist: Per District Fringe Benefit Rate Schedule (0.35%)</t>
  </si>
  <si>
    <t xml:space="preserve">Salaries for Math Resource Teachers </t>
  </si>
  <si>
    <t xml:space="preserve">Retirement Benefits for Math Resource Teachers: Per District Fringe Benefit Rate Schedule (12%) </t>
  </si>
  <si>
    <t>Social Security for Math Resource Teachers: Per District Fringe Benefit Rate Schedule (7.65%)</t>
  </si>
  <si>
    <t>Group Insurance for Math Resource Teachers: Per District Fringe Benefit Rate Schedule ($7,600/per FTE)</t>
  </si>
  <si>
    <t xml:space="preserve">Workers Compensation for Math Resource Teachers: Per District Fringe Benefit Rate Schedule (1.35%) </t>
  </si>
  <si>
    <t xml:space="preserve">Unemployment for Math Resource Teachers: Per District Fringe Benefit Rate Schedule (0.35%) </t>
  </si>
  <si>
    <t>Salary for Math Specialist</t>
  </si>
  <si>
    <t>Retirement Benefits for Math Specialist: Per District Fringe Benefit Rate Schedule (12%)</t>
  </si>
  <si>
    <t>Social Security for Math Specialist: Per District Fringe Benefit Rate Schedule (7.65%)</t>
  </si>
  <si>
    <t>Group Insurance for Math Specialist: Per District Fringe Benefit Rate Schedule ($7,600/per FTE)</t>
  </si>
  <si>
    <t>Workers Compensation for Math Specialist: Per District Fringe Benefit Rate Schedule (1.35%)</t>
  </si>
  <si>
    <t>Unemployment for Math Specialist: Per District Fringe Benefit Rate Schedule (0.35%)</t>
  </si>
  <si>
    <t>Salaries for Intensive Reading Teachers</t>
  </si>
  <si>
    <t>Retirement Benefits for Intensive Reading Teachers: Per District Fringe Benefit Rate Schedule (12%)</t>
  </si>
  <si>
    <t>Social Security for Intensive Reading Teachers: Per District Fringe Benefit Rate Schedule (7.65%)</t>
  </si>
  <si>
    <t>Group Insurance for Intensive Reading Teachers: Per District Fringe Benefit Rate Schedule ($7,600/per FTE)</t>
  </si>
  <si>
    <t>Workers Compensation for Intensive Reading Teachers: Per District Fringe Benefit Rate Schedule (1.35%)</t>
  </si>
  <si>
    <t>Unemployment for Intensive Reading Teachers: Per District Fringe Benefit Rate Schedule (0.35%)</t>
  </si>
  <si>
    <t>Salaries for Intensive Math Teachers</t>
  </si>
  <si>
    <t xml:space="preserve">Retirement Benefits for Intensive Math Teachers: Per District Fringe Benefit Rate Schedule (12%) </t>
  </si>
  <si>
    <t>Social Security for Intensive Math Teachers: Per District Fringe Benefit Rate Schedule (7.65%)</t>
  </si>
  <si>
    <t xml:space="preserve">Group Insurance for Intensive Math Teachers: Per District Fringe Benefit Rate Schedule ($7,600/per FTE) </t>
  </si>
  <si>
    <t xml:space="preserve">Workers Compensation for Intensive Math Teachers: Per District Fringe Benefit Rate Schedule (1.35%) </t>
  </si>
  <si>
    <t>Unemployment for Intensive Math Teachers: Per District Fringe Benefit Rate Schedule (0.35%)</t>
  </si>
  <si>
    <t>Salaries for Graduation Coaches</t>
  </si>
  <si>
    <t>Retirement Benefits for Graduation Coaches: Per District Fringe Benefit Rate Schedule (12%)</t>
  </si>
  <si>
    <t>Social Security for Graduation Coaches: Per District Fringe Benefit Rate Schedule (7.65%)</t>
  </si>
  <si>
    <t>Group Insurance for Graduation Coaches: Per District Fringe Benefit Rate Schedule ($7,600/per FTE)</t>
  </si>
  <si>
    <t>Workers Compensation for Graduation Coaches: Per District Fringe Benefit Rate Schedule (1.35%)</t>
  </si>
  <si>
    <t>Unemployment for Graduation Coaches: Per District Fringe Benefit Rate Schedule (0.35%)</t>
  </si>
  <si>
    <t>Salaries for Algebra Resource Teachers</t>
  </si>
  <si>
    <t>Retirement Benefits for Algebra Resource Teachers: Per District Fringe Benefit Rate Schedule (12%)</t>
  </si>
  <si>
    <t>Social Security for Algebra Resource Teachers: Per District Fringe Benefit Rate Schedule (7.65%)</t>
  </si>
  <si>
    <t>Group Insurance for Algebra Resource Teachers: Per District Fringe Benefit Rate Schedule ($7,600/per FTE)</t>
  </si>
  <si>
    <t>Workers Compensation for Algebra Resource Teachers: Per District Fringe Benefit Rate Schedule (1.35%)</t>
  </si>
  <si>
    <t>Unemployment for Algebra Resource Teachers: Per District Fringe Benefit Rate Schedule (0.35%)</t>
  </si>
  <si>
    <t>Salaries for Extra Periods for Teachers for Sunset Programs @ $4,500 per extra period</t>
  </si>
  <si>
    <t>Retirement Benefits for Teachers for Sunset Programs: Per District Fringe Benefit Rate Schedule (12%)</t>
  </si>
  <si>
    <t>Social Security for Teachers for Sunset Programs: Per District Fringe Benefit Rate Schedule (7.65%)</t>
  </si>
  <si>
    <t xml:space="preserve">Group Insurance for Teachers for Sunset Programs: Per District Fringe Benefit Rate Schedule (9%) </t>
  </si>
  <si>
    <t xml:space="preserve">Workers Compensation for Teachers for Sunset Programs: Per District Fringe Benefit Rate Schedule (1.35%) </t>
  </si>
  <si>
    <t>Unemployment for Teachers for Sunset Programs: Per District Fringe Benefit Rate Schedule (0.35%)</t>
  </si>
  <si>
    <t>Salaries for Part Time Work for Teachers for Sunset Programs @ $25 per hour</t>
  </si>
  <si>
    <t>Retirement Benefits for Part Time Work for Sunset Programs: Per District Fringe Benefit Rate Schedule (12%)</t>
  </si>
  <si>
    <t>Social Security for Part Time Work for Sunset Programs: Per District Fringe Benefit Rate Schedule (7.65%)</t>
  </si>
  <si>
    <t xml:space="preserve">Group Insurance for Part Time Work for Sunset Programs: Per District Fringe Benefit Rate Schedule (9%) </t>
  </si>
  <si>
    <t xml:space="preserve">Workers Compensation for Part Time Work for Sunset Programs: Per District Fringe Benefit Rate Schedule (1.35%) </t>
  </si>
  <si>
    <t>Unemployment for Part Time Work for Sunset Programs: Per District Fringe Benefit Rate Schedule (0.35%)</t>
  </si>
  <si>
    <t>Admin Costs - 5%</t>
  </si>
  <si>
    <t>Charter Proportionate Share - 9.97%</t>
  </si>
  <si>
    <t>C) TOTAL</t>
  </si>
  <si>
    <t>DOE 101</t>
  </si>
  <si>
    <t>Revised July 2015</t>
  </si>
  <si>
    <t>Page 1 of 2</t>
  </si>
  <si>
    <t>Instructions</t>
  </si>
  <si>
    <t>Budget Narrative Form</t>
  </si>
  <si>
    <t>This form should be completed based on the instructions outlined below, unless instructed otherwise in the Request for Proposal (RFP) or Request for Application (RFA).</t>
  </si>
  <si>
    <t>A.</t>
  </si>
  <si>
    <t>Enter Name of Eligible Recipient</t>
  </si>
  <si>
    <t>B.</t>
  </si>
  <si>
    <t>(DOE Use Only)</t>
  </si>
  <si>
    <t>Column 1 (Function)</t>
  </si>
  <si>
    <t>School Districts Only:</t>
  </si>
  <si>
    <r>
      <rPr>
        <sz val="9"/>
        <color theme="1"/>
        <rFont val="Arial"/>
      </rPr>
      <t xml:space="preserve">Use the four digit function codes as required in the </t>
    </r>
    <r>
      <rPr>
        <u/>
        <sz val="9"/>
        <color theme="1"/>
        <rFont val="Arial"/>
      </rPr>
      <t>Financial and Program Cost Accounting and Reporting for Florida Schools Manual</t>
    </r>
    <r>
      <rPr>
        <sz val="9"/>
        <color theme="1"/>
        <rFont val="Arial"/>
      </rPr>
      <t>.</t>
    </r>
  </si>
  <si>
    <t>Column 2 (Object)</t>
  </si>
  <si>
    <t>School Districts:</t>
  </si>
  <si>
    <r>
      <rPr>
        <sz val="9"/>
        <color theme="1"/>
        <rFont val="Arial"/>
      </rPr>
      <t xml:space="preserve">Use the three digit object codes as required in the </t>
    </r>
    <r>
      <rPr>
        <u/>
        <sz val="9"/>
        <color theme="1"/>
        <rFont val="Arial"/>
      </rPr>
      <t>Financial and Program Cost Accounting and Reporting for Florida Schools Manual</t>
    </r>
    <r>
      <rPr>
        <sz val="9"/>
        <color theme="1"/>
        <rFont val="Arial"/>
      </rPr>
      <t>.</t>
    </r>
  </si>
  <si>
    <t>Community Colleges:</t>
  </si>
  <si>
    <r>
      <rPr>
        <sz val="9"/>
        <color theme="1"/>
        <rFont val="Arial"/>
      </rPr>
      <t xml:space="preserve">Use the first three digits of the object codes listed in the </t>
    </r>
    <r>
      <rPr>
        <u/>
        <sz val="9"/>
        <color theme="1"/>
        <rFont val="Arial"/>
      </rPr>
      <t>Accounting Manual for Florida's Public Community Colleges</t>
    </r>
    <r>
      <rPr>
        <sz val="9"/>
        <color theme="1"/>
        <rFont val="Arial"/>
      </rPr>
      <t>.</t>
    </r>
  </si>
  <si>
    <t>Universities &amp; State Agencies:</t>
  </si>
  <si>
    <r>
      <rPr>
        <sz val="9"/>
        <color theme="1"/>
        <rFont val="Arial"/>
      </rPr>
      <t xml:space="preserve">Use the first three digits of the object codes listed in the </t>
    </r>
    <r>
      <rPr>
        <u/>
        <sz val="9"/>
        <color theme="1"/>
        <rFont val="Arial"/>
      </rPr>
      <t>Florida Accounting Information Resource Manual</t>
    </r>
    <r>
      <rPr>
        <sz val="9"/>
        <color theme="1"/>
        <rFont val="Arial"/>
      </rPr>
      <t>.</t>
    </r>
  </si>
  <si>
    <t>Other Agencies:</t>
  </si>
  <si>
    <t>Use the object codes as required in the agency's expenditure chart of accounts.</t>
  </si>
  <si>
    <t xml:space="preserve">Column 3 </t>
  </si>
  <si>
    <t>All Applicants:</t>
  </si>
  <si>
    <t>Account Title:</t>
  </si>
  <si>
    <t>Use the account title that applies to the object code listed in accordance with the agency's  accounting system.</t>
  </si>
  <si>
    <t>Narrative:</t>
  </si>
  <si>
    <t>Provide a detailed narrative for each object code listed.  For example:</t>
  </si>
  <si>
    <t>•</t>
  </si>
  <si>
    <t>Salaries - describe the type(s) of positions requested.  Use a separate line to describe each type of position listed.</t>
  </si>
  <si>
    <t>Other Personal Services - describe the type(s) of services and an estimated number of hours for each type of position.  OPS is defined as compensation paid to persons, including substitute teachers not under contract, who are employed to provide temporary services to the program.</t>
  </si>
  <si>
    <t>Professional/Technical Services - describe services rendered by personnel, other than agency personnel employees, who provide specialized skills and knowledge.</t>
  </si>
  <si>
    <t xml:space="preserve">Contractual Services and/or Inter-Agency Agreements - provide the agency name and description of the service(s) to be rendered. </t>
  </si>
  <si>
    <t>Travel - provide a description of each type of travel to be supported with project funds, such as conference(s), in district or out of district, and out of state.  Do not list individual names.  List individual position(s) when travel funds are being requested to perform necessary activities.</t>
  </si>
  <si>
    <t>Capital Outlay - provide the type(s) of items/equipment to be purchased with project funds.</t>
  </si>
  <si>
    <t>Indirect Cost - provide the percentage rate being used.  Use the current approved rate.  (Reference the DOE Green Book for additional guidance regarding indirect cost.)</t>
  </si>
  <si>
    <t>Column 4 (FTE)</t>
  </si>
  <si>
    <t>Must be completed for all Salaries and Other Personal Services:</t>
  </si>
  <si>
    <t>Indicate the Full Time Equivalent (FTE based on the standard workweek for the type of position) number of positions to be funded. Determine FTE by dividing the standard number of weekly hours (e.g., 35 hours) for the type of position (e.g., teacher aide) into the actual work hours to be funded by the project.</t>
  </si>
  <si>
    <t>Column 5 (Amount)</t>
  </si>
  <si>
    <t>Provide the budget amount requested for each object code.</t>
  </si>
  <si>
    <r>
      <rPr>
        <b/>
        <sz val="9"/>
        <color theme="1"/>
        <rFont val="Arial"/>
      </rPr>
      <t xml:space="preserve">C.  Total - </t>
    </r>
    <r>
      <rPr>
        <sz val="9"/>
        <color theme="1"/>
        <rFont val="Arial"/>
      </rPr>
      <t>Provide the total for Column (5) on the last page.  Amount must be the same as requested on the DOE 100A- or B.</t>
    </r>
  </si>
  <si>
    <t>Page 2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</si>
</sst>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m/d"/>
    <numFmt numFmtId="165" formatCode="&quot;$&quot;#,##0.00"/>
    <numFmt numFmtId="166" formatCode="#,##0.0000"/>
    <numFmt numFmtId="167" formatCode="&quot;$&quot;#,##0"/>
  </numFmts>
  <fonts count="24">
    <font>
      <sz val="11"/>
      <color theme="1"/>
      <name val="Arial"/>
    </font>
    <font>
      <b/>
      <sz val="11"/>
      <color theme="1"/>
      <name val="Arial"/>
    </font>
    <font>
      <sz val="11"/>
      <name val="Arial"/>
    </font>
    <font>
      <sz val="11"/>
      <color rgb="FF000000"/>
      <name val="Inconsolata"/>
    </font>
    <font>
      <sz val="11"/>
      <color rgb="FF000000"/>
      <name val="Arial"/>
    </font>
    <font>
      <sz val="11"/>
      <color theme="1"/>
      <name val="Calibri"/>
    </font>
    <font>
      <b/>
      <sz val="18"/>
      <color theme="1"/>
      <name val="Arial"/>
    </font>
    <font>
      <b/>
      <sz val="10"/>
      <color theme="1"/>
      <name val="Arial"/>
    </font>
    <font>
      <sz val="11"/>
      <color theme="1"/>
      <name val="Calibri"/>
    </font>
    <font>
      <u/>
      <sz val="11"/>
      <color rgb="FF1155CC"/>
      <name val="Calibri"/>
    </font>
    <font>
      <sz val="11"/>
      <color rgb="FF000000"/>
      <name val="Calibri"/>
    </font>
    <font>
      <b/>
      <sz val="11"/>
      <color theme="1"/>
      <name val="Calibri"/>
    </font>
    <font>
      <sz val="8"/>
      <color theme="1"/>
      <name val="Arial"/>
    </font>
    <font>
      <b/>
      <sz val="11"/>
      <color theme="1"/>
      <name val="Arial"/>
    </font>
    <font>
      <sz val="12"/>
      <color theme="1"/>
      <name val="Arial"/>
    </font>
    <font>
      <sz val="11"/>
      <color theme="1"/>
      <name val="Arial"/>
    </font>
    <font>
      <sz val="12"/>
      <color theme="1"/>
      <name val="Calibri"/>
    </font>
    <font>
      <b/>
      <sz val="12"/>
      <color theme="1"/>
      <name val="Arial"/>
    </font>
    <font>
      <sz val="18"/>
      <color theme="1"/>
      <name val="Arial"/>
    </font>
    <font>
      <sz val="9"/>
      <color theme="1"/>
      <name val="Arial"/>
    </font>
    <font>
      <b/>
      <sz val="9"/>
      <color theme="1"/>
      <name val="Arial"/>
    </font>
    <font>
      <u/>
      <sz val="11"/>
      <color theme="1"/>
      <name val="Arial"/>
    </font>
    <font>
      <sz val="11"/>
      <color theme="1"/>
      <name val="calibri, Arial"/>
    </font>
    <font>
      <u/>
      <sz val="9"/>
      <color theme="1"/>
      <name val="Arial"/>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BFBFBF"/>
        <bgColor rgb="FFBFBFBF"/>
      </patternFill>
    </fill>
    <fill>
      <patternFill patternType="solid">
        <fgColor rgb="FFFF0000"/>
        <bgColor rgb="FFFF0000"/>
      </patternFill>
    </fill>
  </fills>
  <borders count="1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s>
  <cellStyleXfs count="1">
    <xf numFmtId="0" fontId="0" fillId="0" borderId="0"/>
  </cellStyleXfs>
  <cellXfs count="128">
    <xf numFmtId="0" fontId="0" fillId="0" borderId="0" xfId="0" applyFont="1" applyAlignment="1"/>
    <xf numFmtId="0" fontId="0" fillId="0" borderId="0" xfId="0" applyFont="1" applyAlignment="1">
      <alignment horizontal="left" vertical="top" wrapText="1"/>
    </xf>
    <xf numFmtId="0" fontId="3" fillId="2" borderId="0" xfId="0" applyFont="1" applyFill="1" applyAlignment="1"/>
    <xf numFmtId="0" fontId="4" fillId="2" borderId="0" xfId="0" applyFont="1" applyFill="1" applyAlignment="1">
      <alignment horizontal="left"/>
    </xf>
    <xf numFmtId="0" fontId="5" fillId="0" borderId="0" xfId="0" applyFont="1" applyAlignment="1">
      <alignment wrapText="1"/>
    </xf>
    <xf numFmtId="0" fontId="7" fillId="0" borderId="7" xfId="0" applyFont="1" applyBorder="1" applyAlignment="1">
      <alignment horizontal="center"/>
    </xf>
    <xf numFmtId="0" fontId="7" fillId="0" borderId="7" xfId="0" applyFont="1" applyBorder="1" applyAlignment="1">
      <alignment horizontal="center" wrapText="1"/>
    </xf>
    <xf numFmtId="0" fontId="8" fillId="0" borderId="7" xfId="0" applyFont="1" applyBorder="1" applyAlignment="1">
      <alignment horizontal="center" vertical="center"/>
    </xf>
    <xf numFmtId="49" fontId="8" fillId="0" borderId="7" xfId="0" applyNumberFormat="1" applyFont="1" applyBorder="1" applyAlignment="1">
      <alignment horizontal="left" vertical="top" wrapText="1"/>
    </xf>
    <xf numFmtId="44" fontId="8" fillId="0" borderId="7" xfId="0" applyNumberFormat="1" applyFont="1" applyBorder="1"/>
    <xf numFmtId="0" fontId="8" fillId="0" borderId="7" xfId="0" applyFont="1" applyBorder="1" applyAlignment="1">
      <alignment horizontal="center" vertical="center"/>
    </xf>
    <xf numFmtId="164" fontId="8" fillId="0" borderId="7" xfId="0" applyNumberFormat="1" applyFont="1" applyBorder="1" applyAlignment="1">
      <alignment horizontal="center" vertical="center"/>
    </xf>
    <xf numFmtId="44" fontId="5" fillId="0" borderId="0" xfId="0" applyNumberFormat="1" applyFont="1"/>
    <xf numFmtId="0" fontId="5" fillId="0" borderId="0" xfId="0" applyFont="1"/>
    <xf numFmtId="0" fontId="8" fillId="3" borderId="7" xfId="0" applyFont="1" applyFill="1" applyBorder="1" applyAlignment="1">
      <alignment horizontal="center" vertical="center"/>
    </xf>
    <xf numFmtId="0" fontId="9" fillId="0" borderId="0" xfId="0" applyFont="1" applyAlignment="1"/>
    <xf numFmtId="2" fontId="8" fillId="0" borderId="7" xfId="0" applyNumberFormat="1" applyFont="1" applyBorder="1" applyAlignment="1">
      <alignment horizontal="center" vertical="center"/>
    </xf>
    <xf numFmtId="49" fontId="10" fillId="2" borderId="0" xfId="0" applyNumberFormat="1" applyFont="1" applyFill="1" applyAlignment="1">
      <alignment horizontal="left" wrapText="1"/>
    </xf>
    <xf numFmtId="49" fontId="8" fillId="0" borderId="7" xfId="0" applyNumberFormat="1" applyFont="1" applyBorder="1" applyAlignment="1">
      <alignment horizontal="center" vertical="center" wrapText="1"/>
    </xf>
    <xf numFmtId="0" fontId="5" fillId="0" borderId="0" xfId="0" applyFont="1" applyAlignment="1">
      <alignment wrapText="1"/>
    </xf>
    <xf numFmtId="0" fontId="8" fillId="4" borderId="7" xfId="0" applyFont="1" applyFill="1" applyBorder="1" applyAlignment="1">
      <alignment horizontal="center" vertical="center"/>
    </xf>
    <xf numFmtId="49" fontId="8" fillId="4" borderId="7" xfId="0" applyNumberFormat="1" applyFont="1" applyFill="1" applyBorder="1" applyAlignment="1">
      <alignment horizontal="left" vertical="top" wrapText="1"/>
    </xf>
    <xf numFmtId="49" fontId="8" fillId="3" borderId="7" xfId="0" applyNumberFormat="1" applyFont="1" applyFill="1" applyBorder="1" applyAlignment="1">
      <alignment horizontal="center" vertical="center" wrapText="1"/>
    </xf>
    <xf numFmtId="44" fontId="8" fillId="3" borderId="7" xfId="0" applyNumberFormat="1" applyFont="1" applyFill="1" applyBorder="1"/>
    <xf numFmtId="0" fontId="8" fillId="0" borderId="7" xfId="0" applyFont="1" applyBorder="1" applyAlignment="1">
      <alignment horizontal="center" vertical="center" wrapText="1"/>
    </xf>
    <xf numFmtId="49" fontId="8" fillId="3" borderId="7" xfId="0" applyNumberFormat="1" applyFont="1" applyFill="1" applyBorder="1" applyAlignment="1">
      <alignment horizontal="left" vertical="top" wrapText="1"/>
    </xf>
    <xf numFmtId="0" fontId="5" fillId="0" borderId="0" xfId="0" applyFont="1" applyAlignment="1"/>
    <xf numFmtId="0" fontId="8" fillId="3"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44" fontId="10" fillId="0" borderId="0" xfId="0" applyNumberFormat="1" applyFont="1" applyAlignment="1"/>
    <xf numFmtId="0" fontId="11" fillId="0" borderId="0" xfId="0" applyFont="1" applyAlignment="1"/>
    <xf numFmtId="44" fontId="5" fillId="6" borderId="0" xfId="0" applyNumberFormat="1" applyFont="1" applyFill="1"/>
    <xf numFmtId="44" fontId="11" fillId="0" borderId="0" xfId="0" applyNumberFormat="1" applyFont="1" applyAlignment="1"/>
    <xf numFmtId="44" fontId="8" fillId="0" borderId="0" xfId="0" applyNumberFormat="1" applyFont="1"/>
    <xf numFmtId="0" fontId="12" fillId="0" borderId="0" xfId="0" applyFont="1"/>
    <xf numFmtId="0" fontId="12" fillId="0" borderId="0" xfId="0" applyFont="1" applyAlignment="1">
      <alignment horizontal="right"/>
    </xf>
    <xf numFmtId="0" fontId="8" fillId="0" borderId="0" xfId="0" applyFont="1"/>
    <xf numFmtId="0" fontId="10" fillId="0" borderId="0" xfId="0" applyFont="1" applyAlignment="1"/>
    <xf numFmtId="0" fontId="13" fillId="0" borderId="7" xfId="0" applyFont="1" applyBorder="1" applyAlignment="1">
      <alignment horizontal="center"/>
    </xf>
    <xf numFmtId="0" fontId="13" fillId="0" borderId="11" xfId="0" applyFont="1" applyBorder="1" applyAlignment="1">
      <alignment horizontal="center"/>
    </xf>
    <xf numFmtId="0" fontId="13" fillId="0" borderId="11" xfId="0" applyFont="1" applyBorder="1" applyAlignment="1">
      <alignment horizontal="center"/>
    </xf>
    <xf numFmtId="0" fontId="10" fillId="0" borderId="12" xfId="0" applyFont="1" applyBorder="1" applyAlignment="1">
      <alignment horizontal="center"/>
    </xf>
    <xf numFmtId="0" fontId="10" fillId="0" borderId="6" xfId="0" applyFont="1" applyBorder="1" applyAlignment="1">
      <alignment horizontal="center"/>
    </xf>
    <xf numFmtId="0" fontId="10" fillId="0" borderId="6" xfId="0" applyFont="1" applyBorder="1" applyAlignment="1">
      <alignment horizontal="left" vertical="top" wrapText="1"/>
    </xf>
    <xf numFmtId="4" fontId="10" fillId="0" borderId="6" xfId="0" applyNumberFormat="1" applyFont="1" applyBorder="1" applyAlignment="1">
      <alignment horizontal="left"/>
    </xf>
    <xf numFmtId="4" fontId="10" fillId="0" borderId="6" xfId="0" applyNumberFormat="1" applyFont="1" applyBorder="1" applyAlignment="1"/>
    <xf numFmtId="4" fontId="10" fillId="0" borderId="6" xfId="0" applyNumberFormat="1" applyFont="1" applyBorder="1" applyAlignment="1">
      <alignment horizontal="right"/>
    </xf>
    <xf numFmtId="0" fontId="10" fillId="0" borderId="6" xfId="0" applyFont="1" applyBorder="1" applyAlignment="1">
      <alignment horizontal="center"/>
    </xf>
    <xf numFmtId="0" fontId="10" fillId="0" borderId="6" xfId="0" applyFont="1" applyBorder="1" applyAlignment="1">
      <alignment horizontal="left"/>
    </xf>
    <xf numFmtId="0" fontId="10" fillId="4" borderId="12" xfId="0" applyFont="1" applyFill="1" applyBorder="1" applyAlignment="1">
      <alignment horizontal="center"/>
    </xf>
    <xf numFmtId="0" fontId="10" fillId="4" borderId="6" xfId="0" applyFont="1" applyFill="1" applyBorder="1" applyAlignment="1">
      <alignment horizontal="center"/>
    </xf>
    <xf numFmtId="0" fontId="10" fillId="4" borderId="6" xfId="0" applyFont="1" applyFill="1" applyBorder="1" applyAlignment="1">
      <alignment horizontal="center"/>
    </xf>
    <xf numFmtId="0" fontId="10" fillId="4" borderId="6" xfId="0" applyFont="1" applyFill="1" applyBorder="1" applyAlignment="1">
      <alignment horizontal="left" vertical="top" wrapText="1"/>
    </xf>
    <xf numFmtId="165" fontId="10" fillId="4" borderId="6" xfId="0" applyNumberFormat="1" applyFont="1" applyFill="1" applyBorder="1" applyAlignment="1">
      <alignment horizontal="left" vertical="top"/>
    </xf>
    <xf numFmtId="4" fontId="10" fillId="4" borderId="6" xfId="0" applyNumberFormat="1" applyFont="1" applyFill="1" applyBorder="1" applyAlignment="1"/>
    <xf numFmtId="4" fontId="10" fillId="4" borderId="6" xfId="0" applyNumberFormat="1" applyFont="1" applyFill="1" applyBorder="1" applyAlignment="1">
      <alignment horizontal="right"/>
    </xf>
    <xf numFmtId="165" fontId="10" fillId="0" borderId="6" xfId="0" applyNumberFormat="1" applyFont="1" applyBorder="1" applyAlignment="1"/>
    <xf numFmtId="0" fontId="10" fillId="0" borderId="6" xfId="0" applyFont="1" applyBorder="1" applyAlignment="1"/>
    <xf numFmtId="4" fontId="10" fillId="4" borderId="6" xfId="0" applyNumberFormat="1" applyFont="1" applyFill="1" applyBorder="1" applyAlignment="1">
      <alignment horizontal="left"/>
    </xf>
    <xf numFmtId="44" fontId="8" fillId="0" borderId="7" xfId="0" applyNumberFormat="1" applyFont="1" applyBorder="1" applyAlignment="1"/>
    <xf numFmtId="49" fontId="8" fillId="0" borderId="7" xfId="0" applyNumberFormat="1" applyFont="1" applyBorder="1" applyAlignment="1">
      <alignment horizontal="left" vertical="top" wrapText="1"/>
    </xf>
    <xf numFmtId="44" fontId="8" fillId="0" borderId="7" xfId="0" applyNumberFormat="1" applyFont="1" applyBorder="1" applyAlignment="1">
      <alignment horizontal="left" vertical="top"/>
    </xf>
    <xf numFmtId="0" fontId="5" fillId="0" borderId="0" xfId="0" applyFont="1" applyAlignment="1"/>
    <xf numFmtId="0" fontId="13" fillId="0" borderId="7" xfId="0" applyFont="1" applyBorder="1" applyAlignment="1"/>
    <xf numFmtId="0" fontId="5" fillId="0" borderId="7" xfId="0" applyFont="1" applyBorder="1" applyAlignment="1"/>
    <xf numFmtId="0" fontId="5" fillId="0" borderId="7" xfId="0" applyFont="1" applyBorder="1" applyAlignment="1"/>
    <xf numFmtId="0" fontId="5" fillId="0" borderId="7" xfId="0" applyFont="1" applyBorder="1" applyAlignment="1"/>
    <xf numFmtId="49" fontId="13" fillId="0" borderId="7" xfId="0" applyNumberFormat="1" applyFont="1" applyBorder="1" applyAlignment="1">
      <alignment horizontal="center"/>
    </xf>
    <xf numFmtId="49" fontId="5" fillId="0" borderId="0" xfId="0" applyNumberFormat="1" applyFont="1" applyAlignment="1"/>
    <xf numFmtId="0" fontId="13" fillId="0" borderId="7" xfId="0" applyFont="1" applyBorder="1" applyAlignment="1">
      <alignment horizontal="center"/>
    </xf>
    <xf numFmtId="0" fontId="14" fillId="0" borderId="7" xfId="0" applyFont="1" applyBorder="1" applyAlignment="1">
      <alignment horizontal="center" wrapText="1"/>
    </xf>
    <xf numFmtId="165" fontId="14" fillId="0" borderId="7" xfId="0" applyNumberFormat="1" applyFont="1" applyBorder="1" applyAlignment="1">
      <alignment horizontal="right" wrapText="1"/>
    </xf>
    <xf numFmtId="0" fontId="13" fillId="0" borderId="0" xfId="0" applyFont="1" applyAlignment="1"/>
    <xf numFmtId="0" fontId="15" fillId="0" borderId="0" xfId="0" applyFont="1" applyAlignment="1">
      <alignment horizontal="right"/>
    </xf>
    <xf numFmtId="0" fontId="5" fillId="0" borderId="0" xfId="0" applyFont="1" applyAlignment="1">
      <alignment horizontal="right"/>
    </xf>
    <xf numFmtId="0" fontId="11" fillId="0" borderId="0" xfId="0" applyFont="1" applyAlignment="1">
      <alignment horizontal="right"/>
    </xf>
    <xf numFmtId="0" fontId="14" fillId="0" borderId="7" xfId="0" applyFont="1" applyBorder="1" applyAlignment="1">
      <alignment horizontal="center"/>
    </xf>
    <xf numFmtId="165" fontId="14" fillId="0" borderId="7" xfId="0" applyNumberFormat="1" applyFont="1" applyBorder="1" applyAlignment="1">
      <alignment horizontal="right"/>
    </xf>
    <xf numFmtId="165" fontId="16" fillId="0" borderId="7" xfId="0" applyNumberFormat="1" applyFont="1" applyBorder="1" applyAlignment="1">
      <alignment horizontal="right"/>
    </xf>
    <xf numFmtId="4" fontId="5" fillId="0" borderId="0" xfId="0" applyNumberFormat="1" applyFont="1" applyAlignment="1"/>
    <xf numFmtId="0" fontId="16" fillId="0" borderId="7" xfId="0" applyFont="1" applyBorder="1" applyAlignment="1">
      <alignment horizontal="center"/>
    </xf>
    <xf numFmtId="0" fontId="16" fillId="0" borderId="7" xfId="0" applyFont="1" applyBorder="1" applyAlignment="1">
      <alignment horizontal="center"/>
    </xf>
    <xf numFmtId="0" fontId="14" fillId="0" borderId="7" xfId="0" applyFont="1" applyBorder="1" applyAlignment="1">
      <alignment horizontal="center"/>
    </xf>
    <xf numFmtId="166" fontId="5" fillId="0" borderId="0" xfId="0" applyNumberFormat="1" applyFont="1" applyAlignment="1"/>
    <xf numFmtId="0" fontId="5" fillId="0" borderId="7" xfId="0" applyFont="1" applyBorder="1"/>
    <xf numFmtId="165" fontId="14" fillId="0" borderId="7" xfId="0" applyNumberFormat="1" applyFont="1" applyBorder="1" applyAlignment="1">
      <alignment horizontal="right" wrapText="1"/>
    </xf>
    <xf numFmtId="165" fontId="5" fillId="0" borderId="7" xfId="0" applyNumberFormat="1" applyFont="1" applyBorder="1" applyAlignment="1"/>
    <xf numFmtId="0" fontId="13" fillId="0" borderId="7" xfId="0" applyFont="1" applyBorder="1" applyAlignment="1"/>
    <xf numFmtId="8" fontId="17" fillId="0" borderId="7" xfId="0" applyNumberFormat="1" applyFont="1" applyBorder="1" applyAlignment="1"/>
    <xf numFmtId="167" fontId="17" fillId="0" borderId="0" xfId="0" applyNumberFormat="1" applyFont="1" applyAlignment="1">
      <alignment horizontal="right"/>
    </xf>
    <xf numFmtId="0" fontId="12" fillId="0" borderId="0" xfId="0" applyFont="1" applyAlignment="1"/>
    <xf numFmtId="0" fontId="12" fillId="0" borderId="0" xfId="0" applyFont="1" applyAlignment="1">
      <alignment horizontal="right"/>
    </xf>
    <xf numFmtId="0" fontId="20" fillId="0" borderId="0" xfId="0" applyFont="1" applyAlignment="1"/>
    <xf numFmtId="0" fontId="19" fillId="0" borderId="0" xfId="0" applyFont="1" applyAlignment="1">
      <alignment horizontal="center"/>
    </xf>
    <xf numFmtId="0" fontId="5" fillId="0" borderId="0" xfId="0" applyFont="1" applyAlignment="1">
      <alignment vertical="center"/>
    </xf>
    <xf numFmtId="0" fontId="0" fillId="0" borderId="0" xfId="0" applyFont="1" applyAlignment="1"/>
    <xf numFmtId="0" fontId="8" fillId="0" borderId="0" xfId="0" applyFont="1" applyAlignment="1">
      <alignment horizontal="center" wrapText="1"/>
    </xf>
    <xf numFmtId="0" fontId="0" fillId="0" borderId="0" xfId="0" applyFont="1" applyAlignment="1">
      <alignment horizontal="left" vertical="top"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6" fillId="0" borderId="0" xfId="0" applyFont="1" applyAlignment="1">
      <alignment horizontal="center"/>
    </xf>
    <xf numFmtId="0" fontId="5" fillId="4" borderId="0" xfId="0" applyFont="1" applyFill="1" applyAlignment="1">
      <alignment horizontal="center"/>
    </xf>
    <xf numFmtId="0" fontId="0" fillId="5" borderId="8" xfId="0" applyFont="1" applyFill="1" applyBorder="1" applyAlignment="1">
      <alignment horizontal="right" vertical="center"/>
    </xf>
    <xf numFmtId="0" fontId="2" fillId="0" borderId="9" xfId="0" applyFont="1" applyBorder="1"/>
    <xf numFmtId="0" fontId="2" fillId="0" borderId="10" xfId="0" applyFont="1" applyBorder="1"/>
    <xf numFmtId="44" fontId="5" fillId="4" borderId="0" xfId="0" applyNumberFormat="1" applyFont="1" applyFill="1" applyAlignment="1">
      <alignment horizontal="center"/>
    </xf>
    <xf numFmtId="0" fontId="12" fillId="0" borderId="0" xfId="0" applyFont="1" applyAlignment="1">
      <alignment horizontal="left"/>
    </xf>
    <xf numFmtId="0" fontId="12" fillId="0" borderId="0" xfId="0" applyFont="1" applyAlignment="1">
      <alignment horizontal="center"/>
    </xf>
    <xf numFmtId="0" fontId="14" fillId="0" borderId="13" xfId="0" applyFont="1" applyBorder="1" applyAlignment="1">
      <alignment horizontal="center" wrapText="1"/>
    </xf>
    <xf numFmtId="0" fontId="2" fillId="0" borderId="11" xfId="0" applyFont="1" applyBorder="1"/>
    <xf numFmtId="0" fontId="5" fillId="0" borderId="14" xfId="0" applyFont="1" applyBorder="1"/>
    <xf numFmtId="0" fontId="12" fillId="0" borderId="0" xfId="0" applyFont="1" applyAlignment="1"/>
    <xf numFmtId="0" fontId="5" fillId="0" borderId="0" xfId="0" applyFont="1" applyAlignment="1"/>
    <xf numFmtId="0" fontId="19" fillId="0" borderId="0" xfId="0" applyFont="1" applyAlignment="1">
      <alignment wrapText="1"/>
    </xf>
    <xf numFmtId="0" fontId="20" fillId="0" borderId="0" xfId="0" applyFont="1" applyAlignment="1"/>
    <xf numFmtId="0" fontId="20" fillId="0" borderId="0" xfId="0" applyFont="1" applyAlignment="1">
      <alignment horizontal="right"/>
    </xf>
    <xf numFmtId="0" fontId="19" fillId="0" borderId="0" xfId="0" applyFont="1" applyAlignment="1">
      <alignment vertical="top" wrapText="1"/>
    </xf>
    <xf numFmtId="0" fontId="18" fillId="0" borderId="0" xfId="0" applyFont="1" applyAlignment="1">
      <alignment horizontal="center"/>
    </xf>
    <xf numFmtId="0" fontId="19" fillId="0" borderId="0" xfId="0" applyFont="1" applyAlignment="1"/>
    <xf numFmtId="0" fontId="14" fillId="0" borderId="13" xfId="0" applyFont="1" applyBorder="1" applyAlignment="1">
      <alignment vertical="top" wrapText="1"/>
    </xf>
    <xf numFmtId="0" fontId="14" fillId="0" borderId="13" xfId="0" applyFont="1" applyBorder="1" applyAlignment="1">
      <alignment wrapText="1"/>
    </xf>
    <xf numFmtId="0" fontId="13" fillId="0" borderId="13" xfId="0" applyFont="1" applyBorder="1" applyAlignment="1">
      <alignment horizontal="center"/>
    </xf>
    <xf numFmtId="49" fontId="13" fillId="0" borderId="0" xfId="0" applyNumberFormat="1" applyFont="1" applyAlignment="1">
      <alignment horizontal="center"/>
    </xf>
    <xf numFmtId="49" fontId="13" fillId="0" borderId="13"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10"/>
  <sheetViews>
    <sheetView tabSelected="1" workbookViewId="0">
      <selection activeCell="I9" sqref="I9"/>
    </sheetView>
  </sheetViews>
  <sheetFormatPr baseColWidth="10" defaultColWidth="12.6640625" defaultRowHeight="15" customHeight="1"/>
  <cols>
    <col min="1" max="1" width="7.6640625" customWidth="1"/>
    <col min="2" max="2" width="6.1640625" customWidth="1"/>
    <col min="3" max="3" width="8.83203125" customWidth="1"/>
    <col min="4" max="4" width="8.5" customWidth="1"/>
    <col min="5" max="5" width="37.33203125" customWidth="1"/>
    <col min="6" max="6" width="9.1640625" customWidth="1"/>
    <col min="7" max="9" width="18.6640625" customWidth="1"/>
    <col min="10" max="10" width="14.6640625" customWidth="1"/>
    <col min="11" max="11" width="25.33203125" customWidth="1"/>
    <col min="12" max="12" width="10.1640625" customWidth="1"/>
    <col min="13" max="13" width="26.6640625" customWidth="1"/>
    <col min="14" max="26" width="7.6640625" customWidth="1"/>
  </cols>
  <sheetData>
    <row r="1" spans="1:9" ht="14">
      <c r="A1" s="97" t="s">
        <v>0</v>
      </c>
      <c r="B1" s="95"/>
      <c r="C1" s="95"/>
      <c r="D1" s="95"/>
      <c r="E1" s="95"/>
      <c r="H1" s="98" t="s">
        <v>1</v>
      </c>
      <c r="I1" s="99"/>
    </row>
    <row r="2" spans="1:9" ht="14">
      <c r="A2" s="97" t="s">
        <v>2</v>
      </c>
      <c r="B2" s="95"/>
      <c r="C2" s="95"/>
      <c r="D2" s="95"/>
      <c r="E2" s="95"/>
      <c r="H2" s="100"/>
      <c r="I2" s="101"/>
    </row>
    <row r="3" spans="1:9">
      <c r="A3" s="1"/>
      <c r="B3" s="1"/>
      <c r="C3" s="1"/>
      <c r="D3" s="1"/>
      <c r="E3" s="2"/>
      <c r="H3" s="100"/>
      <c r="I3" s="101"/>
    </row>
    <row r="4" spans="1:9" ht="18" customHeight="1">
      <c r="A4" s="97" t="s">
        <v>3</v>
      </c>
      <c r="B4" s="95"/>
      <c r="C4" s="95"/>
      <c r="D4" s="95"/>
      <c r="H4" s="102"/>
      <c r="I4" s="103"/>
    </row>
    <row r="5" spans="1:9">
      <c r="A5" s="3" t="s">
        <v>4</v>
      </c>
      <c r="E5" s="4"/>
    </row>
    <row r="6" spans="1:9" ht="23.25" customHeight="1">
      <c r="A6" s="104" t="s">
        <v>5</v>
      </c>
      <c r="B6" s="95"/>
      <c r="C6" s="95"/>
      <c r="D6" s="95"/>
      <c r="E6" s="95"/>
      <c r="F6" s="95"/>
      <c r="G6" s="95"/>
      <c r="H6" s="95"/>
      <c r="I6" s="95"/>
    </row>
    <row r="7" spans="1:9" ht="23.25" customHeight="1">
      <c r="A7" s="104" t="s">
        <v>6</v>
      </c>
      <c r="B7" s="95"/>
      <c r="C7" s="95"/>
      <c r="D7" s="95"/>
      <c r="E7" s="95"/>
      <c r="F7" s="95"/>
      <c r="G7" s="95"/>
      <c r="H7" s="95"/>
      <c r="I7" s="95"/>
    </row>
    <row r="8" spans="1:9">
      <c r="E8" s="4"/>
    </row>
    <row r="9" spans="1:9" ht="42">
      <c r="A9" s="5" t="s">
        <v>7</v>
      </c>
      <c r="B9" s="5" t="s">
        <v>8</v>
      </c>
      <c r="C9" s="6" t="s">
        <v>9</v>
      </c>
      <c r="D9" s="6" t="s">
        <v>10</v>
      </c>
      <c r="E9" s="6" t="s">
        <v>11</v>
      </c>
      <c r="F9" s="6" t="s">
        <v>12</v>
      </c>
      <c r="G9" s="6" t="s">
        <v>13</v>
      </c>
      <c r="H9" s="6" t="s">
        <v>14</v>
      </c>
      <c r="I9" s="5" t="s">
        <v>15</v>
      </c>
    </row>
    <row r="10" spans="1:9" ht="32">
      <c r="A10" s="7">
        <v>5000</v>
      </c>
      <c r="B10" s="7">
        <v>120</v>
      </c>
      <c r="C10" s="7">
        <v>1</v>
      </c>
      <c r="D10" s="7">
        <v>1</v>
      </c>
      <c r="E10" s="8" t="s">
        <v>16</v>
      </c>
      <c r="F10" s="7">
        <v>34</v>
      </c>
      <c r="G10" s="9">
        <v>1849770</v>
      </c>
      <c r="H10" s="9">
        <v>1849770</v>
      </c>
      <c r="I10" s="9">
        <v>3699540</v>
      </c>
    </row>
    <row r="11" spans="1:9" ht="32">
      <c r="A11" s="7">
        <v>5000</v>
      </c>
      <c r="B11" s="7">
        <v>210</v>
      </c>
      <c r="C11" s="7">
        <v>1</v>
      </c>
      <c r="D11" s="7">
        <v>1</v>
      </c>
      <c r="E11" s="8" t="s">
        <v>17</v>
      </c>
      <c r="F11" s="10"/>
      <c r="G11" s="9">
        <v>653310</v>
      </c>
      <c r="H11" s="9">
        <v>653310</v>
      </c>
      <c r="I11" s="9">
        <v>1306620</v>
      </c>
    </row>
    <row r="12" spans="1:9" ht="27.75" customHeight="1">
      <c r="A12" s="7">
        <v>6300</v>
      </c>
      <c r="B12" s="7">
        <v>130</v>
      </c>
      <c r="C12" s="7">
        <v>1</v>
      </c>
      <c r="D12" s="7">
        <v>1</v>
      </c>
      <c r="E12" s="8" t="s">
        <v>18</v>
      </c>
      <c r="F12" s="7">
        <v>1</v>
      </c>
      <c r="G12" s="9">
        <v>66579</v>
      </c>
      <c r="H12" s="9">
        <v>66579</v>
      </c>
      <c r="I12" s="9">
        <v>133158</v>
      </c>
    </row>
    <row r="13" spans="1:9" ht="25.5" customHeight="1">
      <c r="A13" s="7">
        <v>6300</v>
      </c>
      <c r="B13" s="7">
        <v>210</v>
      </c>
      <c r="C13" s="7">
        <v>1</v>
      </c>
      <c r="D13" s="7">
        <v>1</v>
      </c>
      <c r="E13" s="8" t="s">
        <v>19</v>
      </c>
      <c r="F13" s="10"/>
      <c r="G13" s="9">
        <v>21815</v>
      </c>
      <c r="H13" s="9">
        <v>21815</v>
      </c>
      <c r="I13" s="9">
        <v>43630</v>
      </c>
    </row>
    <row r="14" spans="1:9" ht="32">
      <c r="A14" s="7">
        <v>5000</v>
      </c>
      <c r="B14" s="7">
        <v>120</v>
      </c>
      <c r="C14" s="7">
        <v>1</v>
      </c>
      <c r="D14" s="7">
        <v>1</v>
      </c>
      <c r="E14" s="8" t="s">
        <v>20</v>
      </c>
      <c r="F14" s="7">
        <v>56</v>
      </c>
      <c r="G14" s="9">
        <v>3046880</v>
      </c>
      <c r="H14" s="9">
        <v>3046880</v>
      </c>
      <c r="I14" s="9">
        <v>6093760</v>
      </c>
    </row>
    <row r="15" spans="1:9" ht="32">
      <c r="A15" s="7">
        <v>5000</v>
      </c>
      <c r="B15" s="7">
        <v>210</v>
      </c>
      <c r="C15" s="7">
        <v>1</v>
      </c>
      <c r="D15" s="7">
        <v>1</v>
      </c>
      <c r="E15" s="8" t="s">
        <v>21</v>
      </c>
      <c r="F15" s="10"/>
      <c r="G15" s="9">
        <v>1076069</v>
      </c>
      <c r="H15" s="9">
        <v>1076069</v>
      </c>
      <c r="I15" s="9">
        <v>2152138</v>
      </c>
    </row>
    <row r="16" spans="1:9" ht="32">
      <c r="A16" s="7">
        <v>6300</v>
      </c>
      <c r="B16" s="7">
        <v>130</v>
      </c>
      <c r="C16" s="7">
        <v>1</v>
      </c>
      <c r="D16" s="7">
        <v>1</v>
      </c>
      <c r="E16" s="8" t="s">
        <v>22</v>
      </c>
      <c r="F16" s="7">
        <v>1</v>
      </c>
      <c r="G16" s="9">
        <v>66579</v>
      </c>
      <c r="H16" s="9">
        <v>66579</v>
      </c>
      <c r="I16" s="9">
        <v>133158</v>
      </c>
    </row>
    <row r="17" spans="1:9" ht="32">
      <c r="A17" s="7">
        <v>6300</v>
      </c>
      <c r="B17" s="7">
        <v>210</v>
      </c>
      <c r="C17" s="7">
        <v>1</v>
      </c>
      <c r="D17" s="7">
        <v>1</v>
      </c>
      <c r="E17" s="8" t="s">
        <v>23</v>
      </c>
      <c r="F17" s="10"/>
      <c r="G17" s="9">
        <v>21815</v>
      </c>
      <c r="H17" s="9">
        <v>21815</v>
      </c>
      <c r="I17" s="9">
        <v>43630</v>
      </c>
    </row>
    <row r="18" spans="1:9" ht="16">
      <c r="A18" s="7">
        <v>5000</v>
      </c>
      <c r="B18" s="7">
        <v>120</v>
      </c>
      <c r="C18" s="7">
        <v>1</v>
      </c>
      <c r="D18" s="7">
        <v>1</v>
      </c>
      <c r="E18" s="8" t="s">
        <v>24</v>
      </c>
      <c r="F18" s="7">
        <v>56</v>
      </c>
      <c r="G18" s="9">
        <v>3046680</v>
      </c>
      <c r="H18" s="9">
        <v>3046680</v>
      </c>
      <c r="I18" s="9">
        <v>6093360</v>
      </c>
    </row>
    <row r="19" spans="1:9" ht="16">
      <c r="A19" s="7">
        <v>5000</v>
      </c>
      <c r="B19" s="7">
        <v>210</v>
      </c>
      <c r="C19" s="7">
        <v>1</v>
      </c>
      <c r="D19" s="7">
        <v>1</v>
      </c>
      <c r="E19" s="8" t="s">
        <v>25</v>
      </c>
      <c r="F19" s="10"/>
      <c r="G19" s="9">
        <v>1076040</v>
      </c>
      <c r="H19" s="9">
        <v>1076040</v>
      </c>
      <c r="I19" s="9">
        <v>2152080</v>
      </c>
    </row>
    <row r="20" spans="1:9" ht="16">
      <c r="A20" s="7">
        <v>6300</v>
      </c>
      <c r="B20" s="7">
        <v>130</v>
      </c>
      <c r="C20" s="7">
        <v>1</v>
      </c>
      <c r="D20" s="7">
        <v>1</v>
      </c>
      <c r="E20" s="8" t="s">
        <v>26</v>
      </c>
      <c r="F20" s="7">
        <v>1</v>
      </c>
      <c r="G20" s="9">
        <v>66579</v>
      </c>
      <c r="H20" s="9">
        <v>66579</v>
      </c>
      <c r="I20" s="9">
        <v>133158</v>
      </c>
    </row>
    <row r="21" spans="1:9" ht="16">
      <c r="A21" s="7">
        <v>6300</v>
      </c>
      <c r="B21" s="7">
        <v>210</v>
      </c>
      <c r="C21" s="7">
        <v>1</v>
      </c>
      <c r="D21" s="7">
        <v>1</v>
      </c>
      <c r="E21" s="8" t="s">
        <v>27</v>
      </c>
      <c r="F21" s="10"/>
      <c r="G21" s="9">
        <v>21815</v>
      </c>
      <c r="H21" s="9">
        <v>21815</v>
      </c>
      <c r="I21" s="9">
        <v>43630</v>
      </c>
    </row>
    <row r="22" spans="1:9" ht="32">
      <c r="A22" s="7">
        <v>6300</v>
      </c>
      <c r="B22" s="7">
        <v>110</v>
      </c>
      <c r="C22" s="7">
        <v>1</v>
      </c>
      <c r="D22" s="7">
        <v>1</v>
      </c>
      <c r="E22" s="8" t="s">
        <v>28</v>
      </c>
      <c r="F22" s="7">
        <v>1</v>
      </c>
      <c r="G22" s="9">
        <v>157998</v>
      </c>
      <c r="H22" s="9">
        <v>78999</v>
      </c>
      <c r="I22" s="9">
        <v>236997</v>
      </c>
    </row>
    <row r="23" spans="1:9" ht="32">
      <c r="A23" s="7">
        <v>6300</v>
      </c>
      <c r="B23" s="7">
        <v>210</v>
      </c>
      <c r="C23" s="7">
        <v>1</v>
      </c>
      <c r="D23" s="7">
        <v>1</v>
      </c>
      <c r="E23" s="8" t="s">
        <v>29</v>
      </c>
      <c r="F23" s="7"/>
      <c r="G23" s="9">
        <v>48934</v>
      </c>
      <c r="H23" s="9">
        <v>24467</v>
      </c>
      <c r="I23" s="9">
        <v>73401</v>
      </c>
    </row>
    <row r="24" spans="1:9" ht="16">
      <c r="A24" s="7">
        <v>6300</v>
      </c>
      <c r="B24" s="7">
        <v>130</v>
      </c>
      <c r="C24" s="7">
        <v>1</v>
      </c>
      <c r="D24" s="7">
        <v>1</v>
      </c>
      <c r="E24" s="8" t="s">
        <v>30</v>
      </c>
      <c r="F24" s="7">
        <v>86</v>
      </c>
      <c r="G24" s="9">
        <v>4605902</v>
      </c>
      <c r="H24" s="9">
        <v>4605902</v>
      </c>
      <c r="I24" s="9">
        <v>9211804</v>
      </c>
    </row>
    <row r="25" spans="1:9" ht="16">
      <c r="A25" s="7">
        <v>6300</v>
      </c>
      <c r="B25" s="7">
        <v>210</v>
      </c>
      <c r="C25" s="7">
        <v>1</v>
      </c>
      <c r="D25" s="7">
        <v>1</v>
      </c>
      <c r="E25" s="8" t="s">
        <v>31</v>
      </c>
      <c r="F25" s="10"/>
      <c r="G25" s="9">
        <v>1636960</v>
      </c>
      <c r="H25" s="9">
        <v>1636960</v>
      </c>
      <c r="I25" s="9">
        <v>3273920</v>
      </c>
    </row>
    <row r="26" spans="1:9" ht="16">
      <c r="A26" s="7">
        <v>6300</v>
      </c>
      <c r="B26" s="7">
        <v>130</v>
      </c>
      <c r="C26" s="7">
        <v>1</v>
      </c>
      <c r="D26" s="7">
        <v>1</v>
      </c>
      <c r="E26" s="8" t="s">
        <v>32</v>
      </c>
      <c r="F26" s="7">
        <v>3</v>
      </c>
      <c r="G26" s="9">
        <v>199791</v>
      </c>
      <c r="H26" s="9">
        <v>199791</v>
      </c>
      <c r="I26" s="9">
        <v>399582</v>
      </c>
    </row>
    <row r="27" spans="1:9" ht="16">
      <c r="A27" s="7">
        <v>6300</v>
      </c>
      <c r="B27" s="7">
        <v>210</v>
      </c>
      <c r="C27" s="7">
        <v>1</v>
      </c>
      <c r="D27" s="7">
        <v>1</v>
      </c>
      <c r="E27" s="8" t="s">
        <v>33</v>
      </c>
      <c r="F27" s="10"/>
      <c r="G27" s="9">
        <v>65455</v>
      </c>
      <c r="H27" s="9">
        <v>65455</v>
      </c>
      <c r="I27" s="9">
        <v>130910</v>
      </c>
    </row>
    <row r="28" spans="1:9" ht="27.75" customHeight="1">
      <c r="A28" s="7">
        <v>5000</v>
      </c>
      <c r="B28" s="7">
        <v>120</v>
      </c>
      <c r="C28" s="7">
        <v>1</v>
      </c>
      <c r="D28" s="7">
        <v>1</v>
      </c>
      <c r="E28" s="8" t="s">
        <v>34</v>
      </c>
      <c r="F28" s="7">
        <v>18</v>
      </c>
      <c r="G28" s="9">
        <v>979290</v>
      </c>
      <c r="H28" s="9">
        <v>979290</v>
      </c>
      <c r="I28" s="9">
        <v>1958580</v>
      </c>
    </row>
    <row r="29" spans="1:9" ht="27.75" customHeight="1">
      <c r="A29" s="7">
        <v>5000</v>
      </c>
      <c r="B29" s="7">
        <v>210</v>
      </c>
      <c r="C29" s="7">
        <v>1</v>
      </c>
      <c r="D29" s="7">
        <v>1</v>
      </c>
      <c r="E29" s="8" t="s">
        <v>35</v>
      </c>
      <c r="F29" s="10"/>
      <c r="G29" s="9">
        <v>345870</v>
      </c>
      <c r="H29" s="9">
        <v>345870</v>
      </c>
      <c r="I29" s="9">
        <v>691740</v>
      </c>
    </row>
    <row r="30" spans="1:9" ht="16">
      <c r="A30" s="7">
        <v>6300</v>
      </c>
      <c r="B30" s="7">
        <v>130</v>
      </c>
      <c r="C30" s="7">
        <v>1</v>
      </c>
      <c r="D30" s="7">
        <v>1</v>
      </c>
      <c r="E30" s="8" t="s">
        <v>36</v>
      </c>
      <c r="F30" s="7">
        <v>1</v>
      </c>
      <c r="G30" s="9">
        <v>66579</v>
      </c>
      <c r="H30" s="9">
        <v>66579</v>
      </c>
      <c r="I30" s="9">
        <v>133158</v>
      </c>
    </row>
    <row r="31" spans="1:9" ht="16">
      <c r="A31" s="7">
        <v>6300</v>
      </c>
      <c r="B31" s="7">
        <v>210</v>
      </c>
      <c r="C31" s="7">
        <v>1</v>
      </c>
      <c r="D31" s="7">
        <v>1</v>
      </c>
      <c r="E31" s="8" t="s">
        <v>37</v>
      </c>
      <c r="F31" s="10"/>
      <c r="G31" s="9">
        <v>21815</v>
      </c>
      <c r="H31" s="9">
        <v>21815</v>
      </c>
      <c r="I31" s="9">
        <v>43630</v>
      </c>
    </row>
    <row r="32" spans="1:9" ht="32">
      <c r="A32" s="7">
        <v>5000</v>
      </c>
      <c r="B32" s="7">
        <v>120</v>
      </c>
      <c r="C32" s="7">
        <v>1</v>
      </c>
      <c r="D32" s="7">
        <v>1</v>
      </c>
      <c r="E32" s="8" t="s">
        <v>38</v>
      </c>
      <c r="F32" s="7">
        <v>18</v>
      </c>
      <c r="G32" s="9">
        <v>979290</v>
      </c>
      <c r="H32" s="9">
        <v>979290</v>
      </c>
      <c r="I32" s="9">
        <v>1958580</v>
      </c>
    </row>
    <row r="33" spans="1:9" ht="32">
      <c r="A33" s="7">
        <v>5000</v>
      </c>
      <c r="B33" s="7">
        <v>210</v>
      </c>
      <c r="C33" s="7">
        <v>1</v>
      </c>
      <c r="D33" s="7">
        <v>1</v>
      </c>
      <c r="E33" s="8" t="s">
        <v>39</v>
      </c>
      <c r="F33" s="10"/>
      <c r="G33" s="9">
        <v>345870</v>
      </c>
      <c r="H33" s="9">
        <v>345870</v>
      </c>
      <c r="I33" s="9">
        <v>691740</v>
      </c>
    </row>
    <row r="34" spans="1:9" ht="16">
      <c r="A34" s="7">
        <v>6300</v>
      </c>
      <c r="B34" s="7">
        <v>130</v>
      </c>
      <c r="C34" s="7">
        <v>1</v>
      </c>
      <c r="D34" s="7">
        <v>1</v>
      </c>
      <c r="E34" s="8" t="s">
        <v>40</v>
      </c>
      <c r="F34" s="7">
        <v>1</v>
      </c>
      <c r="G34" s="9">
        <v>66579</v>
      </c>
      <c r="H34" s="9">
        <v>66579</v>
      </c>
      <c r="I34" s="9">
        <v>133158</v>
      </c>
    </row>
    <row r="35" spans="1:9" ht="16">
      <c r="A35" s="7">
        <v>6300</v>
      </c>
      <c r="B35" s="7">
        <v>210</v>
      </c>
      <c r="C35" s="7">
        <v>1</v>
      </c>
      <c r="D35" s="7">
        <v>1</v>
      </c>
      <c r="E35" s="8" t="s">
        <v>41</v>
      </c>
      <c r="F35" s="10"/>
      <c r="G35" s="9">
        <v>21815</v>
      </c>
      <c r="H35" s="9">
        <v>21815</v>
      </c>
      <c r="I35" s="9">
        <v>43630</v>
      </c>
    </row>
    <row r="36" spans="1:9" ht="32">
      <c r="A36" s="7">
        <v>5000</v>
      </c>
      <c r="B36" s="7">
        <v>120</v>
      </c>
      <c r="C36" s="7">
        <v>1</v>
      </c>
      <c r="D36" s="7">
        <v>1</v>
      </c>
      <c r="E36" s="8" t="s">
        <v>42</v>
      </c>
      <c r="F36" s="7">
        <v>30</v>
      </c>
      <c r="G36" s="9">
        <v>1632150</v>
      </c>
      <c r="H36" s="9">
        <v>1632150</v>
      </c>
      <c r="I36" s="9">
        <v>3264300</v>
      </c>
    </row>
    <row r="37" spans="1:9" ht="32">
      <c r="A37" s="7">
        <v>5000</v>
      </c>
      <c r="B37" s="7">
        <v>210</v>
      </c>
      <c r="C37" s="7">
        <v>1</v>
      </c>
      <c r="D37" s="7">
        <v>1</v>
      </c>
      <c r="E37" s="8" t="s">
        <v>43</v>
      </c>
      <c r="F37" s="10"/>
      <c r="G37" s="9">
        <v>576450</v>
      </c>
      <c r="H37" s="9">
        <v>576450</v>
      </c>
      <c r="I37" s="9">
        <v>1152900</v>
      </c>
    </row>
    <row r="38" spans="1:9" ht="32">
      <c r="A38" s="7">
        <v>5000</v>
      </c>
      <c r="B38" s="7">
        <v>120</v>
      </c>
      <c r="C38" s="7">
        <v>1</v>
      </c>
      <c r="D38" s="7">
        <v>1</v>
      </c>
      <c r="E38" s="8" t="s">
        <v>44</v>
      </c>
      <c r="F38" s="7">
        <v>30</v>
      </c>
      <c r="G38" s="9">
        <v>1632150</v>
      </c>
      <c r="H38" s="9">
        <v>1632150</v>
      </c>
      <c r="I38" s="9">
        <v>3264300</v>
      </c>
    </row>
    <row r="39" spans="1:9" ht="32">
      <c r="A39" s="7">
        <v>5000</v>
      </c>
      <c r="B39" s="7">
        <v>210</v>
      </c>
      <c r="C39" s="7">
        <v>1</v>
      </c>
      <c r="D39" s="7">
        <v>1</v>
      </c>
      <c r="E39" s="8" t="s">
        <v>45</v>
      </c>
      <c r="F39" s="10"/>
      <c r="G39" s="9">
        <v>576450</v>
      </c>
      <c r="H39" s="9">
        <v>576450</v>
      </c>
      <c r="I39" s="9">
        <v>1152900</v>
      </c>
    </row>
    <row r="40" spans="1:9" ht="32">
      <c r="A40" s="7">
        <v>5000</v>
      </c>
      <c r="B40" s="7">
        <v>120</v>
      </c>
      <c r="C40" s="7">
        <v>1</v>
      </c>
      <c r="D40" s="7">
        <v>1</v>
      </c>
      <c r="E40" s="8" t="s">
        <v>46</v>
      </c>
      <c r="F40" s="7">
        <v>21</v>
      </c>
      <c r="G40" s="9">
        <v>1142505</v>
      </c>
      <c r="H40" s="9">
        <v>1142505</v>
      </c>
      <c r="I40" s="9">
        <v>2285010</v>
      </c>
    </row>
    <row r="41" spans="1:9" ht="32">
      <c r="A41" s="7">
        <v>5000</v>
      </c>
      <c r="B41" s="7">
        <v>210</v>
      </c>
      <c r="C41" s="7">
        <v>1</v>
      </c>
      <c r="D41" s="7">
        <v>1</v>
      </c>
      <c r="E41" s="8" t="s">
        <v>47</v>
      </c>
      <c r="F41" s="10"/>
      <c r="G41" s="9">
        <v>403515</v>
      </c>
      <c r="H41" s="9">
        <v>403515</v>
      </c>
      <c r="I41" s="9">
        <v>807030</v>
      </c>
    </row>
    <row r="42" spans="1:9" ht="32">
      <c r="A42" s="7">
        <v>5000</v>
      </c>
      <c r="B42" s="7">
        <v>120</v>
      </c>
      <c r="C42" s="7">
        <v>1</v>
      </c>
      <c r="D42" s="7">
        <v>1</v>
      </c>
      <c r="E42" s="8" t="s">
        <v>48</v>
      </c>
      <c r="F42" s="7">
        <v>12</v>
      </c>
      <c r="G42" s="9">
        <v>652860</v>
      </c>
      <c r="H42" s="9">
        <v>652860</v>
      </c>
      <c r="I42" s="9">
        <v>1305720</v>
      </c>
    </row>
    <row r="43" spans="1:9" ht="32">
      <c r="A43" s="7">
        <v>5000</v>
      </c>
      <c r="B43" s="7">
        <v>210</v>
      </c>
      <c r="C43" s="7">
        <v>1</v>
      </c>
      <c r="D43" s="7">
        <v>1</v>
      </c>
      <c r="E43" s="8" t="s">
        <v>49</v>
      </c>
      <c r="F43" s="10"/>
      <c r="G43" s="9">
        <v>230580</v>
      </c>
      <c r="H43" s="9">
        <v>230580</v>
      </c>
      <c r="I43" s="9">
        <v>461160</v>
      </c>
    </row>
    <row r="44" spans="1:9" ht="48">
      <c r="A44" s="7">
        <v>5000</v>
      </c>
      <c r="B44" s="7">
        <v>120</v>
      </c>
      <c r="C44" s="7">
        <v>1</v>
      </c>
      <c r="D44" s="7">
        <v>2</v>
      </c>
      <c r="E44" s="8" t="s">
        <v>50</v>
      </c>
      <c r="F44" s="7">
        <v>15.88</v>
      </c>
      <c r="G44" s="9">
        <v>864000</v>
      </c>
      <c r="H44" s="9">
        <v>864000</v>
      </c>
      <c r="I44" s="9">
        <v>1728000</v>
      </c>
    </row>
    <row r="45" spans="1:9" ht="32">
      <c r="A45" s="7">
        <v>5000</v>
      </c>
      <c r="B45" s="7">
        <v>210</v>
      </c>
      <c r="C45" s="7">
        <v>1</v>
      </c>
      <c r="D45" s="7">
        <v>2</v>
      </c>
      <c r="E45" s="8" t="s">
        <v>51</v>
      </c>
      <c r="F45" s="10"/>
      <c r="G45" s="9">
        <v>262272</v>
      </c>
      <c r="H45" s="9">
        <v>262272</v>
      </c>
      <c r="I45" s="9">
        <v>524544</v>
      </c>
    </row>
    <row r="46" spans="1:9" ht="64">
      <c r="A46" s="7">
        <v>5000</v>
      </c>
      <c r="B46" s="7">
        <v>120</v>
      </c>
      <c r="C46" s="7">
        <v>1</v>
      </c>
      <c r="D46" s="7">
        <v>2</v>
      </c>
      <c r="E46" s="8" t="s">
        <v>52</v>
      </c>
      <c r="F46" s="7">
        <v>11.03</v>
      </c>
      <c r="G46" s="9">
        <v>600000</v>
      </c>
      <c r="H46" s="9">
        <v>600000</v>
      </c>
      <c r="I46" s="9">
        <v>1200000</v>
      </c>
    </row>
    <row r="47" spans="1:9" ht="32">
      <c r="A47" s="7">
        <v>5000</v>
      </c>
      <c r="B47" s="7">
        <v>210</v>
      </c>
      <c r="C47" s="7">
        <v>1</v>
      </c>
      <c r="D47" s="7">
        <v>2</v>
      </c>
      <c r="E47" s="8" t="s">
        <v>53</v>
      </c>
      <c r="F47" s="10"/>
      <c r="G47" s="9">
        <v>182100</v>
      </c>
      <c r="H47" s="9">
        <v>182100</v>
      </c>
      <c r="I47" s="9">
        <v>364200</v>
      </c>
    </row>
    <row r="48" spans="1:9" ht="64">
      <c r="A48" s="7">
        <v>5000</v>
      </c>
      <c r="B48" s="7">
        <v>510</v>
      </c>
      <c r="C48" s="7">
        <v>1</v>
      </c>
      <c r="D48" s="7">
        <v>2</v>
      </c>
      <c r="E48" s="8" t="s">
        <v>54</v>
      </c>
      <c r="F48" s="10"/>
      <c r="G48" s="9">
        <v>70000</v>
      </c>
      <c r="H48" s="9">
        <v>0</v>
      </c>
      <c r="I48" s="9">
        <v>70000</v>
      </c>
    </row>
    <row r="49" spans="1:10" ht="32">
      <c r="A49" s="7">
        <v>5000</v>
      </c>
      <c r="B49" s="7">
        <v>642</v>
      </c>
      <c r="C49" s="7">
        <v>1</v>
      </c>
      <c r="D49" s="11">
        <v>44230</v>
      </c>
      <c r="E49" s="8" t="s">
        <v>55</v>
      </c>
      <c r="F49" s="10"/>
      <c r="G49" s="9">
        <v>700000</v>
      </c>
      <c r="H49" s="9">
        <v>0</v>
      </c>
      <c r="I49" s="9">
        <v>700000</v>
      </c>
    </row>
    <row r="50" spans="1:10" ht="32">
      <c r="A50" s="7">
        <v>5000</v>
      </c>
      <c r="B50" s="7">
        <v>641</v>
      </c>
      <c r="C50" s="7">
        <v>1</v>
      </c>
      <c r="D50" s="11">
        <v>44230</v>
      </c>
      <c r="E50" s="8" t="s">
        <v>56</v>
      </c>
      <c r="F50" s="7"/>
      <c r="G50" s="9">
        <v>500000</v>
      </c>
      <c r="H50" s="9">
        <v>0</v>
      </c>
      <c r="I50" s="9">
        <v>500000</v>
      </c>
    </row>
    <row r="51" spans="1:10" ht="32">
      <c r="A51" s="7">
        <v>5000</v>
      </c>
      <c r="B51" s="7">
        <v>310</v>
      </c>
      <c r="C51" s="7">
        <v>1</v>
      </c>
      <c r="D51" s="11">
        <v>44230</v>
      </c>
      <c r="E51" s="8" t="s">
        <v>57</v>
      </c>
      <c r="F51" s="7"/>
      <c r="G51" s="9">
        <v>113256</v>
      </c>
      <c r="H51" s="9">
        <v>0</v>
      </c>
      <c r="I51" s="9">
        <v>113256</v>
      </c>
    </row>
    <row r="52" spans="1:10" ht="48">
      <c r="A52" s="7">
        <v>5000</v>
      </c>
      <c r="B52" s="7">
        <v>120</v>
      </c>
      <c r="C52" s="7">
        <v>1</v>
      </c>
      <c r="D52" s="7">
        <v>3</v>
      </c>
      <c r="E52" s="8" t="s">
        <v>58</v>
      </c>
      <c r="F52" s="7">
        <v>138.18</v>
      </c>
      <c r="G52" s="9">
        <v>7518200</v>
      </c>
      <c r="H52" s="9">
        <v>7518200</v>
      </c>
      <c r="I52" s="9">
        <v>15036400</v>
      </c>
    </row>
    <row r="53" spans="1:10" ht="48">
      <c r="A53" s="7">
        <v>5000</v>
      </c>
      <c r="B53" s="7">
        <v>210</v>
      </c>
      <c r="C53" s="7">
        <v>1</v>
      </c>
      <c r="D53" s="7">
        <v>3</v>
      </c>
      <c r="E53" s="8" t="s">
        <v>59</v>
      </c>
      <c r="F53" s="10"/>
      <c r="G53" s="9">
        <v>2281800</v>
      </c>
      <c r="H53" s="9">
        <v>2281800</v>
      </c>
      <c r="I53" s="9">
        <v>4563600</v>
      </c>
    </row>
    <row r="54" spans="1:10" ht="32">
      <c r="A54" s="7">
        <v>5000</v>
      </c>
      <c r="B54" s="7">
        <v>310</v>
      </c>
      <c r="C54" s="7">
        <v>1</v>
      </c>
      <c r="D54" s="7">
        <v>3</v>
      </c>
      <c r="E54" s="8" t="s">
        <v>60</v>
      </c>
      <c r="F54" s="10"/>
      <c r="G54" s="9">
        <v>3000000</v>
      </c>
      <c r="H54" s="9">
        <v>3000000</v>
      </c>
      <c r="I54" s="9">
        <v>6000000</v>
      </c>
    </row>
    <row r="55" spans="1:10" ht="32">
      <c r="A55" s="7">
        <v>5000</v>
      </c>
      <c r="B55" s="7">
        <v>120</v>
      </c>
      <c r="C55" s="7">
        <v>1</v>
      </c>
      <c r="D55" s="7">
        <v>3</v>
      </c>
      <c r="E55" s="8" t="s">
        <v>61</v>
      </c>
      <c r="F55" s="7">
        <v>11.25</v>
      </c>
      <c r="G55" s="9">
        <v>306850</v>
      </c>
      <c r="H55" s="9">
        <v>306850</v>
      </c>
      <c r="I55" s="9">
        <v>613700</v>
      </c>
    </row>
    <row r="56" spans="1:10" ht="30" customHeight="1">
      <c r="A56" s="7">
        <v>5000</v>
      </c>
      <c r="B56" s="7">
        <v>210</v>
      </c>
      <c r="C56" s="7">
        <v>1</v>
      </c>
      <c r="D56" s="7">
        <v>3</v>
      </c>
      <c r="E56" s="8" t="s">
        <v>62</v>
      </c>
      <c r="F56" s="10"/>
      <c r="G56" s="9">
        <v>93150</v>
      </c>
      <c r="H56" s="9">
        <v>93150</v>
      </c>
      <c r="I56" s="9">
        <v>186300</v>
      </c>
    </row>
    <row r="57" spans="1:10" ht="48">
      <c r="A57" s="7">
        <v>5000</v>
      </c>
      <c r="B57" s="7">
        <v>120</v>
      </c>
      <c r="C57" s="7">
        <v>1</v>
      </c>
      <c r="D57" s="7">
        <v>3</v>
      </c>
      <c r="E57" s="8" t="s">
        <v>63</v>
      </c>
      <c r="F57" s="10"/>
      <c r="G57" s="9">
        <v>15842000</v>
      </c>
      <c r="H57" s="9">
        <v>0</v>
      </c>
      <c r="I57" s="9">
        <v>15842000</v>
      </c>
      <c r="J57" s="12"/>
    </row>
    <row r="58" spans="1:10" ht="48">
      <c r="A58" s="7">
        <v>5000</v>
      </c>
      <c r="B58" s="7">
        <v>210</v>
      </c>
      <c r="C58" s="7">
        <v>1</v>
      </c>
      <c r="D58" s="7">
        <v>3</v>
      </c>
      <c r="E58" s="8" t="s">
        <v>64</v>
      </c>
      <c r="F58" s="10"/>
      <c r="G58" s="9">
        <v>4808000</v>
      </c>
      <c r="H58" s="9">
        <v>0</v>
      </c>
      <c r="I58" s="13">
        <v>4808000</v>
      </c>
    </row>
    <row r="59" spans="1:10" ht="32">
      <c r="A59" s="7">
        <v>5000</v>
      </c>
      <c r="B59" s="14">
        <v>510</v>
      </c>
      <c r="C59" s="7">
        <v>1</v>
      </c>
      <c r="D59" s="7">
        <v>3</v>
      </c>
      <c r="E59" s="8" t="s">
        <v>65</v>
      </c>
      <c r="F59" s="10"/>
      <c r="G59" s="9">
        <v>175000</v>
      </c>
      <c r="H59" s="9">
        <v>175000</v>
      </c>
      <c r="I59" s="9">
        <v>350000</v>
      </c>
      <c r="J59" s="15"/>
    </row>
    <row r="60" spans="1:10" ht="32">
      <c r="A60" s="7">
        <v>5000</v>
      </c>
      <c r="B60" s="7">
        <v>730</v>
      </c>
      <c r="C60" s="7">
        <v>1</v>
      </c>
      <c r="D60" s="7">
        <v>3</v>
      </c>
      <c r="E60" s="8" t="s">
        <v>66</v>
      </c>
      <c r="F60" s="10"/>
      <c r="G60" s="9">
        <v>1000000</v>
      </c>
      <c r="H60" s="9">
        <v>1000000</v>
      </c>
      <c r="I60" s="9">
        <v>2000000</v>
      </c>
    </row>
    <row r="61" spans="1:10" ht="64">
      <c r="A61" s="7">
        <v>5000</v>
      </c>
      <c r="B61" s="7">
        <v>120</v>
      </c>
      <c r="C61" s="7">
        <v>1</v>
      </c>
      <c r="D61" s="7">
        <v>4</v>
      </c>
      <c r="E61" s="8" t="s">
        <v>67</v>
      </c>
      <c r="F61" s="16">
        <v>21.15</v>
      </c>
      <c r="G61" s="9">
        <v>575375</v>
      </c>
      <c r="H61" s="9">
        <v>575375</v>
      </c>
      <c r="I61" s="9">
        <v>1150750</v>
      </c>
    </row>
    <row r="62" spans="1:10" ht="48">
      <c r="A62" s="7">
        <v>5000</v>
      </c>
      <c r="B62" s="7">
        <v>210</v>
      </c>
      <c r="C62" s="7">
        <v>1</v>
      </c>
      <c r="D62" s="7">
        <v>4</v>
      </c>
      <c r="E62" s="8" t="s">
        <v>68</v>
      </c>
      <c r="F62" s="10"/>
      <c r="G62" s="9">
        <v>174625</v>
      </c>
      <c r="H62" s="9">
        <v>174625</v>
      </c>
      <c r="I62" s="9">
        <v>349250</v>
      </c>
    </row>
    <row r="63" spans="1:10" ht="48">
      <c r="A63" s="7">
        <v>5000</v>
      </c>
      <c r="B63" s="7">
        <v>120</v>
      </c>
      <c r="C63" s="7">
        <v>1</v>
      </c>
      <c r="D63" s="7">
        <v>5</v>
      </c>
      <c r="E63" s="8" t="s">
        <v>69</v>
      </c>
      <c r="F63" s="7">
        <v>194.25</v>
      </c>
      <c r="G63" s="9">
        <v>5284085.5</v>
      </c>
      <c r="H63" s="9">
        <v>5284085.5</v>
      </c>
      <c r="I63" s="9">
        <v>10568171</v>
      </c>
    </row>
    <row r="64" spans="1:10" ht="48">
      <c r="A64" s="7">
        <v>5000</v>
      </c>
      <c r="B64" s="7">
        <v>210</v>
      </c>
      <c r="C64" s="7">
        <v>1</v>
      </c>
      <c r="D64" s="7">
        <v>5</v>
      </c>
      <c r="E64" s="8" t="s">
        <v>70</v>
      </c>
      <c r="F64" s="10"/>
      <c r="G64" s="9">
        <v>1865914.5</v>
      </c>
      <c r="H64" s="9">
        <v>1865914.5</v>
      </c>
      <c r="I64" s="9">
        <v>3731829</v>
      </c>
    </row>
    <row r="65" spans="1:10" ht="32">
      <c r="A65" s="7">
        <v>5000</v>
      </c>
      <c r="B65" s="14">
        <v>520</v>
      </c>
      <c r="C65" s="7">
        <v>1</v>
      </c>
      <c r="D65" s="7">
        <v>6</v>
      </c>
      <c r="E65" s="8" t="s">
        <v>71</v>
      </c>
      <c r="F65" s="10"/>
      <c r="G65" s="9">
        <v>22905730</v>
      </c>
      <c r="H65" s="9">
        <v>0</v>
      </c>
      <c r="I65" s="9">
        <v>22905730</v>
      </c>
      <c r="J65" s="15"/>
    </row>
    <row r="66" spans="1:10" ht="32">
      <c r="A66" s="7">
        <v>5000</v>
      </c>
      <c r="B66" s="7">
        <v>510</v>
      </c>
      <c r="C66" s="7">
        <v>1</v>
      </c>
      <c r="D66" s="7">
        <v>6</v>
      </c>
      <c r="E66" s="8" t="s">
        <v>72</v>
      </c>
      <c r="F66" s="10"/>
      <c r="G66" s="9">
        <v>2783269</v>
      </c>
      <c r="H66" s="9">
        <v>0</v>
      </c>
      <c r="I66" s="9">
        <v>2783269</v>
      </c>
    </row>
    <row r="67" spans="1:10" ht="48">
      <c r="A67" s="7">
        <v>5000</v>
      </c>
      <c r="B67" s="7">
        <v>369</v>
      </c>
      <c r="C67" s="7">
        <v>1</v>
      </c>
      <c r="D67" s="7">
        <v>6</v>
      </c>
      <c r="E67" s="8" t="s">
        <v>73</v>
      </c>
      <c r="F67" s="10"/>
      <c r="G67" s="9">
        <v>3334814</v>
      </c>
      <c r="H67" s="9">
        <v>0</v>
      </c>
      <c r="I67" s="9">
        <v>3334814</v>
      </c>
    </row>
    <row r="68" spans="1:10" ht="16">
      <c r="A68" s="7">
        <v>5000</v>
      </c>
      <c r="B68" s="7">
        <v>510</v>
      </c>
      <c r="C68" s="7">
        <v>1</v>
      </c>
      <c r="D68" s="7">
        <v>6</v>
      </c>
      <c r="E68" s="8" t="s">
        <v>74</v>
      </c>
      <c r="F68" s="7"/>
      <c r="G68" s="9">
        <v>200000</v>
      </c>
      <c r="H68" s="9">
        <v>0</v>
      </c>
      <c r="I68" s="9">
        <v>200000</v>
      </c>
    </row>
    <row r="69" spans="1:10" ht="48">
      <c r="A69" s="7">
        <v>6400</v>
      </c>
      <c r="B69" s="7">
        <v>120</v>
      </c>
      <c r="C69" s="7">
        <v>1</v>
      </c>
      <c r="D69" s="7">
        <v>6</v>
      </c>
      <c r="E69" s="17" t="s">
        <v>75</v>
      </c>
      <c r="F69" s="7">
        <v>32.950000000000003</v>
      </c>
      <c r="G69" s="9">
        <v>896310</v>
      </c>
      <c r="H69" s="9">
        <v>896310</v>
      </c>
      <c r="I69" s="9">
        <v>1792620</v>
      </c>
    </row>
    <row r="70" spans="1:10" ht="48">
      <c r="A70" s="7">
        <v>6400</v>
      </c>
      <c r="B70" s="7">
        <v>210</v>
      </c>
      <c r="C70" s="7">
        <v>1</v>
      </c>
      <c r="D70" s="7">
        <v>6</v>
      </c>
      <c r="E70" s="8" t="s">
        <v>76</v>
      </c>
      <c r="F70" s="7"/>
      <c r="G70" s="9">
        <v>272028.5</v>
      </c>
      <c r="H70" s="9">
        <v>272028.5</v>
      </c>
      <c r="I70" s="9">
        <v>544057</v>
      </c>
    </row>
    <row r="71" spans="1:10" ht="64">
      <c r="A71" s="7">
        <v>6400</v>
      </c>
      <c r="B71" s="7">
        <v>120</v>
      </c>
      <c r="C71" s="7">
        <v>1</v>
      </c>
      <c r="D71" s="7">
        <v>6</v>
      </c>
      <c r="E71" s="17" t="s">
        <v>77</v>
      </c>
      <c r="F71" s="7">
        <v>38</v>
      </c>
      <c r="G71" s="9">
        <v>1034055</v>
      </c>
      <c r="H71" s="9">
        <v>1034055</v>
      </c>
      <c r="I71" s="9">
        <v>2068110</v>
      </c>
    </row>
    <row r="72" spans="1:10" ht="48">
      <c r="A72" s="7">
        <v>6400</v>
      </c>
      <c r="B72" s="7">
        <v>210</v>
      </c>
      <c r="C72" s="7">
        <v>1</v>
      </c>
      <c r="D72" s="7">
        <v>6</v>
      </c>
      <c r="E72" s="8" t="s">
        <v>78</v>
      </c>
      <c r="F72" s="7"/>
      <c r="G72" s="9">
        <v>313837.5</v>
      </c>
      <c r="H72" s="9">
        <v>313837.5</v>
      </c>
      <c r="I72" s="9">
        <v>627675</v>
      </c>
    </row>
    <row r="73" spans="1:10" ht="64">
      <c r="A73" s="7">
        <v>6400</v>
      </c>
      <c r="B73" s="7">
        <v>310</v>
      </c>
      <c r="C73" s="7">
        <v>1</v>
      </c>
      <c r="D73" s="7">
        <v>6</v>
      </c>
      <c r="E73" s="8" t="s">
        <v>79</v>
      </c>
      <c r="F73" s="18"/>
      <c r="G73" s="9">
        <v>18000</v>
      </c>
      <c r="H73" s="9">
        <v>0</v>
      </c>
      <c r="I73" s="9">
        <v>18000</v>
      </c>
    </row>
    <row r="74" spans="1:10" ht="64">
      <c r="A74" s="7">
        <v>6400</v>
      </c>
      <c r="B74" s="7">
        <v>310</v>
      </c>
      <c r="C74" s="7">
        <v>1</v>
      </c>
      <c r="D74" s="7">
        <v>6</v>
      </c>
      <c r="E74" s="8" t="s">
        <v>80</v>
      </c>
      <c r="F74" s="18"/>
      <c r="G74" s="9">
        <v>200000</v>
      </c>
      <c r="H74" s="9">
        <v>0</v>
      </c>
      <c r="I74" s="9">
        <v>200000</v>
      </c>
    </row>
    <row r="75" spans="1:10" ht="16">
      <c r="A75" s="7">
        <v>6400</v>
      </c>
      <c r="B75" s="7">
        <v>730</v>
      </c>
      <c r="C75" s="7">
        <v>1</v>
      </c>
      <c r="D75" s="7">
        <v>7</v>
      </c>
      <c r="E75" s="8" t="s">
        <v>81</v>
      </c>
      <c r="F75" s="10"/>
      <c r="G75" s="9">
        <v>168000</v>
      </c>
      <c r="H75" s="9">
        <v>168000</v>
      </c>
      <c r="I75" s="9">
        <v>336000</v>
      </c>
      <c r="J75" s="19"/>
    </row>
    <row r="76" spans="1:10" ht="32">
      <c r="A76" s="20">
        <v>5000</v>
      </c>
      <c r="B76" s="20">
        <v>397</v>
      </c>
      <c r="C76" s="14">
        <v>1</v>
      </c>
      <c r="D76" s="14">
        <v>8</v>
      </c>
      <c r="E76" s="21" t="s">
        <v>82</v>
      </c>
      <c r="F76" s="22"/>
      <c r="G76" s="23">
        <v>11162543</v>
      </c>
      <c r="H76" s="23">
        <v>5056077.7300000004</v>
      </c>
      <c r="I76" s="23">
        <v>16218620.73</v>
      </c>
    </row>
    <row r="77" spans="1:10" ht="48">
      <c r="A77" s="20">
        <v>5000</v>
      </c>
      <c r="B77" s="20">
        <v>397</v>
      </c>
      <c r="C77" s="7" t="s">
        <v>83</v>
      </c>
      <c r="D77" s="7">
        <v>1</v>
      </c>
      <c r="E77" s="21" t="s">
        <v>84</v>
      </c>
      <c r="F77" s="18"/>
      <c r="G77" s="9">
        <v>4462850.53</v>
      </c>
      <c r="H77" s="9">
        <v>2265251.87</v>
      </c>
      <c r="I77" s="9">
        <v>6728102.4000000004</v>
      </c>
    </row>
    <row r="78" spans="1:10" ht="48">
      <c r="A78" s="20">
        <v>5000</v>
      </c>
      <c r="B78" s="20">
        <v>397</v>
      </c>
      <c r="C78" s="7" t="s">
        <v>85</v>
      </c>
      <c r="D78" s="7">
        <v>1</v>
      </c>
      <c r="E78" s="21" t="s">
        <v>86</v>
      </c>
      <c r="F78" s="18"/>
      <c r="G78" s="9">
        <v>734432.33</v>
      </c>
      <c r="H78" s="9">
        <v>375231.97</v>
      </c>
      <c r="I78" s="9">
        <v>1109664.3</v>
      </c>
    </row>
    <row r="79" spans="1:10" ht="32">
      <c r="A79" s="20">
        <v>5000</v>
      </c>
      <c r="B79" s="20">
        <v>397</v>
      </c>
      <c r="C79" s="7" t="s">
        <v>87</v>
      </c>
      <c r="D79" s="7">
        <v>1</v>
      </c>
      <c r="E79" s="21" t="s">
        <v>88</v>
      </c>
      <c r="F79" s="18"/>
      <c r="G79" s="9">
        <v>18969.25</v>
      </c>
      <c r="H79" s="9">
        <v>9484.6299999999992</v>
      </c>
      <c r="I79" s="9">
        <v>28453.88</v>
      </c>
    </row>
    <row r="80" spans="1:10" ht="48">
      <c r="A80" s="20">
        <v>5000</v>
      </c>
      <c r="B80" s="20">
        <v>397</v>
      </c>
      <c r="C80" s="7" t="s">
        <v>89</v>
      </c>
      <c r="D80" s="7">
        <v>1</v>
      </c>
      <c r="E80" s="21" t="s">
        <v>90</v>
      </c>
      <c r="F80" s="18"/>
      <c r="G80" s="9">
        <v>754662.67</v>
      </c>
      <c r="H80" s="9">
        <v>279488.06</v>
      </c>
      <c r="I80" s="9">
        <v>1034150.73</v>
      </c>
    </row>
    <row r="81" spans="1:9" ht="32">
      <c r="A81" s="20">
        <v>5000</v>
      </c>
      <c r="B81" s="20">
        <v>397</v>
      </c>
      <c r="C81" s="7" t="s">
        <v>91</v>
      </c>
      <c r="D81" s="7">
        <v>1</v>
      </c>
      <c r="E81" s="21" t="s">
        <v>92</v>
      </c>
      <c r="F81" s="18"/>
      <c r="G81" s="9">
        <v>12270.8</v>
      </c>
      <c r="H81" s="9">
        <v>6135.4</v>
      </c>
      <c r="I81" s="9">
        <v>18406.2</v>
      </c>
    </row>
    <row r="82" spans="1:9" ht="64">
      <c r="A82" s="20">
        <v>5000</v>
      </c>
      <c r="B82" s="20">
        <v>397</v>
      </c>
      <c r="C82" s="7" t="s">
        <v>93</v>
      </c>
      <c r="D82" s="7">
        <v>1</v>
      </c>
      <c r="E82" s="21" t="s">
        <v>94</v>
      </c>
      <c r="F82" s="18"/>
      <c r="G82" s="9">
        <v>97074.74</v>
      </c>
      <c r="H82" s="9">
        <v>48537.37</v>
      </c>
      <c r="I82" s="9">
        <v>145612.10999999999</v>
      </c>
    </row>
    <row r="83" spans="1:9" ht="48">
      <c r="A83" s="20">
        <v>5000</v>
      </c>
      <c r="B83" s="20">
        <v>397</v>
      </c>
      <c r="C83" s="7" t="s">
        <v>95</v>
      </c>
      <c r="D83" s="7">
        <v>1</v>
      </c>
      <c r="E83" s="21" t="s">
        <v>96</v>
      </c>
      <c r="F83" s="18"/>
      <c r="G83" s="9">
        <v>79551</v>
      </c>
      <c r="H83" s="9">
        <v>39775.5</v>
      </c>
      <c r="I83" s="9">
        <v>119326.5</v>
      </c>
    </row>
    <row r="84" spans="1:9" ht="16">
      <c r="A84" s="7">
        <v>6110</v>
      </c>
      <c r="B84" s="7">
        <v>110</v>
      </c>
      <c r="C84" s="7" t="s">
        <v>97</v>
      </c>
      <c r="D84" s="7">
        <v>1</v>
      </c>
      <c r="E84" s="8" t="s">
        <v>98</v>
      </c>
      <c r="F84" s="18" t="s">
        <v>99</v>
      </c>
      <c r="G84" s="9">
        <v>0</v>
      </c>
      <c r="H84" s="9">
        <v>78786</v>
      </c>
      <c r="I84" s="9">
        <v>78786</v>
      </c>
    </row>
    <row r="85" spans="1:9" ht="16">
      <c r="A85" s="7">
        <v>6110</v>
      </c>
      <c r="B85" s="7">
        <v>130</v>
      </c>
      <c r="C85" s="7" t="s">
        <v>97</v>
      </c>
      <c r="D85" s="7">
        <v>1</v>
      </c>
      <c r="E85" s="8" t="s">
        <v>100</v>
      </c>
      <c r="F85" s="18" t="s">
        <v>99</v>
      </c>
      <c r="G85" s="9">
        <v>0</v>
      </c>
      <c r="H85" s="9">
        <v>70977</v>
      </c>
      <c r="I85" s="9">
        <v>70977</v>
      </c>
    </row>
    <row r="86" spans="1:9" ht="80">
      <c r="A86" s="7">
        <v>6110</v>
      </c>
      <c r="B86" s="7">
        <v>160</v>
      </c>
      <c r="C86" s="7" t="s">
        <v>97</v>
      </c>
      <c r="D86" s="7">
        <v>1</v>
      </c>
      <c r="E86" s="8" t="s">
        <v>101</v>
      </c>
      <c r="F86" s="18" t="s">
        <v>102</v>
      </c>
      <c r="G86" s="9">
        <v>0</v>
      </c>
      <c r="H86" s="9">
        <v>1275292</v>
      </c>
      <c r="I86" s="9">
        <v>1275292</v>
      </c>
    </row>
    <row r="87" spans="1:9" ht="19.5" customHeight="1">
      <c r="A87" s="7">
        <v>6110</v>
      </c>
      <c r="B87" s="7">
        <v>170</v>
      </c>
      <c r="C87" s="7" t="s">
        <v>97</v>
      </c>
      <c r="D87" s="7">
        <v>1</v>
      </c>
      <c r="E87" s="8" t="s">
        <v>103</v>
      </c>
      <c r="F87" s="18" t="s">
        <v>99</v>
      </c>
      <c r="G87" s="9">
        <v>0</v>
      </c>
      <c r="H87" s="9">
        <v>50417</v>
      </c>
      <c r="I87" s="9">
        <v>50417</v>
      </c>
    </row>
    <row r="88" spans="1:9" ht="80">
      <c r="A88" s="7">
        <v>6110</v>
      </c>
      <c r="B88" s="7">
        <v>210</v>
      </c>
      <c r="C88" s="7" t="s">
        <v>97</v>
      </c>
      <c r="D88" s="7">
        <v>1</v>
      </c>
      <c r="E88" s="8" t="s">
        <v>104</v>
      </c>
      <c r="F88" s="8"/>
      <c r="G88" s="9">
        <v>0</v>
      </c>
      <c r="H88" s="9">
        <v>534470</v>
      </c>
      <c r="I88" s="9">
        <v>534470</v>
      </c>
    </row>
    <row r="89" spans="1:9" ht="48">
      <c r="A89" s="7">
        <v>6110</v>
      </c>
      <c r="B89" s="7">
        <v>310</v>
      </c>
      <c r="C89" s="7" t="s">
        <v>97</v>
      </c>
      <c r="D89" s="7">
        <v>1</v>
      </c>
      <c r="E89" s="8" t="s">
        <v>105</v>
      </c>
      <c r="F89" s="8"/>
      <c r="G89" s="9">
        <v>1088000</v>
      </c>
      <c r="H89" s="9">
        <v>1088000</v>
      </c>
      <c r="I89" s="9">
        <v>2176000</v>
      </c>
    </row>
    <row r="90" spans="1:9" ht="32">
      <c r="A90" s="7">
        <v>6110</v>
      </c>
      <c r="B90" s="7">
        <v>330</v>
      </c>
      <c r="C90" s="7" t="s">
        <v>97</v>
      </c>
      <c r="D90" s="7">
        <v>1</v>
      </c>
      <c r="E90" s="8" t="s">
        <v>106</v>
      </c>
      <c r="F90" s="8"/>
      <c r="G90" s="9">
        <v>62400</v>
      </c>
      <c r="H90" s="9">
        <v>62400</v>
      </c>
      <c r="I90" s="9">
        <v>124800</v>
      </c>
    </row>
    <row r="91" spans="1:9" ht="19.5" customHeight="1">
      <c r="A91" s="7">
        <v>6110</v>
      </c>
      <c r="B91" s="7">
        <v>360</v>
      </c>
      <c r="C91" s="7" t="s">
        <v>97</v>
      </c>
      <c r="D91" s="7">
        <v>1</v>
      </c>
      <c r="E91" s="8" t="s">
        <v>107</v>
      </c>
      <c r="F91" s="8"/>
      <c r="G91" s="9">
        <v>4000</v>
      </c>
      <c r="H91" s="9">
        <v>4000</v>
      </c>
      <c r="I91" s="9">
        <v>8000</v>
      </c>
    </row>
    <row r="92" spans="1:9" ht="19.5" customHeight="1">
      <c r="A92" s="7">
        <v>6110</v>
      </c>
      <c r="B92" s="7">
        <v>370</v>
      </c>
      <c r="C92" s="7" t="s">
        <v>97</v>
      </c>
      <c r="D92" s="7">
        <v>1</v>
      </c>
      <c r="E92" s="8" t="s">
        <v>108</v>
      </c>
      <c r="F92" s="8"/>
      <c r="G92" s="9">
        <v>76574</v>
      </c>
      <c r="H92" s="9">
        <v>76574</v>
      </c>
      <c r="I92" s="9">
        <v>153148</v>
      </c>
    </row>
    <row r="93" spans="1:9" ht="32">
      <c r="A93" s="7">
        <v>6110</v>
      </c>
      <c r="B93" s="7">
        <v>379</v>
      </c>
      <c r="C93" s="7" t="s">
        <v>97</v>
      </c>
      <c r="D93" s="7">
        <v>1</v>
      </c>
      <c r="E93" s="8" t="s">
        <v>109</v>
      </c>
      <c r="F93" s="8"/>
      <c r="G93" s="9">
        <v>12500</v>
      </c>
      <c r="H93" s="9">
        <v>12500</v>
      </c>
      <c r="I93" s="9">
        <v>25000</v>
      </c>
    </row>
    <row r="94" spans="1:9" ht="19.5" customHeight="1">
      <c r="A94" s="7">
        <v>6110</v>
      </c>
      <c r="B94" s="7">
        <v>390</v>
      </c>
      <c r="C94" s="7" t="s">
        <v>97</v>
      </c>
      <c r="D94" s="7">
        <v>1</v>
      </c>
      <c r="E94" s="8" t="s">
        <v>110</v>
      </c>
      <c r="F94" s="8"/>
      <c r="G94" s="9">
        <v>5000</v>
      </c>
      <c r="H94" s="9">
        <v>5000</v>
      </c>
      <c r="I94" s="9">
        <v>10000</v>
      </c>
    </row>
    <row r="95" spans="1:9" ht="48">
      <c r="A95" s="7">
        <v>6110</v>
      </c>
      <c r="B95" s="7">
        <v>510</v>
      </c>
      <c r="C95" s="7" t="s">
        <v>97</v>
      </c>
      <c r="D95" s="7">
        <v>1</v>
      </c>
      <c r="E95" s="8" t="s">
        <v>111</v>
      </c>
      <c r="F95" s="8"/>
      <c r="G95" s="9">
        <v>29999.84</v>
      </c>
      <c r="H95" s="9">
        <v>29999.84</v>
      </c>
      <c r="I95" s="9">
        <v>59999.68</v>
      </c>
    </row>
    <row r="96" spans="1:9" ht="32">
      <c r="A96" s="7">
        <v>6110</v>
      </c>
      <c r="B96" s="7">
        <v>642</v>
      </c>
      <c r="C96" s="7" t="s">
        <v>97</v>
      </c>
      <c r="D96" s="7">
        <v>1</v>
      </c>
      <c r="E96" s="8" t="s">
        <v>112</v>
      </c>
      <c r="F96" s="8"/>
      <c r="G96" s="9">
        <v>9575</v>
      </c>
      <c r="H96" s="9">
        <v>9575</v>
      </c>
      <c r="I96" s="9">
        <v>19150</v>
      </c>
    </row>
    <row r="97" spans="1:10" ht="48">
      <c r="A97" s="7">
        <v>6110</v>
      </c>
      <c r="B97" s="7">
        <v>643</v>
      </c>
      <c r="C97" s="7" t="s">
        <v>97</v>
      </c>
      <c r="D97" s="7">
        <v>1</v>
      </c>
      <c r="E97" s="8" t="s">
        <v>113</v>
      </c>
      <c r="F97" s="8"/>
      <c r="G97" s="9">
        <v>65000</v>
      </c>
      <c r="H97" s="9">
        <v>65000</v>
      </c>
      <c r="I97" s="9">
        <v>130000</v>
      </c>
    </row>
    <row r="98" spans="1:10" ht="32">
      <c r="A98" s="7">
        <v>6110</v>
      </c>
      <c r="B98" s="7">
        <v>690</v>
      </c>
      <c r="C98" s="7" t="s">
        <v>97</v>
      </c>
      <c r="D98" s="7">
        <v>1</v>
      </c>
      <c r="E98" s="8" t="s">
        <v>114</v>
      </c>
      <c r="F98" s="8"/>
      <c r="G98" s="9">
        <v>5000</v>
      </c>
      <c r="H98" s="9">
        <v>5000</v>
      </c>
      <c r="I98" s="9">
        <v>10000</v>
      </c>
    </row>
    <row r="99" spans="1:10" ht="48">
      <c r="A99" s="7">
        <v>6110</v>
      </c>
      <c r="B99" s="7">
        <v>120</v>
      </c>
      <c r="C99" s="7" t="s">
        <v>97</v>
      </c>
      <c r="D99" s="7">
        <v>1</v>
      </c>
      <c r="E99" s="8" t="s">
        <v>115</v>
      </c>
      <c r="F99" s="18" t="s">
        <v>116</v>
      </c>
      <c r="G99" s="9">
        <v>2879556</v>
      </c>
      <c r="H99" s="9">
        <v>2879556</v>
      </c>
      <c r="I99" s="9">
        <v>5759112</v>
      </c>
    </row>
    <row r="100" spans="1:10" ht="48">
      <c r="A100" s="7">
        <v>6110</v>
      </c>
      <c r="B100" s="7">
        <v>210</v>
      </c>
      <c r="C100" s="7" t="s">
        <v>97</v>
      </c>
      <c r="D100" s="7">
        <v>1</v>
      </c>
      <c r="E100" s="8" t="s">
        <v>117</v>
      </c>
      <c r="F100" s="8"/>
      <c r="G100" s="9">
        <v>873945</v>
      </c>
      <c r="H100" s="9">
        <v>873945</v>
      </c>
      <c r="I100" s="9">
        <v>1747890</v>
      </c>
    </row>
    <row r="101" spans="1:10" ht="32">
      <c r="A101" s="7">
        <v>6100</v>
      </c>
      <c r="B101" s="7">
        <v>120</v>
      </c>
      <c r="C101" s="7" t="s">
        <v>118</v>
      </c>
      <c r="D101" s="7">
        <v>1</v>
      </c>
      <c r="E101" s="8" t="s">
        <v>119</v>
      </c>
      <c r="F101" s="18" t="s">
        <v>99</v>
      </c>
      <c r="G101" s="9">
        <v>157998</v>
      </c>
      <c r="H101" s="9">
        <v>78999</v>
      </c>
      <c r="I101" s="9">
        <v>236997</v>
      </c>
    </row>
    <row r="102" spans="1:10" ht="32">
      <c r="A102" s="7">
        <v>6100</v>
      </c>
      <c r="B102" s="7">
        <v>160</v>
      </c>
      <c r="C102" s="7" t="s">
        <v>118</v>
      </c>
      <c r="D102" s="7">
        <v>1</v>
      </c>
      <c r="E102" s="8" t="s">
        <v>120</v>
      </c>
      <c r="F102" s="18" t="s">
        <v>121</v>
      </c>
      <c r="G102" s="9">
        <v>406320</v>
      </c>
      <c r="H102" s="9">
        <v>203160</v>
      </c>
      <c r="I102" s="9">
        <v>609480</v>
      </c>
    </row>
    <row r="103" spans="1:10" ht="32">
      <c r="A103" s="7">
        <v>6100</v>
      </c>
      <c r="B103" s="7">
        <v>210</v>
      </c>
      <c r="C103" s="7" t="s">
        <v>118</v>
      </c>
      <c r="D103" s="7">
        <v>1</v>
      </c>
      <c r="E103" s="8" t="s">
        <v>122</v>
      </c>
      <c r="F103" s="18"/>
      <c r="G103" s="9">
        <v>135682</v>
      </c>
      <c r="H103" s="9">
        <v>67841</v>
      </c>
      <c r="I103" s="9">
        <v>203523</v>
      </c>
    </row>
    <row r="104" spans="1:10" ht="96">
      <c r="A104" s="20">
        <v>5000</v>
      </c>
      <c r="B104" s="20">
        <v>397</v>
      </c>
      <c r="C104" s="7" t="s">
        <v>118</v>
      </c>
      <c r="D104" s="7">
        <v>1</v>
      </c>
      <c r="E104" s="21" t="s">
        <v>123</v>
      </c>
      <c r="F104" s="18"/>
      <c r="G104" s="9">
        <v>189905.43</v>
      </c>
      <c r="H104" s="9">
        <v>94855.22</v>
      </c>
      <c r="I104" s="9">
        <v>284760.65000000002</v>
      </c>
    </row>
    <row r="105" spans="1:10" ht="32">
      <c r="A105" s="7">
        <v>6110</v>
      </c>
      <c r="B105" s="7">
        <v>369</v>
      </c>
      <c r="C105" s="7" t="s">
        <v>97</v>
      </c>
      <c r="D105" s="7">
        <v>2</v>
      </c>
      <c r="E105" s="8" t="s">
        <v>124</v>
      </c>
      <c r="F105" s="18"/>
      <c r="G105" s="9">
        <v>237500</v>
      </c>
      <c r="H105" s="9">
        <v>237500</v>
      </c>
      <c r="I105" s="9">
        <v>475000</v>
      </c>
    </row>
    <row r="106" spans="1:10" ht="32">
      <c r="A106" s="7">
        <v>6110</v>
      </c>
      <c r="B106" s="7">
        <v>110</v>
      </c>
      <c r="C106" s="7" t="s">
        <v>97</v>
      </c>
      <c r="D106" s="7">
        <v>2</v>
      </c>
      <c r="E106" s="8" t="s">
        <v>125</v>
      </c>
      <c r="F106" s="18" t="s">
        <v>99</v>
      </c>
      <c r="G106" s="9">
        <v>101036</v>
      </c>
      <c r="H106" s="9">
        <v>101036</v>
      </c>
      <c r="I106" s="9">
        <v>202072</v>
      </c>
    </row>
    <row r="107" spans="1:10" ht="32">
      <c r="A107" s="7">
        <v>6110</v>
      </c>
      <c r="B107" s="7">
        <v>210</v>
      </c>
      <c r="C107" s="7" t="s">
        <v>97</v>
      </c>
      <c r="D107" s="7">
        <v>2</v>
      </c>
      <c r="E107" s="8" t="s">
        <v>126</v>
      </c>
      <c r="F107" s="18"/>
      <c r="G107" s="9">
        <v>29171</v>
      </c>
      <c r="H107" s="9">
        <v>29171</v>
      </c>
      <c r="I107" s="9">
        <v>58342</v>
      </c>
    </row>
    <row r="108" spans="1:10" ht="48">
      <c r="A108" s="7">
        <v>6110</v>
      </c>
      <c r="B108" s="7">
        <v>310</v>
      </c>
      <c r="C108" s="7" t="s">
        <v>97</v>
      </c>
      <c r="D108" s="7">
        <v>2</v>
      </c>
      <c r="E108" s="8" t="s">
        <v>127</v>
      </c>
      <c r="F108" s="18"/>
      <c r="G108" s="9">
        <v>4275000</v>
      </c>
      <c r="H108" s="9">
        <v>2850000</v>
      </c>
      <c r="I108" s="9">
        <v>7125000</v>
      </c>
      <c r="J108" s="19"/>
    </row>
    <row r="109" spans="1:10" ht="32">
      <c r="A109" s="24">
        <v>6110</v>
      </c>
      <c r="B109" s="7">
        <v>310</v>
      </c>
      <c r="C109" s="7" t="s">
        <v>97</v>
      </c>
      <c r="D109" s="7">
        <v>2</v>
      </c>
      <c r="E109" s="8" t="s">
        <v>128</v>
      </c>
      <c r="F109" s="18"/>
      <c r="G109" s="9">
        <v>75000</v>
      </c>
      <c r="H109" s="9">
        <v>0</v>
      </c>
      <c r="I109" s="9">
        <v>75000</v>
      </c>
    </row>
    <row r="110" spans="1:10" ht="32">
      <c r="A110" s="20">
        <v>5000</v>
      </c>
      <c r="B110" s="20">
        <v>397</v>
      </c>
      <c r="C110" s="7" t="s">
        <v>97</v>
      </c>
      <c r="D110" s="7">
        <v>3</v>
      </c>
      <c r="E110" s="21" t="s">
        <v>129</v>
      </c>
      <c r="F110" s="18"/>
      <c r="G110" s="9">
        <v>391221.44</v>
      </c>
      <c r="H110" s="9">
        <v>237624.16</v>
      </c>
      <c r="I110" s="9">
        <v>628845.6</v>
      </c>
    </row>
    <row r="111" spans="1:10" ht="16">
      <c r="A111" s="24">
        <v>6500</v>
      </c>
      <c r="B111" s="7">
        <v>350</v>
      </c>
      <c r="C111" s="7" t="s">
        <v>130</v>
      </c>
      <c r="D111" s="7">
        <v>1</v>
      </c>
      <c r="E111" s="8" t="s">
        <v>131</v>
      </c>
      <c r="F111" s="18"/>
      <c r="G111" s="9">
        <v>649717.78</v>
      </c>
      <c r="H111" s="9">
        <v>13270.22</v>
      </c>
      <c r="I111" s="9">
        <v>662988</v>
      </c>
    </row>
    <row r="112" spans="1:10" ht="48">
      <c r="A112" s="24">
        <v>6500</v>
      </c>
      <c r="B112" s="7">
        <v>160</v>
      </c>
      <c r="C112" s="7" t="s">
        <v>130</v>
      </c>
      <c r="D112" s="7">
        <v>1</v>
      </c>
      <c r="E112" s="8" t="s">
        <v>132</v>
      </c>
      <c r="F112" s="18"/>
      <c r="G112" s="9">
        <v>15350</v>
      </c>
      <c r="H112" s="9">
        <v>0</v>
      </c>
      <c r="I112" s="9">
        <v>15350</v>
      </c>
      <c r="J112" s="94"/>
    </row>
    <row r="113" spans="1:10" ht="32">
      <c r="A113" s="24">
        <v>6500</v>
      </c>
      <c r="B113" s="7">
        <v>210</v>
      </c>
      <c r="C113" s="7" t="s">
        <v>130</v>
      </c>
      <c r="D113" s="7">
        <v>1</v>
      </c>
      <c r="E113" s="8" t="s">
        <v>133</v>
      </c>
      <c r="F113" s="18"/>
      <c r="G113" s="9">
        <v>4650</v>
      </c>
      <c r="H113" s="9">
        <v>0</v>
      </c>
      <c r="I113" s="9">
        <v>4650</v>
      </c>
      <c r="J113" s="95"/>
    </row>
    <row r="114" spans="1:10" ht="32">
      <c r="A114" s="24">
        <v>6500</v>
      </c>
      <c r="B114" s="7">
        <v>644</v>
      </c>
      <c r="C114" s="7" t="s">
        <v>130</v>
      </c>
      <c r="D114" s="7">
        <v>1</v>
      </c>
      <c r="E114" s="8" t="s">
        <v>134</v>
      </c>
      <c r="F114" s="18"/>
      <c r="G114" s="9">
        <v>634625</v>
      </c>
      <c r="H114" s="9">
        <v>0</v>
      </c>
      <c r="I114" s="9">
        <v>634625</v>
      </c>
      <c r="J114" s="19"/>
    </row>
    <row r="115" spans="1:10" ht="16">
      <c r="A115" s="24">
        <v>6500</v>
      </c>
      <c r="B115" s="24">
        <v>379</v>
      </c>
      <c r="C115" s="7" t="s">
        <v>130</v>
      </c>
      <c r="D115" s="7">
        <v>1</v>
      </c>
      <c r="E115" s="25" t="s">
        <v>135</v>
      </c>
      <c r="F115" s="18"/>
      <c r="G115" s="9">
        <v>400000</v>
      </c>
      <c r="H115" s="9">
        <v>0</v>
      </c>
      <c r="I115" s="9">
        <v>400000</v>
      </c>
      <c r="J115" s="26"/>
    </row>
    <row r="116" spans="1:10" ht="32">
      <c r="A116" s="24">
        <v>6500</v>
      </c>
      <c r="B116" s="24">
        <v>644</v>
      </c>
      <c r="C116" s="7" t="s">
        <v>130</v>
      </c>
      <c r="D116" s="7">
        <v>1</v>
      </c>
      <c r="E116" s="8" t="s">
        <v>136</v>
      </c>
      <c r="F116" s="18"/>
      <c r="G116" s="9">
        <v>3000000</v>
      </c>
      <c r="H116" s="9">
        <v>0</v>
      </c>
      <c r="I116" s="9">
        <v>3000000</v>
      </c>
      <c r="J116" s="26"/>
    </row>
    <row r="117" spans="1:10" ht="48">
      <c r="A117" s="20">
        <v>5000</v>
      </c>
      <c r="B117" s="20">
        <v>397</v>
      </c>
      <c r="C117" s="7" t="s">
        <v>130</v>
      </c>
      <c r="D117" s="7">
        <v>1</v>
      </c>
      <c r="E117" s="21" t="s">
        <v>137</v>
      </c>
      <c r="F117" s="18"/>
      <c r="G117" s="9">
        <v>2926184.52</v>
      </c>
      <c r="H117" s="9">
        <v>1498564.86</v>
      </c>
      <c r="I117" s="9">
        <v>4424749.38</v>
      </c>
    </row>
    <row r="118" spans="1:10" ht="32">
      <c r="A118" s="7">
        <v>9700</v>
      </c>
      <c r="B118" s="7">
        <v>940</v>
      </c>
      <c r="C118" s="7" t="s">
        <v>138</v>
      </c>
      <c r="D118" s="7">
        <v>2</v>
      </c>
      <c r="E118" s="8" t="s">
        <v>139</v>
      </c>
      <c r="F118" s="18"/>
      <c r="G118" s="9">
        <v>8000000</v>
      </c>
      <c r="H118" s="9">
        <v>4000000</v>
      </c>
      <c r="I118" s="9">
        <v>12000000</v>
      </c>
    </row>
    <row r="119" spans="1:10" ht="16">
      <c r="A119" s="7">
        <v>7790</v>
      </c>
      <c r="B119" s="14">
        <v>770</v>
      </c>
      <c r="C119" s="7" t="s">
        <v>138</v>
      </c>
      <c r="D119" s="7">
        <v>2</v>
      </c>
      <c r="E119" s="8" t="s">
        <v>140</v>
      </c>
      <c r="F119" s="18"/>
      <c r="G119" s="9">
        <v>5000000</v>
      </c>
      <c r="H119" s="9">
        <v>2000000</v>
      </c>
      <c r="I119" s="9">
        <v>7000000</v>
      </c>
    </row>
    <row r="120" spans="1:10" ht="32">
      <c r="A120" s="27" t="s">
        <v>141</v>
      </c>
      <c r="B120" s="7">
        <v>100</v>
      </c>
      <c r="C120" s="7" t="s">
        <v>142</v>
      </c>
      <c r="D120" s="7">
        <v>1</v>
      </c>
      <c r="E120" s="8" t="s">
        <v>143</v>
      </c>
      <c r="F120" s="18"/>
      <c r="G120" s="9">
        <v>46870624</v>
      </c>
      <c r="H120" s="9">
        <v>23400176</v>
      </c>
      <c r="I120" s="9">
        <v>70270800</v>
      </c>
    </row>
    <row r="121" spans="1:10" ht="48">
      <c r="A121" s="14" t="s">
        <v>141</v>
      </c>
      <c r="B121" s="7">
        <v>210</v>
      </c>
      <c r="C121" s="7" t="s">
        <v>138</v>
      </c>
      <c r="D121" s="7">
        <v>1</v>
      </c>
      <c r="E121" s="8" t="s">
        <v>144</v>
      </c>
      <c r="F121" s="18"/>
      <c r="G121" s="9">
        <v>3585602</v>
      </c>
      <c r="H121" s="9">
        <v>1790113</v>
      </c>
      <c r="I121" s="9">
        <v>5375715</v>
      </c>
    </row>
    <row r="122" spans="1:10" ht="32">
      <c r="A122" s="7">
        <v>5100</v>
      </c>
      <c r="B122" s="7">
        <v>750</v>
      </c>
      <c r="C122" s="7" t="s">
        <v>138</v>
      </c>
      <c r="D122" s="7">
        <v>1</v>
      </c>
      <c r="E122" s="8" t="s">
        <v>145</v>
      </c>
      <c r="F122" s="18"/>
      <c r="G122" s="9">
        <v>101230</v>
      </c>
      <c r="H122" s="9">
        <v>49839.99</v>
      </c>
      <c r="I122" s="9">
        <v>151069.99</v>
      </c>
      <c r="J122" s="26"/>
    </row>
    <row r="123" spans="1:10" ht="32">
      <c r="A123" s="7">
        <v>5100</v>
      </c>
      <c r="B123" s="7">
        <v>210</v>
      </c>
      <c r="C123" s="7" t="s">
        <v>138</v>
      </c>
      <c r="D123" s="7">
        <v>1</v>
      </c>
      <c r="E123" s="8" t="s">
        <v>146</v>
      </c>
      <c r="F123" s="18"/>
      <c r="G123" s="9">
        <v>21613</v>
      </c>
      <c r="H123" s="9">
        <v>10644.880000000001</v>
      </c>
      <c r="I123" s="9">
        <v>32257.88</v>
      </c>
    </row>
    <row r="124" spans="1:10" ht="48">
      <c r="A124" s="20">
        <v>5000</v>
      </c>
      <c r="B124" s="20">
        <v>397</v>
      </c>
      <c r="C124" s="7" t="s">
        <v>138</v>
      </c>
      <c r="D124" s="7">
        <v>2</v>
      </c>
      <c r="E124" s="21" t="s">
        <v>147</v>
      </c>
      <c r="F124" s="18"/>
      <c r="G124" s="9">
        <v>896834.07</v>
      </c>
      <c r="H124" s="9">
        <v>724283.05</v>
      </c>
      <c r="I124" s="9">
        <v>1621117.12</v>
      </c>
      <c r="J124" s="26"/>
    </row>
    <row r="125" spans="1:10" ht="48">
      <c r="A125" s="7">
        <v>7900</v>
      </c>
      <c r="B125" s="7">
        <v>510</v>
      </c>
      <c r="C125" s="7" t="s">
        <v>148</v>
      </c>
      <c r="D125" s="7">
        <v>1</v>
      </c>
      <c r="E125" s="8" t="s">
        <v>149</v>
      </c>
      <c r="F125" s="18"/>
      <c r="G125" s="9">
        <v>17300000</v>
      </c>
      <c r="H125" s="9">
        <v>7500000</v>
      </c>
      <c r="I125" s="9">
        <v>24800000</v>
      </c>
      <c r="J125" s="26"/>
    </row>
    <row r="126" spans="1:10" ht="32">
      <c r="A126" s="7">
        <v>7900</v>
      </c>
      <c r="B126" s="7">
        <v>643</v>
      </c>
      <c r="C126" s="7" t="s">
        <v>148</v>
      </c>
      <c r="D126" s="7">
        <v>1</v>
      </c>
      <c r="E126" s="8" t="s">
        <v>150</v>
      </c>
      <c r="F126" s="18"/>
      <c r="G126" s="9">
        <v>2500000</v>
      </c>
      <c r="H126" s="9">
        <v>0</v>
      </c>
      <c r="I126" s="9">
        <v>2500000</v>
      </c>
    </row>
    <row r="127" spans="1:10" ht="32">
      <c r="A127" s="7">
        <v>7900</v>
      </c>
      <c r="B127" s="7">
        <v>390</v>
      </c>
      <c r="C127" s="7" t="s">
        <v>148</v>
      </c>
      <c r="D127" s="7">
        <v>1</v>
      </c>
      <c r="E127" s="8" t="s">
        <v>151</v>
      </c>
      <c r="F127" s="18"/>
      <c r="G127" s="9">
        <v>1099830</v>
      </c>
      <c r="H127" s="9">
        <v>1099830</v>
      </c>
      <c r="I127" s="9">
        <v>2199660</v>
      </c>
    </row>
    <row r="128" spans="1:10" ht="64">
      <c r="A128" s="20">
        <v>5000</v>
      </c>
      <c r="B128" s="20">
        <v>397</v>
      </c>
      <c r="C128" s="7" t="s">
        <v>148</v>
      </c>
      <c r="D128" s="7">
        <v>1</v>
      </c>
      <c r="E128" s="21" t="s">
        <v>152</v>
      </c>
      <c r="F128" s="18"/>
      <c r="G128" s="9">
        <v>244447.37</v>
      </c>
      <c r="H128" s="9">
        <v>146734.35999999999</v>
      </c>
      <c r="I128" s="9">
        <v>391181.73</v>
      </c>
    </row>
    <row r="129" spans="1:13" ht="64">
      <c r="A129" s="20">
        <v>5000</v>
      </c>
      <c r="B129" s="20">
        <v>397</v>
      </c>
      <c r="C129" s="7" t="s">
        <v>153</v>
      </c>
      <c r="D129" s="7">
        <v>1</v>
      </c>
      <c r="E129" s="21" t="s">
        <v>154</v>
      </c>
      <c r="F129" s="18"/>
      <c r="G129" s="9">
        <v>168940.67</v>
      </c>
      <c r="H129" s="9">
        <v>89035.33</v>
      </c>
      <c r="I129" s="9">
        <v>257976</v>
      </c>
    </row>
    <row r="130" spans="1:13" ht="32">
      <c r="A130" s="20">
        <v>5000</v>
      </c>
      <c r="B130" s="20">
        <v>397</v>
      </c>
      <c r="C130" s="7" t="s">
        <v>155</v>
      </c>
      <c r="D130" s="7">
        <v>1</v>
      </c>
      <c r="E130" s="21" t="s">
        <v>156</v>
      </c>
      <c r="F130" s="18"/>
      <c r="G130" s="9">
        <v>478624.42</v>
      </c>
      <c r="H130" s="9">
        <v>279855.86</v>
      </c>
      <c r="I130" s="9">
        <v>758480.28</v>
      </c>
    </row>
    <row r="131" spans="1:13" ht="16">
      <c r="A131" s="7">
        <v>7900</v>
      </c>
      <c r="B131" s="7">
        <v>670</v>
      </c>
      <c r="C131" s="7" t="s">
        <v>157</v>
      </c>
      <c r="D131" s="7">
        <v>1</v>
      </c>
      <c r="E131" s="8" t="s">
        <v>158</v>
      </c>
      <c r="F131" s="18"/>
      <c r="G131" s="9">
        <v>5000000</v>
      </c>
      <c r="H131" s="9">
        <v>0</v>
      </c>
      <c r="I131" s="9">
        <v>5000000</v>
      </c>
    </row>
    <row r="132" spans="1:13" ht="48">
      <c r="A132" s="20">
        <v>5000</v>
      </c>
      <c r="B132" s="20">
        <v>397</v>
      </c>
      <c r="C132" s="7" t="s">
        <v>157</v>
      </c>
      <c r="D132" s="7">
        <v>2</v>
      </c>
      <c r="E132" s="21" t="s">
        <v>159</v>
      </c>
      <c r="F132" s="18"/>
      <c r="G132" s="9">
        <v>1469410.64</v>
      </c>
      <c r="H132" s="9">
        <v>630096.05000000005</v>
      </c>
      <c r="I132" s="9">
        <v>2099506.69</v>
      </c>
    </row>
    <row r="133" spans="1:13" ht="32">
      <c r="A133" s="7">
        <v>7900</v>
      </c>
      <c r="B133" s="28">
        <v>350</v>
      </c>
      <c r="C133" s="7" t="s">
        <v>160</v>
      </c>
      <c r="D133" s="7">
        <v>1</v>
      </c>
      <c r="E133" s="8" t="s">
        <v>161</v>
      </c>
      <c r="F133" s="18"/>
      <c r="G133" s="9">
        <v>5426000</v>
      </c>
      <c r="H133" s="9">
        <v>2713000</v>
      </c>
      <c r="I133" s="9">
        <v>8139000</v>
      </c>
    </row>
    <row r="134" spans="1:13" ht="64">
      <c r="A134" s="20">
        <v>5000</v>
      </c>
      <c r="B134" s="20">
        <v>397</v>
      </c>
      <c r="C134" s="7" t="s">
        <v>160</v>
      </c>
      <c r="D134" s="7">
        <v>2</v>
      </c>
      <c r="E134" s="21" t="s">
        <v>162</v>
      </c>
      <c r="F134" s="18"/>
      <c r="G134" s="29">
        <v>954735.98</v>
      </c>
      <c r="H134" s="29">
        <v>740296.56</v>
      </c>
      <c r="I134" s="29">
        <v>1695032.54</v>
      </c>
    </row>
    <row r="135" spans="1:13" ht="19.5" customHeight="1">
      <c r="A135" s="24">
        <v>6132</v>
      </c>
      <c r="B135" s="7">
        <v>510</v>
      </c>
      <c r="C135" s="7" t="s">
        <v>163</v>
      </c>
      <c r="D135" s="7">
        <v>1</v>
      </c>
      <c r="E135" s="8" t="s">
        <v>164</v>
      </c>
      <c r="F135" s="18"/>
      <c r="G135" s="9">
        <v>2489200</v>
      </c>
      <c r="H135" s="9">
        <v>2015520</v>
      </c>
      <c r="I135" s="9">
        <v>4504720</v>
      </c>
    </row>
    <row r="136" spans="1:13" ht="32">
      <c r="A136" s="7">
        <v>6132</v>
      </c>
      <c r="B136" s="7">
        <v>641</v>
      </c>
      <c r="C136" s="7" t="s">
        <v>163</v>
      </c>
      <c r="D136" s="7">
        <v>1</v>
      </c>
      <c r="E136" s="8" t="s">
        <v>165</v>
      </c>
      <c r="F136" s="18"/>
      <c r="G136" s="9">
        <v>870000</v>
      </c>
      <c r="H136" s="9">
        <v>0</v>
      </c>
      <c r="I136" s="9">
        <v>870000</v>
      </c>
    </row>
    <row r="137" spans="1:13" ht="32">
      <c r="A137" s="20">
        <v>5000</v>
      </c>
      <c r="B137" s="20">
        <v>397</v>
      </c>
      <c r="C137" s="7" t="s">
        <v>163</v>
      </c>
      <c r="D137" s="7">
        <v>2</v>
      </c>
      <c r="E137" s="21" t="s">
        <v>166</v>
      </c>
      <c r="F137" s="18"/>
      <c r="G137" s="9">
        <v>396114.58</v>
      </c>
      <c r="H137" s="9">
        <v>198057.29</v>
      </c>
      <c r="I137" s="9">
        <v>594171.87</v>
      </c>
    </row>
    <row r="138" spans="1:13" ht="48">
      <c r="A138" s="7">
        <v>7800</v>
      </c>
      <c r="B138" s="7">
        <v>310</v>
      </c>
      <c r="C138" s="7" t="s">
        <v>167</v>
      </c>
      <c r="D138" s="7">
        <v>1</v>
      </c>
      <c r="E138" s="8" t="s">
        <v>168</v>
      </c>
      <c r="F138" s="18"/>
      <c r="G138" s="9">
        <v>41000</v>
      </c>
      <c r="H138" s="9">
        <v>0</v>
      </c>
      <c r="I138" s="9">
        <v>41000</v>
      </c>
    </row>
    <row r="139" spans="1:13" ht="64">
      <c r="A139" s="20">
        <v>5000</v>
      </c>
      <c r="B139" s="20">
        <v>397</v>
      </c>
      <c r="C139" s="7" t="s">
        <v>167</v>
      </c>
      <c r="D139" s="7">
        <v>1</v>
      </c>
      <c r="E139" s="21" t="s">
        <v>169</v>
      </c>
      <c r="F139" s="18"/>
      <c r="G139" s="9">
        <v>40151.67</v>
      </c>
      <c r="H139" s="9">
        <v>20075.830000000002</v>
      </c>
      <c r="I139" s="9">
        <v>60227.5</v>
      </c>
    </row>
    <row r="140" spans="1:13" ht="19.5" customHeight="1">
      <c r="A140" s="7">
        <v>7200</v>
      </c>
      <c r="B140" s="7">
        <v>790</v>
      </c>
      <c r="C140" s="10"/>
      <c r="D140" s="10"/>
      <c r="E140" s="8" t="s">
        <v>170</v>
      </c>
      <c r="F140" s="10"/>
      <c r="G140" s="9">
        <v>12231698.83</v>
      </c>
      <c r="H140" s="9">
        <v>6115849.4100000001</v>
      </c>
      <c r="I140" s="9">
        <v>18347548.240000002</v>
      </c>
      <c r="J140" s="26" t="s">
        <v>171</v>
      </c>
      <c r="K140" s="30" t="s">
        <v>172</v>
      </c>
      <c r="L140" s="105" t="s">
        <v>173</v>
      </c>
      <c r="M140" s="95"/>
    </row>
    <row r="141" spans="1:13" ht="15.75" customHeight="1">
      <c r="A141" s="106" t="s">
        <v>174</v>
      </c>
      <c r="B141" s="107"/>
      <c r="C141" s="107"/>
      <c r="D141" s="107"/>
      <c r="E141" s="107"/>
      <c r="F141" s="108"/>
      <c r="G141" s="9">
        <f t="shared" ref="G141:I141" si="0">SUM(G10:G140)</f>
        <v>256994733.55999997</v>
      </c>
      <c r="H141" s="9">
        <f t="shared" si="0"/>
        <v>128303779.43999998</v>
      </c>
      <c r="I141" s="9">
        <f t="shared" si="0"/>
        <v>385298513</v>
      </c>
      <c r="J141" s="31">
        <f>K141-I141</f>
        <v>0</v>
      </c>
      <c r="K141" s="32">
        <v>385298513</v>
      </c>
      <c r="L141" s="109">
        <v>68995342.640000001</v>
      </c>
      <c r="M141" s="95"/>
    </row>
    <row r="142" spans="1:13" ht="15.75" customHeight="1">
      <c r="E142" s="4"/>
    </row>
    <row r="143" spans="1:13" ht="15.75" customHeight="1">
      <c r="A143" s="110" t="s">
        <v>175</v>
      </c>
      <c r="B143" s="95"/>
      <c r="C143" s="95"/>
      <c r="E143" s="4"/>
      <c r="G143" s="33">
        <f>K141*0.667</f>
        <v>256994108.171</v>
      </c>
      <c r="H143" s="33">
        <f>K141-G143</f>
        <v>128304404.829</v>
      </c>
    </row>
    <row r="144" spans="1:13" ht="15.75" customHeight="1">
      <c r="A144" s="34"/>
      <c r="B144" s="34"/>
      <c r="C144" s="35" t="s">
        <v>176</v>
      </c>
      <c r="D144" s="111" t="s">
        <v>177</v>
      </c>
      <c r="E144" s="95"/>
      <c r="F144" s="34"/>
      <c r="G144" s="34"/>
      <c r="H144" s="36"/>
    </row>
    <row r="145" spans="1:8" ht="15.75" customHeight="1">
      <c r="E145" s="4"/>
      <c r="G145" s="12">
        <f t="shared" ref="G145:H145" si="1">G143-G141</f>
        <v>-625.38899996876717</v>
      </c>
      <c r="H145" s="12">
        <f t="shared" si="1"/>
        <v>625.38900001347065</v>
      </c>
    </row>
    <row r="146" spans="1:8" ht="15.75" customHeight="1">
      <c r="A146" s="96" t="s">
        <v>178</v>
      </c>
      <c r="B146" s="95"/>
      <c r="C146" s="95"/>
      <c r="D146" s="95"/>
      <c r="E146" s="95"/>
      <c r="F146" s="95"/>
      <c r="G146" s="95"/>
    </row>
    <row r="147" spans="1:8" ht="15.75" customHeight="1">
      <c r="E147" s="4"/>
    </row>
    <row r="148" spans="1:8" ht="15.75" customHeight="1">
      <c r="E148" s="4"/>
    </row>
    <row r="149" spans="1:8" ht="15.75" customHeight="1">
      <c r="E149" s="4"/>
    </row>
    <row r="150" spans="1:8" ht="15.75" customHeight="1">
      <c r="E150" s="4"/>
    </row>
    <row r="151" spans="1:8" ht="15.75" customHeight="1">
      <c r="E151" s="4"/>
    </row>
    <row r="152" spans="1:8" ht="15.75" customHeight="1">
      <c r="E152" s="4"/>
    </row>
    <row r="153" spans="1:8" ht="15.75" customHeight="1">
      <c r="E153" s="4"/>
    </row>
    <row r="154" spans="1:8" ht="15.75" customHeight="1">
      <c r="E154" s="4"/>
    </row>
    <row r="155" spans="1:8" ht="15.75" customHeight="1">
      <c r="E155" s="4"/>
    </row>
    <row r="156" spans="1:8" ht="15.75" customHeight="1">
      <c r="E156" s="4"/>
    </row>
    <row r="157" spans="1:8" ht="15.75" customHeight="1">
      <c r="E157" s="4"/>
    </row>
    <row r="158" spans="1:8" ht="15.75" customHeight="1">
      <c r="E158" s="4"/>
    </row>
    <row r="159" spans="1:8" ht="15.75" customHeight="1">
      <c r="E159" s="4"/>
    </row>
    <row r="160" spans="1:8" ht="15.75" customHeight="1">
      <c r="E160" s="4"/>
    </row>
    <row r="161" spans="5:5" ht="15.75" customHeight="1">
      <c r="E161" s="4"/>
    </row>
    <row r="162" spans="5:5" ht="15.75" customHeight="1">
      <c r="E162" s="4"/>
    </row>
    <row r="163" spans="5:5" ht="15.75" customHeight="1">
      <c r="E163" s="4"/>
    </row>
    <row r="164" spans="5:5" ht="15.75" customHeight="1">
      <c r="E164" s="4"/>
    </row>
    <row r="165" spans="5:5" ht="15.75" customHeight="1">
      <c r="E165" s="4"/>
    </row>
    <row r="166" spans="5:5" ht="15.75" customHeight="1">
      <c r="E166" s="4"/>
    </row>
    <row r="167" spans="5:5" ht="15.75" customHeight="1">
      <c r="E167" s="4"/>
    </row>
    <row r="168" spans="5:5" ht="15.75" customHeight="1">
      <c r="E168" s="4"/>
    </row>
    <row r="169" spans="5:5" ht="15.75" customHeight="1">
      <c r="E169" s="4"/>
    </row>
    <row r="170" spans="5:5" ht="15.75" customHeight="1">
      <c r="E170" s="4"/>
    </row>
    <row r="171" spans="5:5" ht="15.75" customHeight="1">
      <c r="E171" s="4"/>
    </row>
    <row r="172" spans="5:5" ht="15.75" customHeight="1">
      <c r="E172" s="4"/>
    </row>
    <row r="173" spans="5:5" ht="15.75" customHeight="1">
      <c r="E173" s="4"/>
    </row>
    <row r="174" spans="5:5" ht="15.75" customHeight="1">
      <c r="E174" s="4"/>
    </row>
    <row r="175" spans="5:5" ht="15.75" customHeight="1">
      <c r="E175" s="4"/>
    </row>
    <row r="176" spans="5:5" ht="15.75" customHeight="1">
      <c r="E176" s="4"/>
    </row>
    <row r="177" spans="5:5" ht="15.75" customHeight="1">
      <c r="E177" s="4"/>
    </row>
    <row r="178" spans="5:5" ht="15.75" customHeight="1">
      <c r="E178" s="4"/>
    </row>
    <row r="179" spans="5:5" ht="15.75" customHeight="1">
      <c r="E179" s="4"/>
    </row>
    <row r="180" spans="5:5" ht="15.75" customHeight="1">
      <c r="E180" s="4"/>
    </row>
    <row r="181" spans="5:5" ht="15.75" customHeight="1">
      <c r="E181" s="4"/>
    </row>
    <row r="182" spans="5:5" ht="15.75" customHeight="1">
      <c r="E182" s="4"/>
    </row>
    <row r="183" spans="5:5" ht="15.75" customHeight="1">
      <c r="E183" s="4"/>
    </row>
    <row r="184" spans="5:5" ht="15.75" customHeight="1">
      <c r="E184" s="4"/>
    </row>
    <row r="185" spans="5:5" ht="15.75" customHeight="1">
      <c r="E185" s="4"/>
    </row>
    <row r="186" spans="5:5" ht="15.75" customHeight="1">
      <c r="E186" s="4"/>
    </row>
    <row r="187" spans="5:5" ht="15.75" customHeight="1">
      <c r="E187" s="4"/>
    </row>
    <row r="188" spans="5:5" ht="15.75" customHeight="1">
      <c r="E188" s="4"/>
    </row>
    <row r="189" spans="5:5" ht="15.75" customHeight="1">
      <c r="E189" s="4"/>
    </row>
    <row r="190" spans="5:5" ht="15.75" customHeight="1">
      <c r="E190" s="4"/>
    </row>
    <row r="191" spans="5:5" ht="15.75" customHeight="1">
      <c r="E191" s="4"/>
    </row>
    <row r="192" spans="5:5" ht="15.75" customHeight="1">
      <c r="E192" s="4"/>
    </row>
    <row r="193" spans="5:5" ht="15.75" customHeight="1">
      <c r="E193" s="4"/>
    </row>
    <row r="194" spans="5:5" ht="15.75" customHeight="1">
      <c r="E194" s="4"/>
    </row>
    <row r="195" spans="5:5" ht="15.75" customHeight="1">
      <c r="E195" s="4"/>
    </row>
    <row r="196" spans="5:5" ht="15.75" customHeight="1">
      <c r="E196" s="4"/>
    </row>
    <row r="197" spans="5:5" ht="15.75" customHeight="1">
      <c r="E197" s="4"/>
    </row>
    <row r="198" spans="5:5" ht="15.75" customHeight="1">
      <c r="E198" s="4"/>
    </row>
    <row r="199" spans="5:5" ht="15.75" customHeight="1">
      <c r="E199" s="4"/>
    </row>
    <row r="200" spans="5:5" ht="15.75" customHeight="1">
      <c r="E200" s="4"/>
    </row>
    <row r="201" spans="5:5" ht="15.75" customHeight="1">
      <c r="E201" s="4"/>
    </row>
    <row r="202" spans="5:5" ht="15.75" customHeight="1">
      <c r="E202" s="4"/>
    </row>
    <row r="203" spans="5:5" ht="15.75" customHeight="1">
      <c r="E203" s="4"/>
    </row>
    <row r="204" spans="5:5" ht="15.75" customHeight="1">
      <c r="E204" s="4"/>
    </row>
    <row r="205" spans="5:5" ht="15.75" customHeight="1">
      <c r="E205" s="4"/>
    </row>
    <row r="206" spans="5:5" ht="15.75" customHeight="1">
      <c r="E206" s="4"/>
    </row>
    <row r="207" spans="5:5" ht="15.75" customHeight="1">
      <c r="E207" s="4"/>
    </row>
    <row r="208" spans="5:5" ht="15.75" customHeight="1">
      <c r="E208" s="4"/>
    </row>
    <row r="209" spans="5:5" ht="15.75" customHeight="1">
      <c r="E209" s="4"/>
    </row>
    <row r="210" spans="5:5" ht="15.75" customHeight="1">
      <c r="E210" s="4"/>
    </row>
    <row r="211" spans="5:5" ht="15.75" customHeight="1">
      <c r="E211" s="4"/>
    </row>
    <row r="212" spans="5:5" ht="15.75" customHeight="1">
      <c r="E212" s="4"/>
    </row>
    <row r="213" spans="5:5" ht="15.75" customHeight="1">
      <c r="E213" s="4"/>
    </row>
    <row r="214" spans="5:5" ht="15.75" customHeight="1">
      <c r="E214" s="4"/>
    </row>
    <row r="215" spans="5:5" ht="15.75" customHeight="1">
      <c r="E215" s="4"/>
    </row>
    <row r="216" spans="5:5" ht="15.75" customHeight="1">
      <c r="E216" s="4"/>
    </row>
    <row r="217" spans="5:5" ht="15.75" customHeight="1">
      <c r="E217" s="4"/>
    </row>
    <row r="218" spans="5:5" ht="15.75" customHeight="1">
      <c r="E218" s="4"/>
    </row>
    <row r="219" spans="5:5" ht="15.75" customHeight="1">
      <c r="E219" s="4"/>
    </row>
    <row r="220" spans="5:5" ht="15.75" customHeight="1">
      <c r="E220" s="4"/>
    </row>
    <row r="221" spans="5:5" ht="15.75" customHeight="1">
      <c r="E221" s="4"/>
    </row>
    <row r="222" spans="5:5" ht="15.75" customHeight="1">
      <c r="E222" s="4"/>
    </row>
    <row r="223" spans="5:5" ht="15.75" customHeight="1">
      <c r="E223" s="4"/>
    </row>
    <row r="224" spans="5:5" ht="15.75" customHeight="1">
      <c r="E224" s="4"/>
    </row>
    <row r="225" spans="5:5" ht="15.75" customHeight="1">
      <c r="E225" s="4"/>
    </row>
    <row r="226" spans="5:5" ht="15.75" customHeight="1">
      <c r="E226" s="4"/>
    </row>
    <row r="227" spans="5:5" ht="15.75" customHeight="1">
      <c r="E227" s="4"/>
    </row>
    <row r="228" spans="5:5" ht="15.75" customHeight="1">
      <c r="E228" s="4"/>
    </row>
    <row r="229" spans="5:5" ht="15.75" customHeight="1">
      <c r="E229" s="4"/>
    </row>
    <row r="230" spans="5:5" ht="15.75" customHeight="1">
      <c r="E230" s="4"/>
    </row>
    <row r="231" spans="5:5" ht="15.75" customHeight="1">
      <c r="E231" s="4"/>
    </row>
    <row r="232" spans="5:5" ht="15.75" customHeight="1">
      <c r="E232" s="4"/>
    </row>
    <row r="233" spans="5:5" ht="15.75" customHeight="1">
      <c r="E233" s="4"/>
    </row>
    <row r="234" spans="5:5" ht="15.75" customHeight="1">
      <c r="E234" s="4"/>
    </row>
    <row r="235" spans="5:5" ht="15.75" customHeight="1">
      <c r="E235" s="4"/>
    </row>
    <row r="236" spans="5:5" ht="15.75" customHeight="1">
      <c r="E236" s="4"/>
    </row>
    <row r="237" spans="5:5" ht="15.75" customHeight="1">
      <c r="E237" s="4"/>
    </row>
    <row r="238" spans="5:5" ht="15.75" customHeight="1">
      <c r="E238" s="4"/>
    </row>
    <row r="239" spans="5:5" ht="15.75" customHeight="1">
      <c r="E239" s="4"/>
    </row>
    <row r="240" spans="5:5" ht="15.75" customHeight="1">
      <c r="E240" s="4"/>
    </row>
    <row r="241" spans="5:5" ht="15.75" customHeight="1">
      <c r="E241" s="4"/>
    </row>
    <row r="242" spans="5:5" ht="15.75" customHeight="1">
      <c r="E242" s="4"/>
    </row>
    <row r="243" spans="5:5" ht="15.75" customHeight="1">
      <c r="E243" s="4"/>
    </row>
    <row r="244" spans="5:5" ht="15.75" customHeight="1">
      <c r="E244" s="4"/>
    </row>
    <row r="245" spans="5:5" ht="15.75" customHeight="1">
      <c r="E245" s="4"/>
    </row>
    <row r="246" spans="5:5" ht="15.75" customHeight="1">
      <c r="E246" s="4"/>
    </row>
    <row r="247" spans="5:5" ht="15.75" customHeight="1">
      <c r="E247" s="4"/>
    </row>
    <row r="248" spans="5:5" ht="15.75" customHeight="1">
      <c r="E248" s="4"/>
    </row>
    <row r="249" spans="5:5" ht="15.75" customHeight="1">
      <c r="E249" s="4"/>
    </row>
    <row r="250" spans="5:5" ht="15.75" customHeight="1">
      <c r="E250" s="4"/>
    </row>
    <row r="251" spans="5:5" ht="15.75" customHeight="1">
      <c r="E251" s="4"/>
    </row>
    <row r="252" spans="5:5" ht="15.75" customHeight="1">
      <c r="E252" s="4"/>
    </row>
    <row r="253" spans="5:5" ht="15.75" customHeight="1">
      <c r="E253" s="4"/>
    </row>
    <row r="254" spans="5:5" ht="15.75" customHeight="1">
      <c r="E254" s="4"/>
    </row>
    <row r="255" spans="5:5" ht="15.75" customHeight="1">
      <c r="E255" s="4"/>
    </row>
    <row r="256" spans="5:5" ht="15.75" customHeight="1">
      <c r="E256" s="4"/>
    </row>
    <row r="257" spans="5:5" ht="15.75" customHeight="1">
      <c r="E257" s="4"/>
    </row>
    <row r="258" spans="5:5" ht="15.75" customHeight="1">
      <c r="E258" s="4"/>
    </row>
    <row r="259" spans="5:5" ht="15.75" customHeight="1">
      <c r="E259" s="4"/>
    </row>
    <row r="260" spans="5:5" ht="15.75" customHeight="1">
      <c r="E260" s="4"/>
    </row>
    <row r="261" spans="5:5" ht="15.75" customHeight="1">
      <c r="E261" s="4"/>
    </row>
    <row r="262" spans="5:5" ht="15.75" customHeight="1">
      <c r="E262" s="4"/>
    </row>
    <row r="263" spans="5:5" ht="15.75" customHeight="1">
      <c r="E263" s="4"/>
    </row>
    <row r="264" spans="5:5" ht="15.75" customHeight="1">
      <c r="E264" s="4"/>
    </row>
    <row r="265" spans="5:5" ht="15.75" customHeight="1">
      <c r="E265" s="4"/>
    </row>
    <row r="266" spans="5:5" ht="15.75" customHeight="1">
      <c r="E266" s="4"/>
    </row>
    <row r="267" spans="5:5" ht="15.75" customHeight="1">
      <c r="E267" s="4"/>
    </row>
    <row r="268" spans="5:5" ht="15.75" customHeight="1">
      <c r="E268" s="4"/>
    </row>
    <row r="269" spans="5:5" ht="15.75" customHeight="1">
      <c r="E269" s="4"/>
    </row>
    <row r="270" spans="5:5" ht="15.75" customHeight="1">
      <c r="E270" s="4"/>
    </row>
    <row r="271" spans="5:5" ht="15.75" customHeight="1">
      <c r="E271" s="4"/>
    </row>
    <row r="272" spans="5:5" ht="15.75" customHeight="1">
      <c r="E272" s="4"/>
    </row>
    <row r="273" spans="5:5" ht="15.75" customHeight="1">
      <c r="E273" s="4"/>
    </row>
    <row r="274" spans="5:5" ht="15.75" customHeight="1">
      <c r="E274" s="4"/>
    </row>
    <row r="275" spans="5:5" ht="15.75" customHeight="1">
      <c r="E275" s="4"/>
    </row>
    <row r="276" spans="5:5" ht="15.75" customHeight="1">
      <c r="E276" s="4"/>
    </row>
    <row r="277" spans="5:5" ht="15.75" customHeight="1">
      <c r="E277" s="4"/>
    </row>
    <row r="278" spans="5:5" ht="15.75" customHeight="1">
      <c r="E278" s="4"/>
    </row>
    <row r="279" spans="5:5" ht="15.75" customHeight="1">
      <c r="E279" s="4"/>
    </row>
    <row r="280" spans="5:5" ht="15.75" customHeight="1">
      <c r="E280" s="4"/>
    </row>
    <row r="281" spans="5:5" ht="15.75" customHeight="1">
      <c r="E281" s="4"/>
    </row>
    <row r="282" spans="5:5" ht="15.75" customHeight="1">
      <c r="E282" s="4"/>
    </row>
    <row r="283" spans="5:5" ht="15.75" customHeight="1">
      <c r="E283" s="4"/>
    </row>
    <row r="284" spans="5:5" ht="15.75" customHeight="1">
      <c r="E284" s="4"/>
    </row>
    <row r="285" spans="5:5" ht="15.75" customHeight="1">
      <c r="E285" s="4"/>
    </row>
    <row r="286" spans="5:5" ht="15.75" customHeight="1">
      <c r="E286" s="4"/>
    </row>
    <row r="287" spans="5:5" ht="15.75" customHeight="1">
      <c r="E287" s="4"/>
    </row>
    <row r="288" spans="5:5" ht="15.75" customHeight="1">
      <c r="E288" s="4"/>
    </row>
    <row r="289" spans="5:5" ht="15.75" customHeight="1">
      <c r="E289" s="4"/>
    </row>
    <row r="290" spans="5:5" ht="15.75" customHeight="1">
      <c r="E290" s="4"/>
    </row>
    <row r="291" spans="5:5" ht="15.75" customHeight="1">
      <c r="E291" s="4"/>
    </row>
    <row r="292" spans="5:5" ht="15.75" customHeight="1">
      <c r="E292" s="4"/>
    </row>
    <row r="293" spans="5:5" ht="15.75" customHeight="1">
      <c r="E293" s="4"/>
    </row>
    <row r="294" spans="5:5" ht="15.75" customHeight="1">
      <c r="E294" s="4"/>
    </row>
    <row r="295" spans="5:5" ht="15.75" customHeight="1">
      <c r="E295" s="4"/>
    </row>
    <row r="296" spans="5:5" ht="15.75" customHeight="1">
      <c r="E296" s="4"/>
    </row>
    <row r="297" spans="5:5" ht="15.75" customHeight="1">
      <c r="E297" s="4"/>
    </row>
    <row r="298" spans="5:5" ht="15.75" customHeight="1">
      <c r="E298" s="4"/>
    </row>
    <row r="299" spans="5:5" ht="15.75" customHeight="1">
      <c r="E299" s="4"/>
    </row>
    <row r="300" spans="5:5" ht="15.75" customHeight="1">
      <c r="E300" s="4"/>
    </row>
    <row r="301" spans="5:5" ht="15.75" customHeight="1">
      <c r="E301" s="4"/>
    </row>
    <row r="302" spans="5:5" ht="15.75" customHeight="1">
      <c r="E302" s="4"/>
    </row>
    <row r="303" spans="5:5" ht="15.75" customHeight="1">
      <c r="E303" s="4"/>
    </row>
    <row r="304" spans="5:5" ht="15.75" customHeight="1">
      <c r="E304" s="4"/>
    </row>
    <row r="305" spans="5:5" ht="15.75" customHeight="1">
      <c r="E305" s="4"/>
    </row>
    <row r="306" spans="5:5" ht="15.75" customHeight="1">
      <c r="E306" s="4"/>
    </row>
    <row r="307" spans="5:5" ht="15.75" customHeight="1">
      <c r="E307" s="4"/>
    </row>
    <row r="308" spans="5:5" ht="15.75" customHeight="1">
      <c r="E308" s="4"/>
    </row>
    <row r="309" spans="5:5" ht="15.75" customHeight="1">
      <c r="E309" s="4"/>
    </row>
    <row r="310" spans="5:5" ht="15.75" customHeight="1">
      <c r="E310" s="4"/>
    </row>
    <row r="311" spans="5:5" ht="15.75" customHeight="1">
      <c r="E311" s="4"/>
    </row>
    <row r="312" spans="5:5" ht="15.75" customHeight="1">
      <c r="E312" s="4"/>
    </row>
    <row r="313" spans="5:5" ht="15.75" customHeight="1">
      <c r="E313" s="4"/>
    </row>
    <row r="314" spans="5:5" ht="15.75" customHeight="1">
      <c r="E314" s="4"/>
    </row>
    <row r="315" spans="5:5" ht="15.75" customHeight="1">
      <c r="E315" s="4"/>
    </row>
    <row r="316" spans="5:5" ht="15.75" customHeight="1">
      <c r="E316" s="4"/>
    </row>
    <row r="317" spans="5:5" ht="15.75" customHeight="1">
      <c r="E317" s="4"/>
    </row>
    <row r="318" spans="5:5" ht="15.75" customHeight="1">
      <c r="E318" s="4"/>
    </row>
    <row r="319" spans="5:5" ht="15.75" customHeight="1">
      <c r="E319" s="4"/>
    </row>
    <row r="320" spans="5:5" ht="15.75" customHeight="1">
      <c r="E320" s="4"/>
    </row>
    <row r="321" spans="5:5" ht="15.75" customHeight="1">
      <c r="E321" s="4"/>
    </row>
    <row r="322" spans="5:5" ht="15.75" customHeight="1">
      <c r="E322" s="4"/>
    </row>
    <row r="323" spans="5:5" ht="15.75" customHeight="1">
      <c r="E323" s="4"/>
    </row>
    <row r="324" spans="5:5" ht="15.75" customHeight="1">
      <c r="E324" s="4"/>
    </row>
    <row r="325" spans="5:5" ht="15.75" customHeight="1">
      <c r="E325" s="4"/>
    </row>
    <row r="326" spans="5:5" ht="15.75" customHeight="1">
      <c r="E326" s="4"/>
    </row>
    <row r="327" spans="5:5" ht="15.75" customHeight="1">
      <c r="E327" s="4"/>
    </row>
    <row r="328" spans="5:5" ht="15.75" customHeight="1">
      <c r="E328" s="4"/>
    </row>
    <row r="329" spans="5:5" ht="15.75" customHeight="1">
      <c r="E329" s="4"/>
    </row>
    <row r="330" spans="5:5" ht="15.75" customHeight="1">
      <c r="E330" s="4"/>
    </row>
    <row r="331" spans="5:5" ht="15.75" customHeight="1">
      <c r="E331" s="4"/>
    </row>
    <row r="332" spans="5:5" ht="15.75" customHeight="1">
      <c r="E332" s="4"/>
    </row>
    <row r="333" spans="5:5" ht="15.75" customHeight="1">
      <c r="E333" s="4"/>
    </row>
    <row r="334" spans="5:5" ht="15.75" customHeight="1">
      <c r="E334" s="4"/>
    </row>
    <row r="335" spans="5:5" ht="15.75" customHeight="1">
      <c r="E335" s="4"/>
    </row>
    <row r="336" spans="5:5" ht="15.75" customHeight="1">
      <c r="E336" s="4"/>
    </row>
    <row r="337" spans="5:5" ht="15.75" customHeight="1">
      <c r="E337" s="4"/>
    </row>
    <row r="338" spans="5:5" ht="15.75" customHeight="1">
      <c r="E338" s="4"/>
    </row>
    <row r="339" spans="5:5" ht="15.75" customHeight="1">
      <c r="E339" s="4"/>
    </row>
    <row r="340" spans="5:5" ht="15.75" customHeight="1">
      <c r="E340" s="4"/>
    </row>
    <row r="341" spans="5:5" ht="15.75" customHeight="1">
      <c r="E341" s="4"/>
    </row>
    <row r="342" spans="5:5" ht="15.75" customHeight="1">
      <c r="E342" s="4"/>
    </row>
    <row r="343" spans="5:5" ht="15.75" customHeight="1">
      <c r="E343" s="4"/>
    </row>
    <row r="344" spans="5:5" ht="15.75" customHeight="1">
      <c r="E344" s="4"/>
    </row>
    <row r="345" spans="5:5" ht="15.75" customHeight="1">
      <c r="E345" s="4"/>
    </row>
    <row r="346" spans="5:5" ht="15.75" customHeight="1">
      <c r="E346" s="4"/>
    </row>
    <row r="347" spans="5:5" ht="15.75" customHeight="1">
      <c r="E347" s="4"/>
    </row>
    <row r="348" spans="5:5" ht="15.75" customHeight="1">
      <c r="E348" s="4"/>
    </row>
    <row r="349" spans="5:5" ht="15.75" customHeight="1">
      <c r="E349" s="4"/>
    </row>
    <row r="350" spans="5:5" ht="15.75" customHeight="1">
      <c r="E350" s="4"/>
    </row>
    <row r="351" spans="5:5" ht="15.75" customHeight="1">
      <c r="E351" s="4"/>
    </row>
    <row r="352" spans="5:5" ht="15.75" customHeight="1">
      <c r="E352" s="4"/>
    </row>
    <row r="353" spans="5:5" ht="15.75" customHeight="1">
      <c r="E353" s="4"/>
    </row>
    <row r="354" spans="5:5" ht="15.75" customHeight="1">
      <c r="E354" s="4"/>
    </row>
    <row r="355" spans="5:5" ht="15.75" customHeight="1">
      <c r="E355" s="4"/>
    </row>
    <row r="356" spans="5:5" ht="15.75" customHeight="1">
      <c r="E356" s="4"/>
    </row>
    <row r="357" spans="5:5" ht="15.75" customHeight="1">
      <c r="E357" s="4"/>
    </row>
    <row r="358" spans="5:5" ht="15.75" customHeight="1">
      <c r="E358" s="4"/>
    </row>
    <row r="359" spans="5:5" ht="15.75" customHeight="1">
      <c r="E359" s="4"/>
    </row>
    <row r="360" spans="5:5" ht="15.75" customHeight="1">
      <c r="E360" s="4"/>
    </row>
    <row r="361" spans="5:5" ht="15.75" customHeight="1">
      <c r="E361" s="4"/>
    </row>
    <row r="362" spans="5:5" ht="15.75" customHeight="1">
      <c r="E362" s="4"/>
    </row>
    <row r="363" spans="5:5" ht="15.75" customHeight="1">
      <c r="E363" s="4"/>
    </row>
    <row r="364" spans="5:5" ht="15.75" customHeight="1">
      <c r="E364" s="4"/>
    </row>
    <row r="365" spans="5:5" ht="15.75" customHeight="1">
      <c r="E365" s="4"/>
    </row>
    <row r="366" spans="5:5" ht="15.75" customHeight="1">
      <c r="E366" s="4"/>
    </row>
    <row r="367" spans="5:5" ht="15.75" customHeight="1">
      <c r="E367" s="4"/>
    </row>
    <row r="368" spans="5:5" ht="15.75" customHeight="1">
      <c r="E368" s="4"/>
    </row>
    <row r="369" spans="5:5" ht="15.75" customHeight="1">
      <c r="E369" s="4"/>
    </row>
    <row r="370" spans="5:5" ht="15.75" customHeight="1">
      <c r="E370" s="4"/>
    </row>
    <row r="371" spans="5:5" ht="15.75" customHeight="1">
      <c r="E371" s="4"/>
    </row>
    <row r="372" spans="5:5" ht="15.75" customHeight="1">
      <c r="E372" s="4"/>
    </row>
    <row r="373" spans="5:5" ht="15.75" customHeight="1">
      <c r="E373" s="4"/>
    </row>
    <row r="374" spans="5:5" ht="15.75" customHeight="1">
      <c r="E374" s="4"/>
    </row>
    <row r="375" spans="5:5" ht="15.75" customHeight="1">
      <c r="E375" s="4"/>
    </row>
    <row r="376" spans="5:5" ht="15.75" customHeight="1">
      <c r="E376" s="4"/>
    </row>
    <row r="377" spans="5:5" ht="15.75" customHeight="1">
      <c r="E377" s="4"/>
    </row>
    <row r="378" spans="5:5" ht="15.75" customHeight="1">
      <c r="E378" s="4"/>
    </row>
    <row r="379" spans="5:5" ht="15.75" customHeight="1">
      <c r="E379" s="4"/>
    </row>
    <row r="380" spans="5:5" ht="15.75" customHeight="1">
      <c r="E380" s="4"/>
    </row>
    <row r="381" spans="5:5" ht="15.75" customHeight="1">
      <c r="E381" s="4"/>
    </row>
    <row r="382" spans="5:5" ht="15.75" customHeight="1">
      <c r="E382" s="4"/>
    </row>
    <row r="383" spans="5:5" ht="15.75" customHeight="1">
      <c r="E383" s="4"/>
    </row>
    <row r="384" spans="5:5" ht="15.75" customHeight="1">
      <c r="E384" s="4"/>
    </row>
    <row r="385" spans="5:5" ht="15.75" customHeight="1">
      <c r="E385" s="4"/>
    </row>
    <row r="386" spans="5:5" ht="15.75" customHeight="1">
      <c r="E386" s="4"/>
    </row>
    <row r="387" spans="5:5" ht="15.75" customHeight="1">
      <c r="E387" s="4"/>
    </row>
    <row r="388" spans="5:5" ht="15.75" customHeight="1">
      <c r="E388" s="4"/>
    </row>
    <row r="389" spans="5:5" ht="15.75" customHeight="1">
      <c r="E389" s="4"/>
    </row>
    <row r="390" spans="5:5" ht="15.75" customHeight="1">
      <c r="E390" s="4"/>
    </row>
    <row r="391" spans="5:5" ht="15.75" customHeight="1">
      <c r="E391" s="4"/>
    </row>
    <row r="392" spans="5:5" ht="15.75" customHeight="1">
      <c r="E392" s="4"/>
    </row>
    <row r="393" spans="5:5" ht="15.75" customHeight="1">
      <c r="E393" s="4"/>
    </row>
    <row r="394" spans="5:5" ht="15.75" customHeight="1">
      <c r="E394" s="4"/>
    </row>
    <row r="395" spans="5:5" ht="15.75" customHeight="1">
      <c r="E395" s="4"/>
    </row>
    <row r="396" spans="5:5" ht="15.75" customHeight="1">
      <c r="E396" s="4"/>
    </row>
    <row r="397" spans="5:5" ht="15.75" customHeight="1">
      <c r="E397" s="4"/>
    </row>
    <row r="398" spans="5:5" ht="15.75" customHeight="1">
      <c r="E398" s="4"/>
    </row>
    <row r="399" spans="5:5" ht="15.75" customHeight="1">
      <c r="E399" s="4"/>
    </row>
    <row r="400" spans="5:5" ht="15.75" customHeight="1">
      <c r="E400" s="4"/>
    </row>
    <row r="401" spans="5:5" ht="15.75" customHeight="1">
      <c r="E401" s="4"/>
    </row>
    <row r="402" spans="5:5" ht="15.75" customHeight="1">
      <c r="E402" s="4"/>
    </row>
    <row r="403" spans="5:5" ht="15.75" customHeight="1">
      <c r="E403" s="4"/>
    </row>
    <row r="404" spans="5:5" ht="15.75" customHeight="1">
      <c r="E404" s="4"/>
    </row>
    <row r="405" spans="5:5" ht="15.75" customHeight="1">
      <c r="E405" s="4"/>
    </row>
    <row r="406" spans="5:5" ht="15.75" customHeight="1">
      <c r="E406" s="4"/>
    </row>
    <row r="407" spans="5:5" ht="15.75" customHeight="1">
      <c r="E407" s="4"/>
    </row>
    <row r="408" spans="5:5" ht="15.75" customHeight="1">
      <c r="E408" s="4"/>
    </row>
    <row r="409" spans="5:5" ht="15.75" customHeight="1">
      <c r="E409" s="4"/>
    </row>
    <row r="410" spans="5:5" ht="15.75" customHeight="1">
      <c r="E410" s="4"/>
    </row>
    <row r="411" spans="5:5" ht="15.75" customHeight="1">
      <c r="E411" s="4"/>
    </row>
    <row r="412" spans="5:5" ht="15.75" customHeight="1">
      <c r="E412" s="4"/>
    </row>
    <row r="413" spans="5:5" ht="15.75" customHeight="1">
      <c r="E413" s="4"/>
    </row>
    <row r="414" spans="5:5" ht="15.75" customHeight="1">
      <c r="E414" s="4"/>
    </row>
    <row r="415" spans="5:5" ht="15.75" customHeight="1">
      <c r="E415" s="4"/>
    </row>
    <row r="416" spans="5:5" ht="15.75" customHeight="1">
      <c r="E416" s="4"/>
    </row>
    <row r="417" spans="5:5" ht="15.75" customHeight="1">
      <c r="E417" s="4"/>
    </row>
    <row r="418" spans="5:5" ht="15.75" customHeight="1">
      <c r="E418" s="4"/>
    </row>
    <row r="419" spans="5:5" ht="15.75" customHeight="1">
      <c r="E419" s="4"/>
    </row>
    <row r="420" spans="5:5" ht="15.75" customHeight="1">
      <c r="E420" s="4"/>
    </row>
    <row r="421" spans="5:5" ht="15.75" customHeight="1">
      <c r="E421" s="4"/>
    </row>
    <row r="422" spans="5:5" ht="15.75" customHeight="1">
      <c r="E422" s="4"/>
    </row>
    <row r="423" spans="5:5" ht="15.75" customHeight="1">
      <c r="E423" s="4"/>
    </row>
    <row r="424" spans="5:5" ht="15.75" customHeight="1">
      <c r="E424" s="4"/>
    </row>
    <row r="425" spans="5:5" ht="15.75" customHeight="1">
      <c r="E425" s="4"/>
    </row>
    <row r="426" spans="5:5" ht="15.75" customHeight="1">
      <c r="E426" s="4"/>
    </row>
    <row r="427" spans="5:5" ht="15.75" customHeight="1">
      <c r="E427" s="4"/>
    </row>
    <row r="428" spans="5:5" ht="15.75" customHeight="1">
      <c r="E428" s="4"/>
    </row>
    <row r="429" spans="5:5" ht="15.75" customHeight="1">
      <c r="E429" s="4"/>
    </row>
    <row r="430" spans="5:5" ht="15.75" customHeight="1">
      <c r="E430" s="4"/>
    </row>
    <row r="431" spans="5:5" ht="15.75" customHeight="1">
      <c r="E431" s="4"/>
    </row>
    <row r="432" spans="5:5" ht="15.75" customHeight="1">
      <c r="E432" s="4"/>
    </row>
    <row r="433" spans="5:5" ht="15.75" customHeight="1">
      <c r="E433" s="4"/>
    </row>
    <row r="434" spans="5:5" ht="15.75" customHeight="1">
      <c r="E434" s="4"/>
    </row>
    <row r="435" spans="5:5" ht="15.75" customHeight="1">
      <c r="E435" s="4"/>
    </row>
    <row r="436" spans="5:5" ht="15.75" customHeight="1">
      <c r="E436" s="4"/>
    </row>
    <row r="437" spans="5:5" ht="15.75" customHeight="1">
      <c r="E437" s="4"/>
    </row>
    <row r="438" spans="5:5" ht="15.75" customHeight="1">
      <c r="E438" s="4"/>
    </row>
    <row r="439" spans="5:5" ht="15.75" customHeight="1">
      <c r="E439" s="4"/>
    </row>
    <row r="440" spans="5:5" ht="15.75" customHeight="1">
      <c r="E440" s="4"/>
    </row>
    <row r="441" spans="5:5" ht="15.75" customHeight="1">
      <c r="E441" s="4"/>
    </row>
    <row r="442" spans="5:5" ht="15.75" customHeight="1">
      <c r="E442" s="4"/>
    </row>
    <row r="443" spans="5:5" ht="15.75" customHeight="1">
      <c r="E443" s="4"/>
    </row>
    <row r="444" spans="5:5" ht="15.75" customHeight="1">
      <c r="E444" s="4"/>
    </row>
    <row r="445" spans="5:5" ht="15.75" customHeight="1">
      <c r="E445" s="4"/>
    </row>
    <row r="446" spans="5:5" ht="15.75" customHeight="1">
      <c r="E446" s="4"/>
    </row>
    <row r="447" spans="5:5" ht="15.75" customHeight="1">
      <c r="E447" s="4"/>
    </row>
    <row r="448" spans="5:5" ht="15.75" customHeight="1">
      <c r="E448" s="4"/>
    </row>
    <row r="449" spans="5:5" ht="15.75" customHeight="1">
      <c r="E449" s="4"/>
    </row>
    <row r="450" spans="5:5" ht="15.75" customHeight="1">
      <c r="E450" s="4"/>
    </row>
    <row r="451" spans="5:5" ht="15.75" customHeight="1">
      <c r="E451" s="4"/>
    </row>
    <row r="452" spans="5:5" ht="15.75" customHeight="1">
      <c r="E452" s="4"/>
    </row>
    <row r="453" spans="5:5" ht="15.75" customHeight="1">
      <c r="E453" s="4"/>
    </row>
    <row r="454" spans="5:5" ht="15.75" customHeight="1">
      <c r="E454" s="4"/>
    </row>
    <row r="455" spans="5:5" ht="15.75" customHeight="1">
      <c r="E455" s="4"/>
    </row>
    <row r="456" spans="5:5" ht="15.75" customHeight="1">
      <c r="E456" s="4"/>
    </row>
    <row r="457" spans="5:5" ht="15.75" customHeight="1">
      <c r="E457" s="4"/>
    </row>
    <row r="458" spans="5:5" ht="15.75" customHeight="1">
      <c r="E458" s="4"/>
    </row>
    <row r="459" spans="5:5" ht="15.75" customHeight="1">
      <c r="E459" s="4"/>
    </row>
    <row r="460" spans="5:5" ht="15.75" customHeight="1">
      <c r="E460" s="4"/>
    </row>
    <row r="461" spans="5:5" ht="15.75" customHeight="1">
      <c r="E461" s="4"/>
    </row>
    <row r="462" spans="5:5" ht="15.75" customHeight="1">
      <c r="E462" s="4"/>
    </row>
    <row r="463" spans="5:5" ht="15.75" customHeight="1">
      <c r="E463" s="4"/>
    </row>
    <row r="464" spans="5:5" ht="15.75" customHeight="1">
      <c r="E464" s="4"/>
    </row>
    <row r="465" spans="5:5" ht="15.75" customHeight="1">
      <c r="E465" s="4"/>
    </row>
    <row r="466" spans="5:5" ht="15.75" customHeight="1">
      <c r="E466" s="4"/>
    </row>
    <row r="467" spans="5:5" ht="15.75" customHeight="1">
      <c r="E467" s="4"/>
    </row>
    <row r="468" spans="5:5" ht="15.75" customHeight="1">
      <c r="E468" s="4"/>
    </row>
    <row r="469" spans="5:5" ht="15.75" customHeight="1">
      <c r="E469" s="4"/>
    </row>
    <row r="470" spans="5:5" ht="15.75" customHeight="1">
      <c r="E470" s="4"/>
    </row>
    <row r="471" spans="5:5" ht="15.75" customHeight="1">
      <c r="E471" s="4"/>
    </row>
    <row r="472" spans="5:5" ht="15.75" customHeight="1">
      <c r="E472" s="4"/>
    </row>
    <row r="473" spans="5:5" ht="15.75" customHeight="1">
      <c r="E473" s="4"/>
    </row>
    <row r="474" spans="5:5" ht="15.75" customHeight="1">
      <c r="E474" s="4"/>
    </row>
    <row r="475" spans="5:5" ht="15.75" customHeight="1">
      <c r="E475" s="4"/>
    </row>
    <row r="476" spans="5:5" ht="15.75" customHeight="1">
      <c r="E476" s="4"/>
    </row>
    <row r="477" spans="5:5" ht="15.75" customHeight="1">
      <c r="E477" s="4"/>
    </row>
    <row r="478" spans="5:5" ht="15.75" customHeight="1">
      <c r="E478" s="4"/>
    </row>
    <row r="479" spans="5:5" ht="15.75" customHeight="1">
      <c r="E479" s="4"/>
    </row>
    <row r="480" spans="5:5" ht="15.75" customHeight="1">
      <c r="E480" s="4"/>
    </row>
    <row r="481" spans="5:5" ht="15.75" customHeight="1">
      <c r="E481" s="4"/>
    </row>
    <row r="482" spans="5:5" ht="15.75" customHeight="1">
      <c r="E482" s="4"/>
    </row>
    <row r="483" spans="5:5" ht="15.75" customHeight="1">
      <c r="E483" s="4"/>
    </row>
    <row r="484" spans="5:5" ht="15.75" customHeight="1">
      <c r="E484" s="4"/>
    </row>
    <row r="485" spans="5:5" ht="15.75" customHeight="1">
      <c r="E485" s="4"/>
    </row>
    <row r="486" spans="5:5" ht="15.75" customHeight="1">
      <c r="E486" s="4"/>
    </row>
    <row r="487" spans="5:5" ht="15.75" customHeight="1">
      <c r="E487" s="4"/>
    </row>
    <row r="488" spans="5:5" ht="15.75" customHeight="1">
      <c r="E488" s="4"/>
    </row>
    <row r="489" spans="5:5" ht="15.75" customHeight="1">
      <c r="E489" s="4"/>
    </row>
    <row r="490" spans="5:5" ht="15.75" customHeight="1">
      <c r="E490" s="4"/>
    </row>
    <row r="491" spans="5:5" ht="15.75" customHeight="1">
      <c r="E491" s="4"/>
    </row>
    <row r="492" spans="5:5" ht="15.75" customHeight="1">
      <c r="E492" s="4"/>
    </row>
    <row r="493" spans="5:5" ht="15.75" customHeight="1">
      <c r="E493" s="4"/>
    </row>
    <row r="494" spans="5:5" ht="15.75" customHeight="1">
      <c r="E494" s="4"/>
    </row>
    <row r="495" spans="5:5" ht="15.75" customHeight="1">
      <c r="E495" s="4"/>
    </row>
    <row r="496" spans="5:5" ht="15.75" customHeight="1">
      <c r="E496" s="4"/>
    </row>
    <row r="497" spans="5:5" ht="15.75" customHeight="1">
      <c r="E497" s="4"/>
    </row>
    <row r="498" spans="5:5" ht="15.75" customHeight="1">
      <c r="E498" s="4"/>
    </row>
    <row r="499" spans="5:5" ht="15.75" customHeight="1">
      <c r="E499" s="4"/>
    </row>
    <row r="500" spans="5:5" ht="15.75" customHeight="1">
      <c r="E500" s="4"/>
    </row>
    <row r="501" spans="5:5" ht="15.75" customHeight="1">
      <c r="E501" s="4"/>
    </row>
    <row r="502" spans="5:5" ht="15.75" customHeight="1">
      <c r="E502" s="4"/>
    </row>
    <row r="503" spans="5:5" ht="15.75" customHeight="1">
      <c r="E503" s="4"/>
    </row>
    <row r="504" spans="5:5" ht="15.75" customHeight="1">
      <c r="E504" s="4"/>
    </row>
    <row r="505" spans="5:5" ht="15.75" customHeight="1">
      <c r="E505" s="4"/>
    </row>
    <row r="506" spans="5:5" ht="15.75" customHeight="1">
      <c r="E506" s="4"/>
    </row>
    <row r="507" spans="5:5" ht="15.75" customHeight="1">
      <c r="E507" s="4"/>
    </row>
    <row r="508" spans="5:5" ht="15.75" customHeight="1">
      <c r="E508" s="4"/>
    </row>
    <row r="509" spans="5:5" ht="15.75" customHeight="1">
      <c r="E509" s="4"/>
    </row>
    <row r="510" spans="5:5" ht="15.75" customHeight="1">
      <c r="E510" s="4"/>
    </row>
    <row r="511" spans="5:5" ht="15.75" customHeight="1">
      <c r="E511" s="4"/>
    </row>
    <row r="512" spans="5:5" ht="15.75" customHeight="1">
      <c r="E512" s="4"/>
    </row>
    <row r="513" spans="5:5" ht="15.75" customHeight="1">
      <c r="E513" s="4"/>
    </row>
    <row r="514" spans="5:5" ht="15.75" customHeight="1">
      <c r="E514" s="4"/>
    </row>
    <row r="515" spans="5:5" ht="15.75" customHeight="1">
      <c r="E515" s="4"/>
    </row>
    <row r="516" spans="5:5" ht="15.75" customHeight="1">
      <c r="E516" s="4"/>
    </row>
    <row r="517" spans="5:5" ht="15.75" customHeight="1">
      <c r="E517" s="4"/>
    </row>
    <row r="518" spans="5:5" ht="15.75" customHeight="1">
      <c r="E518" s="4"/>
    </row>
    <row r="519" spans="5:5" ht="15.75" customHeight="1">
      <c r="E519" s="4"/>
    </row>
    <row r="520" spans="5:5" ht="15.75" customHeight="1">
      <c r="E520" s="4"/>
    </row>
    <row r="521" spans="5:5" ht="15.75" customHeight="1">
      <c r="E521" s="4"/>
    </row>
    <row r="522" spans="5:5" ht="15.75" customHeight="1">
      <c r="E522" s="4"/>
    </row>
    <row r="523" spans="5:5" ht="15.75" customHeight="1">
      <c r="E523" s="4"/>
    </row>
    <row r="524" spans="5:5" ht="15.75" customHeight="1">
      <c r="E524" s="4"/>
    </row>
    <row r="525" spans="5:5" ht="15.75" customHeight="1">
      <c r="E525" s="4"/>
    </row>
    <row r="526" spans="5:5" ht="15.75" customHeight="1">
      <c r="E526" s="4"/>
    </row>
    <row r="527" spans="5:5" ht="15.75" customHeight="1">
      <c r="E527" s="4"/>
    </row>
    <row r="528" spans="5:5" ht="15.75" customHeight="1">
      <c r="E528" s="4"/>
    </row>
    <row r="529" spans="5:5" ht="15.75" customHeight="1">
      <c r="E529" s="4"/>
    </row>
    <row r="530" spans="5:5" ht="15.75" customHeight="1">
      <c r="E530" s="4"/>
    </row>
    <row r="531" spans="5:5" ht="15.75" customHeight="1">
      <c r="E531" s="4"/>
    </row>
    <row r="532" spans="5:5" ht="15.75" customHeight="1">
      <c r="E532" s="4"/>
    </row>
    <row r="533" spans="5:5" ht="15.75" customHeight="1">
      <c r="E533" s="4"/>
    </row>
    <row r="534" spans="5:5" ht="15.75" customHeight="1">
      <c r="E534" s="4"/>
    </row>
    <row r="535" spans="5:5" ht="15.75" customHeight="1">
      <c r="E535" s="4"/>
    </row>
    <row r="536" spans="5:5" ht="15.75" customHeight="1">
      <c r="E536" s="4"/>
    </row>
    <row r="537" spans="5:5" ht="15.75" customHeight="1">
      <c r="E537" s="4"/>
    </row>
    <row r="538" spans="5:5" ht="15.75" customHeight="1">
      <c r="E538" s="4"/>
    </row>
    <row r="539" spans="5:5" ht="15.75" customHeight="1">
      <c r="E539" s="4"/>
    </row>
    <row r="540" spans="5:5" ht="15.75" customHeight="1">
      <c r="E540" s="4"/>
    </row>
    <row r="541" spans="5:5" ht="15.75" customHeight="1">
      <c r="E541" s="4"/>
    </row>
    <row r="542" spans="5:5" ht="15.75" customHeight="1">
      <c r="E542" s="4"/>
    </row>
    <row r="543" spans="5:5" ht="15.75" customHeight="1">
      <c r="E543" s="4"/>
    </row>
    <row r="544" spans="5:5" ht="15.75" customHeight="1">
      <c r="E544" s="4"/>
    </row>
    <row r="545" spans="5:5" ht="15.75" customHeight="1">
      <c r="E545" s="4"/>
    </row>
    <row r="546" spans="5:5" ht="15.75" customHeight="1">
      <c r="E546" s="4"/>
    </row>
    <row r="547" spans="5:5" ht="15.75" customHeight="1">
      <c r="E547" s="4"/>
    </row>
    <row r="548" spans="5:5" ht="15.75" customHeight="1">
      <c r="E548" s="4"/>
    </row>
    <row r="549" spans="5:5" ht="15.75" customHeight="1">
      <c r="E549" s="4"/>
    </row>
    <row r="550" spans="5:5" ht="15.75" customHeight="1">
      <c r="E550" s="4"/>
    </row>
    <row r="551" spans="5:5" ht="15.75" customHeight="1">
      <c r="E551" s="4"/>
    </row>
    <row r="552" spans="5:5" ht="15.75" customHeight="1">
      <c r="E552" s="4"/>
    </row>
    <row r="553" spans="5:5" ht="15.75" customHeight="1">
      <c r="E553" s="4"/>
    </row>
    <row r="554" spans="5:5" ht="15.75" customHeight="1">
      <c r="E554" s="4"/>
    </row>
    <row r="555" spans="5:5" ht="15.75" customHeight="1">
      <c r="E555" s="4"/>
    </row>
    <row r="556" spans="5:5" ht="15.75" customHeight="1">
      <c r="E556" s="4"/>
    </row>
    <row r="557" spans="5:5" ht="15.75" customHeight="1">
      <c r="E557" s="4"/>
    </row>
    <row r="558" spans="5:5" ht="15.75" customHeight="1">
      <c r="E558" s="4"/>
    </row>
    <row r="559" spans="5:5" ht="15.75" customHeight="1">
      <c r="E559" s="4"/>
    </row>
    <row r="560" spans="5:5" ht="15.75" customHeight="1">
      <c r="E560" s="4"/>
    </row>
    <row r="561" spans="5:5" ht="15.75" customHeight="1">
      <c r="E561" s="4"/>
    </row>
    <row r="562" spans="5:5" ht="15.75" customHeight="1">
      <c r="E562" s="4"/>
    </row>
    <row r="563" spans="5:5" ht="15.75" customHeight="1">
      <c r="E563" s="4"/>
    </row>
    <row r="564" spans="5:5" ht="15.75" customHeight="1">
      <c r="E564" s="4"/>
    </row>
    <row r="565" spans="5:5" ht="15.75" customHeight="1">
      <c r="E565" s="4"/>
    </row>
    <row r="566" spans="5:5" ht="15.75" customHeight="1">
      <c r="E566" s="4"/>
    </row>
    <row r="567" spans="5:5" ht="15.75" customHeight="1">
      <c r="E567" s="4"/>
    </row>
    <row r="568" spans="5:5" ht="15.75" customHeight="1">
      <c r="E568" s="4"/>
    </row>
    <row r="569" spans="5:5" ht="15.75" customHeight="1">
      <c r="E569" s="4"/>
    </row>
    <row r="570" spans="5:5" ht="15.75" customHeight="1">
      <c r="E570" s="4"/>
    </row>
    <row r="571" spans="5:5" ht="15.75" customHeight="1">
      <c r="E571" s="4"/>
    </row>
    <row r="572" spans="5:5" ht="15.75" customHeight="1">
      <c r="E572" s="4"/>
    </row>
    <row r="573" spans="5:5" ht="15.75" customHeight="1">
      <c r="E573" s="4"/>
    </row>
    <row r="574" spans="5:5" ht="15.75" customHeight="1">
      <c r="E574" s="4"/>
    </row>
    <row r="575" spans="5:5" ht="15.75" customHeight="1">
      <c r="E575" s="4"/>
    </row>
    <row r="576" spans="5:5" ht="15.75" customHeight="1">
      <c r="E576" s="4"/>
    </row>
    <row r="577" spans="5:5" ht="15.75" customHeight="1">
      <c r="E577" s="4"/>
    </row>
    <row r="578" spans="5:5" ht="15.75" customHeight="1">
      <c r="E578" s="4"/>
    </row>
    <row r="579" spans="5:5" ht="15.75" customHeight="1">
      <c r="E579" s="4"/>
    </row>
    <row r="580" spans="5:5" ht="15.75" customHeight="1">
      <c r="E580" s="4"/>
    </row>
    <row r="581" spans="5:5" ht="15.75" customHeight="1">
      <c r="E581" s="4"/>
    </row>
    <row r="582" spans="5:5" ht="15.75" customHeight="1">
      <c r="E582" s="4"/>
    </row>
    <row r="583" spans="5:5" ht="15.75" customHeight="1">
      <c r="E583" s="4"/>
    </row>
    <row r="584" spans="5:5" ht="15.75" customHeight="1">
      <c r="E584" s="4"/>
    </row>
    <row r="585" spans="5:5" ht="15.75" customHeight="1">
      <c r="E585" s="4"/>
    </row>
    <row r="586" spans="5:5" ht="15.75" customHeight="1">
      <c r="E586" s="4"/>
    </row>
    <row r="587" spans="5:5" ht="15.75" customHeight="1">
      <c r="E587" s="4"/>
    </row>
    <row r="588" spans="5:5" ht="15.75" customHeight="1">
      <c r="E588" s="4"/>
    </row>
    <row r="589" spans="5:5" ht="15.75" customHeight="1">
      <c r="E589" s="4"/>
    </row>
    <row r="590" spans="5:5" ht="15.75" customHeight="1">
      <c r="E590" s="4"/>
    </row>
    <row r="591" spans="5:5" ht="15.75" customHeight="1">
      <c r="E591" s="4"/>
    </row>
    <row r="592" spans="5:5" ht="15.75" customHeight="1">
      <c r="E592" s="4"/>
    </row>
    <row r="593" spans="5:5" ht="15.75" customHeight="1">
      <c r="E593" s="4"/>
    </row>
    <row r="594" spans="5:5" ht="15.75" customHeight="1">
      <c r="E594" s="4"/>
    </row>
    <row r="595" spans="5:5" ht="15.75" customHeight="1">
      <c r="E595" s="4"/>
    </row>
    <row r="596" spans="5:5" ht="15.75" customHeight="1">
      <c r="E596" s="4"/>
    </row>
    <row r="597" spans="5:5" ht="15.75" customHeight="1">
      <c r="E597" s="4"/>
    </row>
    <row r="598" spans="5:5" ht="15.75" customHeight="1">
      <c r="E598" s="4"/>
    </row>
    <row r="599" spans="5:5" ht="15.75" customHeight="1">
      <c r="E599" s="4"/>
    </row>
    <row r="600" spans="5:5" ht="15.75" customHeight="1">
      <c r="E600" s="4"/>
    </row>
    <row r="601" spans="5:5" ht="15.75" customHeight="1">
      <c r="E601" s="4"/>
    </row>
    <row r="602" spans="5:5" ht="15.75" customHeight="1">
      <c r="E602" s="4"/>
    </row>
    <row r="603" spans="5:5" ht="15.75" customHeight="1">
      <c r="E603" s="4"/>
    </row>
    <row r="604" spans="5:5" ht="15.75" customHeight="1">
      <c r="E604" s="4"/>
    </row>
    <row r="605" spans="5:5" ht="15.75" customHeight="1">
      <c r="E605" s="4"/>
    </row>
    <row r="606" spans="5:5" ht="15.75" customHeight="1">
      <c r="E606" s="4"/>
    </row>
    <row r="607" spans="5:5" ht="15.75" customHeight="1">
      <c r="E607" s="4"/>
    </row>
    <row r="608" spans="5:5" ht="15.75" customHeight="1">
      <c r="E608" s="4"/>
    </row>
    <row r="609" spans="5:5" ht="15.75" customHeight="1">
      <c r="E609" s="4"/>
    </row>
    <row r="610" spans="5:5" ht="15.75" customHeight="1">
      <c r="E610" s="4"/>
    </row>
    <row r="611" spans="5:5" ht="15.75" customHeight="1">
      <c r="E611" s="4"/>
    </row>
    <row r="612" spans="5:5" ht="15.75" customHeight="1">
      <c r="E612" s="4"/>
    </row>
    <row r="613" spans="5:5" ht="15.75" customHeight="1">
      <c r="E613" s="4"/>
    </row>
    <row r="614" spans="5:5" ht="15.75" customHeight="1">
      <c r="E614" s="4"/>
    </row>
    <row r="615" spans="5:5" ht="15.75" customHeight="1">
      <c r="E615" s="4"/>
    </row>
    <row r="616" spans="5:5" ht="15.75" customHeight="1">
      <c r="E616" s="4"/>
    </row>
    <row r="617" spans="5:5" ht="15.75" customHeight="1">
      <c r="E617" s="4"/>
    </row>
    <row r="618" spans="5:5" ht="15.75" customHeight="1">
      <c r="E618" s="4"/>
    </row>
    <row r="619" spans="5:5" ht="15.75" customHeight="1">
      <c r="E619" s="4"/>
    </row>
    <row r="620" spans="5:5" ht="15.75" customHeight="1">
      <c r="E620" s="4"/>
    </row>
    <row r="621" spans="5:5" ht="15.75" customHeight="1">
      <c r="E621" s="4"/>
    </row>
    <row r="622" spans="5:5" ht="15.75" customHeight="1">
      <c r="E622" s="4"/>
    </row>
    <row r="623" spans="5:5" ht="15.75" customHeight="1">
      <c r="E623" s="4"/>
    </row>
    <row r="624" spans="5:5" ht="15.75" customHeight="1">
      <c r="E624" s="4"/>
    </row>
    <row r="625" spans="5:5" ht="15.75" customHeight="1">
      <c r="E625" s="4"/>
    </row>
    <row r="626" spans="5:5" ht="15.75" customHeight="1">
      <c r="E626" s="4"/>
    </row>
    <row r="627" spans="5:5" ht="15.75" customHeight="1">
      <c r="E627" s="4"/>
    </row>
    <row r="628" spans="5:5" ht="15.75" customHeight="1">
      <c r="E628" s="4"/>
    </row>
    <row r="629" spans="5:5" ht="15.75" customHeight="1">
      <c r="E629" s="4"/>
    </row>
    <row r="630" spans="5:5" ht="15.75" customHeight="1">
      <c r="E630" s="4"/>
    </row>
    <row r="631" spans="5:5" ht="15.75" customHeight="1">
      <c r="E631" s="4"/>
    </row>
    <row r="632" spans="5:5" ht="15.75" customHeight="1">
      <c r="E632" s="4"/>
    </row>
    <row r="633" spans="5:5" ht="15.75" customHeight="1">
      <c r="E633" s="4"/>
    </row>
    <row r="634" spans="5:5" ht="15.75" customHeight="1">
      <c r="E634" s="4"/>
    </row>
    <row r="635" spans="5:5" ht="15.75" customHeight="1">
      <c r="E635" s="4"/>
    </row>
    <row r="636" spans="5:5" ht="15.75" customHeight="1">
      <c r="E636" s="4"/>
    </row>
    <row r="637" spans="5:5" ht="15.75" customHeight="1">
      <c r="E637" s="4"/>
    </row>
    <row r="638" spans="5:5" ht="15.75" customHeight="1">
      <c r="E638" s="4"/>
    </row>
    <row r="639" spans="5:5" ht="15.75" customHeight="1">
      <c r="E639" s="4"/>
    </row>
    <row r="640" spans="5:5" ht="15.75" customHeight="1">
      <c r="E640" s="4"/>
    </row>
    <row r="641" spans="5:5" ht="15.75" customHeight="1">
      <c r="E641" s="4"/>
    </row>
    <row r="642" spans="5:5" ht="15.75" customHeight="1">
      <c r="E642" s="4"/>
    </row>
    <row r="643" spans="5:5" ht="15.75" customHeight="1">
      <c r="E643" s="4"/>
    </row>
    <row r="644" spans="5:5" ht="15.75" customHeight="1">
      <c r="E644" s="4"/>
    </row>
    <row r="645" spans="5:5" ht="15.75" customHeight="1">
      <c r="E645" s="4"/>
    </row>
    <row r="646" spans="5:5" ht="15.75" customHeight="1">
      <c r="E646" s="4"/>
    </row>
    <row r="647" spans="5:5" ht="15.75" customHeight="1">
      <c r="E647" s="4"/>
    </row>
    <row r="648" spans="5:5" ht="15.75" customHeight="1">
      <c r="E648" s="4"/>
    </row>
    <row r="649" spans="5:5" ht="15.75" customHeight="1">
      <c r="E649" s="4"/>
    </row>
    <row r="650" spans="5:5" ht="15.75" customHeight="1">
      <c r="E650" s="4"/>
    </row>
    <row r="651" spans="5:5" ht="15.75" customHeight="1">
      <c r="E651" s="4"/>
    </row>
    <row r="652" spans="5:5" ht="15.75" customHeight="1">
      <c r="E652" s="4"/>
    </row>
    <row r="653" spans="5:5" ht="15.75" customHeight="1">
      <c r="E653" s="4"/>
    </row>
    <row r="654" spans="5:5" ht="15.75" customHeight="1">
      <c r="E654" s="4"/>
    </row>
    <row r="655" spans="5:5" ht="15.75" customHeight="1">
      <c r="E655" s="4"/>
    </row>
    <row r="656" spans="5:5" ht="15.75" customHeight="1">
      <c r="E656" s="4"/>
    </row>
    <row r="657" spans="5:5" ht="15.75" customHeight="1">
      <c r="E657" s="4"/>
    </row>
    <row r="658" spans="5:5" ht="15.75" customHeight="1">
      <c r="E658" s="4"/>
    </row>
    <row r="659" spans="5:5" ht="15.75" customHeight="1">
      <c r="E659" s="4"/>
    </row>
    <row r="660" spans="5:5" ht="15.75" customHeight="1">
      <c r="E660" s="4"/>
    </row>
    <row r="661" spans="5:5" ht="15.75" customHeight="1">
      <c r="E661" s="4"/>
    </row>
    <row r="662" spans="5:5" ht="15.75" customHeight="1">
      <c r="E662" s="4"/>
    </row>
    <row r="663" spans="5:5" ht="15.75" customHeight="1">
      <c r="E663" s="4"/>
    </row>
    <row r="664" spans="5:5" ht="15.75" customHeight="1">
      <c r="E664" s="4"/>
    </row>
    <row r="665" spans="5:5" ht="15.75" customHeight="1">
      <c r="E665" s="4"/>
    </row>
    <row r="666" spans="5:5" ht="15.75" customHeight="1">
      <c r="E666" s="4"/>
    </row>
    <row r="667" spans="5:5" ht="15.75" customHeight="1">
      <c r="E667" s="4"/>
    </row>
    <row r="668" spans="5:5" ht="15.75" customHeight="1">
      <c r="E668" s="4"/>
    </row>
    <row r="669" spans="5:5" ht="15.75" customHeight="1">
      <c r="E669" s="4"/>
    </row>
    <row r="670" spans="5:5" ht="15.75" customHeight="1">
      <c r="E670" s="4"/>
    </row>
    <row r="671" spans="5:5" ht="15.75" customHeight="1">
      <c r="E671" s="4"/>
    </row>
    <row r="672" spans="5:5" ht="15.75" customHeight="1">
      <c r="E672" s="4"/>
    </row>
    <row r="673" spans="5:5" ht="15.75" customHeight="1">
      <c r="E673" s="4"/>
    </row>
    <row r="674" spans="5:5" ht="15.75" customHeight="1">
      <c r="E674" s="4"/>
    </row>
    <row r="675" spans="5:5" ht="15.75" customHeight="1">
      <c r="E675" s="4"/>
    </row>
    <row r="676" spans="5:5" ht="15.75" customHeight="1">
      <c r="E676" s="4"/>
    </row>
    <row r="677" spans="5:5" ht="15.75" customHeight="1">
      <c r="E677" s="4"/>
    </row>
    <row r="678" spans="5:5" ht="15.75" customHeight="1">
      <c r="E678" s="4"/>
    </row>
    <row r="679" spans="5:5" ht="15.75" customHeight="1">
      <c r="E679" s="4"/>
    </row>
    <row r="680" spans="5:5" ht="15.75" customHeight="1">
      <c r="E680" s="4"/>
    </row>
    <row r="681" spans="5:5" ht="15.75" customHeight="1">
      <c r="E681" s="4"/>
    </row>
    <row r="682" spans="5:5" ht="15.75" customHeight="1">
      <c r="E682" s="4"/>
    </row>
    <row r="683" spans="5:5" ht="15.75" customHeight="1">
      <c r="E683" s="4"/>
    </row>
    <row r="684" spans="5:5" ht="15.75" customHeight="1">
      <c r="E684" s="4"/>
    </row>
    <row r="685" spans="5:5" ht="15.75" customHeight="1">
      <c r="E685" s="4"/>
    </row>
    <row r="686" spans="5:5" ht="15.75" customHeight="1">
      <c r="E686" s="4"/>
    </row>
    <row r="687" spans="5:5" ht="15.75" customHeight="1">
      <c r="E687" s="4"/>
    </row>
    <row r="688" spans="5:5" ht="15.75" customHeight="1">
      <c r="E688" s="4"/>
    </row>
    <row r="689" spans="5:5" ht="15.75" customHeight="1">
      <c r="E689" s="4"/>
    </row>
    <row r="690" spans="5:5" ht="15.75" customHeight="1">
      <c r="E690" s="4"/>
    </row>
    <row r="691" spans="5:5" ht="15.75" customHeight="1">
      <c r="E691" s="4"/>
    </row>
    <row r="692" spans="5:5" ht="15.75" customHeight="1">
      <c r="E692" s="4"/>
    </row>
    <row r="693" spans="5:5" ht="15.75" customHeight="1">
      <c r="E693" s="4"/>
    </row>
    <row r="694" spans="5:5" ht="15.75" customHeight="1">
      <c r="E694" s="4"/>
    </row>
    <row r="695" spans="5:5" ht="15.75" customHeight="1">
      <c r="E695" s="4"/>
    </row>
    <row r="696" spans="5:5" ht="15.75" customHeight="1">
      <c r="E696" s="4"/>
    </row>
    <row r="697" spans="5:5" ht="15.75" customHeight="1">
      <c r="E697" s="4"/>
    </row>
    <row r="698" spans="5:5" ht="15.75" customHeight="1">
      <c r="E698" s="4"/>
    </row>
    <row r="699" spans="5:5" ht="15.75" customHeight="1">
      <c r="E699" s="4"/>
    </row>
    <row r="700" spans="5:5" ht="15.75" customHeight="1">
      <c r="E700" s="4"/>
    </row>
    <row r="701" spans="5:5" ht="15.75" customHeight="1">
      <c r="E701" s="4"/>
    </row>
    <row r="702" spans="5:5" ht="15.75" customHeight="1">
      <c r="E702" s="4"/>
    </row>
    <row r="703" spans="5:5" ht="15.75" customHeight="1">
      <c r="E703" s="4"/>
    </row>
    <row r="704" spans="5:5" ht="15.75" customHeight="1">
      <c r="E704" s="4"/>
    </row>
    <row r="705" spans="5:5" ht="15.75" customHeight="1">
      <c r="E705" s="4"/>
    </row>
    <row r="706" spans="5:5" ht="15.75" customHeight="1">
      <c r="E706" s="4"/>
    </row>
    <row r="707" spans="5:5" ht="15.75" customHeight="1">
      <c r="E707" s="4"/>
    </row>
    <row r="708" spans="5:5" ht="15.75" customHeight="1">
      <c r="E708" s="4"/>
    </row>
    <row r="709" spans="5:5" ht="15.75" customHeight="1">
      <c r="E709" s="4"/>
    </row>
    <row r="710" spans="5:5" ht="15.75" customHeight="1">
      <c r="E710" s="4"/>
    </row>
    <row r="711" spans="5:5" ht="15.75" customHeight="1">
      <c r="E711" s="4"/>
    </row>
    <row r="712" spans="5:5" ht="15.75" customHeight="1">
      <c r="E712" s="4"/>
    </row>
    <row r="713" spans="5:5" ht="15.75" customHeight="1">
      <c r="E713" s="4"/>
    </row>
    <row r="714" spans="5:5" ht="15.75" customHeight="1">
      <c r="E714" s="4"/>
    </row>
    <row r="715" spans="5:5" ht="15.75" customHeight="1">
      <c r="E715" s="4"/>
    </row>
    <row r="716" spans="5:5" ht="15.75" customHeight="1">
      <c r="E716" s="4"/>
    </row>
    <row r="717" spans="5:5" ht="15.75" customHeight="1">
      <c r="E717" s="4"/>
    </row>
    <row r="718" spans="5:5" ht="15.75" customHeight="1">
      <c r="E718" s="4"/>
    </row>
    <row r="719" spans="5:5" ht="15.75" customHeight="1">
      <c r="E719" s="4"/>
    </row>
    <row r="720" spans="5:5" ht="15.75" customHeight="1">
      <c r="E720" s="4"/>
    </row>
    <row r="721" spans="5:5" ht="15.75" customHeight="1">
      <c r="E721" s="4"/>
    </row>
    <row r="722" spans="5:5" ht="15.75" customHeight="1">
      <c r="E722" s="4"/>
    </row>
    <row r="723" spans="5:5" ht="15.75" customHeight="1">
      <c r="E723" s="4"/>
    </row>
    <row r="724" spans="5:5" ht="15.75" customHeight="1">
      <c r="E724" s="4"/>
    </row>
    <row r="725" spans="5:5" ht="15.75" customHeight="1">
      <c r="E725" s="4"/>
    </row>
    <row r="726" spans="5:5" ht="15.75" customHeight="1">
      <c r="E726" s="4"/>
    </row>
    <row r="727" spans="5:5" ht="15.75" customHeight="1">
      <c r="E727" s="4"/>
    </row>
    <row r="728" spans="5:5" ht="15.75" customHeight="1">
      <c r="E728" s="4"/>
    </row>
    <row r="729" spans="5:5" ht="15.75" customHeight="1">
      <c r="E729" s="4"/>
    </row>
    <row r="730" spans="5:5" ht="15.75" customHeight="1">
      <c r="E730" s="4"/>
    </row>
    <row r="731" spans="5:5" ht="15.75" customHeight="1">
      <c r="E731" s="4"/>
    </row>
    <row r="732" spans="5:5" ht="15.75" customHeight="1">
      <c r="E732" s="4"/>
    </row>
    <row r="733" spans="5:5" ht="15.75" customHeight="1">
      <c r="E733" s="4"/>
    </row>
    <row r="734" spans="5:5" ht="15.75" customHeight="1">
      <c r="E734" s="4"/>
    </row>
    <row r="735" spans="5:5" ht="15.75" customHeight="1">
      <c r="E735" s="4"/>
    </row>
    <row r="736" spans="5:5" ht="15.75" customHeight="1">
      <c r="E736" s="4"/>
    </row>
    <row r="737" spans="5:5" ht="15.75" customHeight="1">
      <c r="E737" s="4"/>
    </row>
    <row r="738" spans="5:5" ht="15.75" customHeight="1">
      <c r="E738" s="4"/>
    </row>
    <row r="739" spans="5:5" ht="15.75" customHeight="1">
      <c r="E739" s="4"/>
    </row>
    <row r="740" spans="5:5" ht="15.75" customHeight="1">
      <c r="E740" s="4"/>
    </row>
    <row r="741" spans="5:5" ht="15.75" customHeight="1">
      <c r="E741" s="4"/>
    </row>
    <row r="742" spans="5:5" ht="15.75" customHeight="1">
      <c r="E742" s="4"/>
    </row>
    <row r="743" spans="5:5" ht="15.75" customHeight="1">
      <c r="E743" s="4"/>
    </row>
    <row r="744" spans="5:5" ht="15.75" customHeight="1">
      <c r="E744" s="4"/>
    </row>
    <row r="745" spans="5:5" ht="15.75" customHeight="1">
      <c r="E745" s="4"/>
    </row>
    <row r="746" spans="5:5" ht="15.75" customHeight="1">
      <c r="E746" s="4"/>
    </row>
    <row r="747" spans="5:5" ht="15.75" customHeight="1">
      <c r="E747" s="4"/>
    </row>
    <row r="748" spans="5:5" ht="15.75" customHeight="1">
      <c r="E748" s="4"/>
    </row>
    <row r="749" spans="5:5" ht="15.75" customHeight="1">
      <c r="E749" s="4"/>
    </row>
    <row r="750" spans="5:5" ht="15.75" customHeight="1">
      <c r="E750" s="4"/>
    </row>
    <row r="751" spans="5:5" ht="15.75" customHeight="1">
      <c r="E751" s="4"/>
    </row>
    <row r="752" spans="5:5" ht="15.75" customHeight="1">
      <c r="E752" s="4"/>
    </row>
    <row r="753" spans="5:5" ht="15.75" customHeight="1">
      <c r="E753" s="4"/>
    </row>
    <row r="754" spans="5:5" ht="15.75" customHeight="1">
      <c r="E754" s="4"/>
    </row>
    <row r="755" spans="5:5" ht="15.75" customHeight="1">
      <c r="E755" s="4"/>
    </row>
    <row r="756" spans="5:5" ht="15.75" customHeight="1">
      <c r="E756" s="4"/>
    </row>
    <row r="757" spans="5:5" ht="15.75" customHeight="1">
      <c r="E757" s="4"/>
    </row>
    <row r="758" spans="5:5" ht="15.75" customHeight="1">
      <c r="E758" s="4"/>
    </row>
    <row r="759" spans="5:5" ht="15.75" customHeight="1">
      <c r="E759" s="4"/>
    </row>
    <row r="760" spans="5:5" ht="15.75" customHeight="1">
      <c r="E760" s="4"/>
    </row>
    <row r="761" spans="5:5" ht="15.75" customHeight="1">
      <c r="E761" s="4"/>
    </row>
    <row r="762" spans="5:5" ht="15.75" customHeight="1">
      <c r="E762" s="4"/>
    </row>
    <row r="763" spans="5:5" ht="15.75" customHeight="1">
      <c r="E763" s="4"/>
    </row>
    <row r="764" spans="5:5" ht="15.75" customHeight="1">
      <c r="E764" s="4"/>
    </row>
    <row r="765" spans="5:5" ht="15.75" customHeight="1">
      <c r="E765" s="4"/>
    </row>
    <row r="766" spans="5:5" ht="15.75" customHeight="1">
      <c r="E766" s="4"/>
    </row>
    <row r="767" spans="5:5" ht="15.75" customHeight="1">
      <c r="E767" s="4"/>
    </row>
    <row r="768" spans="5:5" ht="15.75" customHeight="1">
      <c r="E768" s="4"/>
    </row>
    <row r="769" spans="5:5" ht="15.75" customHeight="1">
      <c r="E769" s="4"/>
    </row>
    <row r="770" spans="5:5" ht="15.75" customHeight="1">
      <c r="E770" s="4"/>
    </row>
    <row r="771" spans="5:5" ht="15.75" customHeight="1">
      <c r="E771" s="4"/>
    </row>
    <row r="772" spans="5:5" ht="15.75" customHeight="1">
      <c r="E772" s="4"/>
    </row>
    <row r="773" spans="5:5" ht="15.75" customHeight="1">
      <c r="E773" s="4"/>
    </row>
    <row r="774" spans="5:5" ht="15.75" customHeight="1">
      <c r="E774" s="4"/>
    </row>
    <row r="775" spans="5:5" ht="15.75" customHeight="1">
      <c r="E775" s="4"/>
    </row>
    <row r="776" spans="5:5" ht="15.75" customHeight="1">
      <c r="E776" s="4"/>
    </row>
    <row r="777" spans="5:5" ht="15.75" customHeight="1">
      <c r="E777" s="4"/>
    </row>
    <row r="778" spans="5:5" ht="15.75" customHeight="1">
      <c r="E778" s="4"/>
    </row>
    <row r="779" spans="5:5" ht="15.75" customHeight="1">
      <c r="E779" s="4"/>
    </row>
    <row r="780" spans="5:5" ht="15.75" customHeight="1">
      <c r="E780" s="4"/>
    </row>
    <row r="781" spans="5:5" ht="15.75" customHeight="1">
      <c r="E781" s="4"/>
    </row>
    <row r="782" spans="5:5" ht="15.75" customHeight="1">
      <c r="E782" s="4"/>
    </row>
    <row r="783" spans="5:5" ht="15.75" customHeight="1">
      <c r="E783" s="4"/>
    </row>
    <row r="784" spans="5:5" ht="15.75" customHeight="1">
      <c r="E784" s="4"/>
    </row>
    <row r="785" spans="5:5" ht="15.75" customHeight="1">
      <c r="E785" s="4"/>
    </row>
    <row r="786" spans="5:5" ht="15.75" customHeight="1">
      <c r="E786" s="4"/>
    </row>
    <row r="787" spans="5:5" ht="15.75" customHeight="1">
      <c r="E787" s="4"/>
    </row>
    <row r="788" spans="5:5" ht="15.75" customHeight="1">
      <c r="E788" s="4"/>
    </row>
    <row r="789" spans="5:5" ht="15.75" customHeight="1">
      <c r="E789" s="4"/>
    </row>
    <row r="790" spans="5:5" ht="15.75" customHeight="1">
      <c r="E790" s="4"/>
    </row>
    <row r="791" spans="5:5" ht="15.75" customHeight="1">
      <c r="E791" s="4"/>
    </row>
    <row r="792" spans="5:5" ht="15.75" customHeight="1">
      <c r="E792" s="4"/>
    </row>
    <row r="793" spans="5:5" ht="15.75" customHeight="1">
      <c r="E793" s="4"/>
    </row>
    <row r="794" spans="5:5" ht="15.75" customHeight="1">
      <c r="E794" s="4"/>
    </row>
    <row r="795" spans="5:5" ht="15.75" customHeight="1">
      <c r="E795" s="4"/>
    </row>
    <row r="796" spans="5:5" ht="15.75" customHeight="1">
      <c r="E796" s="4"/>
    </row>
    <row r="797" spans="5:5" ht="15.75" customHeight="1">
      <c r="E797" s="4"/>
    </row>
    <row r="798" spans="5:5" ht="15.75" customHeight="1">
      <c r="E798" s="4"/>
    </row>
    <row r="799" spans="5:5" ht="15.75" customHeight="1">
      <c r="E799" s="4"/>
    </row>
    <row r="800" spans="5:5" ht="15.75" customHeight="1">
      <c r="E800" s="4"/>
    </row>
    <row r="801" spans="5:5" ht="15.75" customHeight="1">
      <c r="E801" s="4"/>
    </row>
    <row r="802" spans="5:5" ht="15.75" customHeight="1">
      <c r="E802" s="4"/>
    </row>
    <row r="803" spans="5:5" ht="15.75" customHeight="1">
      <c r="E803" s="4"/>
    </row>
    <row r="804" spans="5:5" ht="15.75" customHeight="1">
      <c r="E804" s="4"/>
    </row>
    <row r="805" spans="5:5" ht="15.75" customHeight="1">
      <c r="E805" s="4"/>
    </row>
    <row r="806" spans="5:5" ht="15.75" customHeight="1">
      <c r="E806" s="4"/>
    </row>
    <row r="807" spans="5:5" ht="15.75" customHeight="1">
      <c r="E807" s="4"/>
    </row>
    <row r="808" spans="5:5" ht="15.75" customHeight="1">
      <c r="E808" s="4"/>
    </row>
    <row r="809" spans="5:5" ht="15.75" customHeight="1">
      <c r="E809" s="4"/>
    </row>
    <row r="810" spans="5:5" ht="15.75" customHeight="1">
      <c r="E810" s="4"/>
    </row>
    <row r="811" spans="5:5" ht="15.75" customHeight="1">
      <c r="E811" s="4"/>
    </row>
    <row r="812" spans="5:5" ht="15.75" customHeight="1">
      <c r="E812" s="4"/>
    </row>
    <row r="813" spans="5:5" ht="15.75" customHeight="1">
      <c r="E813" s="4"/>
    </row>
    <row r="814" spans="5:5" ht="15.75" customHeight="1">
      <c r="E814" s="4"/>
    </row>
    <row r="815" spans="5:5" ht="15.75" customHeight="1">
      <c r="E815" s="4"/>
    </row>
    <row r="816" spans="5:5" ht="15.75" customHeight="1">
      <c r="E816" s="4"/>
    </row>
    <row r="817" spans="5:5" ht="15.75" customHeight="1">
      <c r="E817" s="4"/>
    </row>
    <row r="818" spans="5:5" ht="15.75" customHeight="1">
      <c r="E818" s="4"/>
    </row>
    <row r="819" spans="5:5" ht="15.75" customHeight="1">
      <c r="E819" s="4"/>
    </row>
    <row r="820" spans="5:5" ht="15.75" customHeight="1">
      <c r="E820" s="4"/>
    </row>
    <row r="821" spans="5:5" ht="15.75" customHeight="1">
      <c r="E821" s="4"/>
    </row>
    <row r="822" spans="5:5" ht="15.75" customHeight="1">
      <c r="E822" s="4"/>
    </row>
    <row r="823" spans="5:5" ht="15.75" customHeight="1">
      <c r="E823" s="4"/>
    </row>
    <row r="824" spans="5:5" ht="15.75" customHeight="1">
      <c r="E824" s="4"/>
    </row>
    <row r="825" spans="5:5" ht="15.75" customHeight="1">
      <c r="E825" s="4"/>
    </row>
    <row r="826" spans="5:5" ht="15.75" customHeight="1">
      <c r="E826" s="4"/>
    </row>
    <row r="827" spans="5:5" ht="15.75" customHeight="1">
      <c r="E827" s="4"/>
    </row>
    <row r="828" spans="5:5" ht="15.75" customHeight="1">
      <c r="E828" s="4"/>
    </row>
    <row r="829" spans="5:5" ht="15.75" customHeight="1">
      <c r="E829" s="4"/>
    </row>
    <row r="830" spans="5:5" ht="15.75" customHeight="1">
      <c r="E830" s="4"/>
    </row>
    <row r="831" spans="5:5" ht="15.75" customHeight="1">
      <c r="E831" s="4"/>
    </row>
    <row r="832" spans="5:5" ht="15.75" customHeight="1">
      <c r="E832" s="4"/>
    </row>
    <row r="833" spans="5:5" ht="15.75" customHeight="1">
      <c r="E833" s="4"/>
    </row>
    <row r="834" spans="5:5" ht="15.75" customHeight="1">
      <c r="E834" s="4"/>
    </row>
    <row r="835" spans="5:5" ht="15.75" customHeight="1">
      <c r="E835" s="4"/>
    </row>
    <row r="836" spans="5:5" ht="15.75" customHeight="1">
      <c r="E836" s="4"/>
    </row>
    <row r="837" spans="5:5" ht="15.75" customHeight="1">
      <c r="E837" s="4"/>
    </row>
    <row r="838" spans="5:5" ht="15.75" customHeight="1">
      <c r="E838" s="4"/>
    </row>
    <row r="839" spans="5:5" ht="15.75" customHeight="1">
      <c r="E839" s="4"/>
    </row>
    <row r="840" spans="5:5" ht="15.75" customHeight="1">
      <c r="E840" s="4"/>
    </row>
    <row r="841" spans="5:5" ht="15.75" customHeight="1">
      <c r="E841" s="4"/>
    </row>
    <row r="842" spans="5:5" ht="15.75" customHeight="1">
      <c r="E842" s="4"/>
    </row>
    <row r="843" spans="5:5" ht="15.75" customHeight="1">
      <c r="E843" s="4"/>
    </row>
    <row r="844" spans="5:5" ht="15.75" customHeight="1">
      <c r="E844" s="4"/>
    </row>
    <row r="845" spans="5:5" ht="15.75" customHeight="1">
      <c r="E845" s="4"/>
    </row>
    <row r="846" spans="5:5" ht="15.75" customHeight="1">
      <c r="E846" s="4"/>
    </row>
    <row r="847" spans="5:5" ht="15.75" customHeight="1">
      <c r="E847" s="4"/>
    </row>
    <row r="848" spans="5:5" ht="15.75" customHeight="1">
      <c r="E848" s="4"/>
    </row>
    <row r="849" spans="5:5" ht="15.75" customHeight="1">
      <c r="E849" s="4"/>
    </row>
    <row r="850" spans="5:5" ht="15.75" customHeight="1">
      <c r="E850" s="4"/>
    </row>
    <row r="851" spans="5:5" ht="15.75" customHeight="1">
      <c r="E851" s="4"/>
    </row>
    <row r="852" spans="5:5" ht="15.75" customHeight="1">
      <c r="E852" s="4"/>
    </row>
    <row r="853" spans="5:5" ht="15.75" customHeight="1">
      <c r="E853" s="4"/>
    </row>
    <row r="854" spans="5:5" ht="15.75" customHeight="1">
      <c r="E854" s="4"/>
    </row>
    <row r="855" spans="5:5" ht="15.75" customHeight="1">
      <c r="E855" s="4"/>
    </row>
    <row r="856" spans="5:5" ht="15.75" customHeight="1">
      <c r="E856" s="4"/>
    </row>
    <row r="857" spans="5:5" ht="15.75" customHeight="1">
      <c r="E857" s="4"/>
    </row>
    <row r="858" spans="5:5" ht="15.75" customHeight="1">
      <c r="E858" s="4"/>
    </row>
    <row r="859" spans="5:5" ht="15.75" customHeight="1">
      <c r="E859" s="4"/>
    </row>
    <row r="860" spans="5:5" ht="15.75" customHeight="1">
      <c r="E860" s="4"/>
    </row>
    <row r="861" spans="5:5" ht="15.75" customHeight="1">
      <c r="E861" s="4"/>
    </row>
    <row r="862" spans="5:5" ht="15.75" customHeight="1">
      <c r="E862" s="4"/>
    </row>
    <row r="863" spans="5:5" ht="15.75" customHeight="1">
      <c r="E863" s="4"/>
    </row>
    <row r="864" spans="5:5" ht="15.75" customHeight="1">
      <c r="E864" s="4"/>
    </row>
    <row r="865" spans="5:5" ht="15.75" customHeight="1">
      <c r="E865" s="4"/>
    </row>
    <row r="866" spans="5:5" ht="15.75" customHeight="1">
      <c r="E866" s="4"/>
    </row>
    <row r="867" spans="5:5" ht="15.75" customHeight="1">
      <c r="E867" s="4"/>
    </row>
    <row r="868" spans="5:5" ht="15.75" customHeight="1">
      <c r="E868" s="4"/>
    </row>
    <row r="869" spans="5:5" ht="15.75" customHeight="1">
      <c r="E869" s="4"/>
    </row>
    <row r="870" spans="5:5" ht="15.75" customHeight="1">
      <c r="E870" s="4"/>
    </row>
    <row r="871" spans="5:5" ht="15.75" customHeight="1">
      <c r="E871" s="4"/>
    </row>
    <row r="872" spans="5:5" ht="15.75" customHeight="1">
      <c r="E872" s="4"/>
    </row>
    <row r="873" spans="5:5" ht="15.75" customHeight="1">
      <c r="E873" s="4"/>
    </row>
    <row r="874" spans="5:5" ht="15.75" customHeight="1">
      <c r="E874" s="4"/>
    </row>
    <row r="875" spans="5:5" ht="15.75" customHeight="1">
      <c r="E875" s="4"/>
    </row>
    <row r="876" spans="5:5" ht="15.75" customHeight="1">
      <c r="E876" s="4"/>
    </row>
    <row r="877" spans="5:5" ht="15.75" customHeight="1">
      <c r="E877" s="4"/>
    </row>
    <row r="878" spans="5:5" ht="15.75" customHeight="1">
      <c r="E878" s="4"/>
    </row>
    <row r="879" spans="5:5" ht="15.75" customHeight="1">
      <c r="E879" s="4"/>
    </row>
    <row r="880" spans="5:5" ht="15.75" customHeight="1">
      <c r="E880" s="4"/>
    </row>
    <row r="881" spans="5:5" ht="15.75" customHeight="1">
      <c r="E881" s="4"/>
    </row>
    <row r="882" spans="5:5" ht="15.75" customHeight="1">
      <c r="E882" s="4"/>
    </row>
    <row r="883" spans="5:5" ht="15.75" customHeight="1">
      <c r="E883" s="4"/>
    </row>
    <row r="884" spans="5:5" ht="15.75" customHeight="1">
      <c r="E884" s="4"/>
    </row>
    <row r="885" spans="5:5" ht="15.75" customHeight="1">
      <c r="E885" s="4"/>
    </row>
    <row r="886" spans="5:5" ht="15.75" customHeight="1">
      <c r="E886" s="4"/>
    </row>
    <row r="887" spans="5:5" ht="15.75" customHeight="1">
      <c r="E887" s="4"/>
    </row>
    <row r="888" spans="5:5" ht="15.75" customHeight="1">
      <c r="E888" s="4"/>
    </row>
    <row r="889" spans="5:5" ht="15.75" customHeight="1">
      <c r="E889" s="4"/>
    </row>
    <row r="890" spans="5:5" ht="15.75" customHeight="1">
      <c r="E890" s="4"/>
    </row>
    <row r="891" spans="5:5" ht="15.75" customHeight="1">
      <c r="E891" s="4"/>
    </row>
    <row r="892" spans="5:5" ht="15.75" customHeight="1">
      <c r="E892" s="4"/>
    </row>
    <row r="893" spans="5:5" ht="15.75" customHeight="1">
      <c r="E893" s="4"/>
    </row>
    <row r="894" spans="5:5" ht="15.75" customHeight="1">
      <c r="E894" s="4"/>
    </row>
    <row r="895" spans="5:5" ht="15.75" customHeight="1">
      <c r="E895" s="4"/>
    </row>
    <row r="896" spans="5:5" ht="15.75" customHeight="1">
      <c r="E896" s="4"/>
    </row>
    <row r="897" spans="5:5" ht="15.75" customHeight="1">
      <c r="E897" s="4"/>
    </row>
    <row r="898" spans="5:5" ht="15.75" customHeight="1">
      <c r="E898" s="4"/>
    </row>
    <row r="899" spans="5:5" ht="15.75" customHeight="1">
      <c r="E899" s="4"/>
    </row>
    <row r="900" spans="5:5" ht="15.75" customHeight="1">
      <c r="E900" s="4"/>
    </row>
    <row r="901" spans="5:5" ht="15.75" customHeight="1">
      <c r="E901" s="4"/>
    </row>
    <row r="902" spans="5:5" ht="15.75" customHeight="1">
      <c r="E902" s="4"/>
    </row>
    <row r="903" spans="5:5" ht="15.75" customHeight="1">
      <c r="E903" s="4"/>
    </row>
    <row r="904" spans="5:5" ht="15.75" customHeight="1">
      <c r="E904" s="4"/>
    </row>
    <row r="905" spans="5:5" ht="15.75" customHeight="1">
      <c r="E905" s="4"/>
    </row>
    <row r="906" spans="5:5" ht="15.75" customHeight="1">
      <c r="E906" s="4"/>
    </row>
    <row r="907" spans="5:5" ht="15.75" customHeight="1">
      <c r="E907" s="4"/>
    </row>
    <row r="908" spans="5:5" ht="15.75" customHeight="1">
      <c r="E908" s="4"/>
    </row>
    <row r="909" spans="5:5" ht="15.75" customHeight="1">
      <c r="E909" s="4"/>
    </row>
    <row r="910" spans="5:5" ht="15.75" customHeight="1">
      <c r="E910" s="4"/>
    </row>
    <row r="911" spans="5:5" ht="15.75" customHeight="1">
      <c r="E911" s="4"/>
    </row>
    <row r="912" spans="5:5" ht="15.75" customHeight="1">
      <c r="E912" s="4"/>
    </row>
    <row r="913" spans="5:5" ht="15.75" customHeight="1">
      <c r="E913" s="4"/>
    </row>
    <row r="914" spans="5:5" ht="15.75" customHeight="1">
      <c r="E914" s="4"/>
    </row>
    <row r="915" spans="5:5" ht="15.75" customHeight="1">
      <c r="E915" s="4"/>
    </row>
    <row r="916" spans="5:5" ht="15.75" customHeight="1">
      <c r="E916" s="4"/>
    </row>
    <row r="917" spans="5:5" ht="15.75" customHeight="1">
      <c r="E917" s="4"/>
    </row>
    <row r="918" spans="5:5" ht="15.75" customHeight="1">
      <c r="E918" s="4"/>
    </row>
    <row r="919" spans="5:5" ht="15.75" customHeight="1">
      <c r="E919" s="4"/>
    </row>
    <row r="920" spans="5:5" ht="15.75" customHeight="1">
      <c r="E920" s="4"/>
    </row>
    <row r="921" spans="5:5" ht="15.75" customHeight="1">
      <c r="E921" s="4"/>
    </row>
    <row r="922" spans="5:5" ht="15.75" customHeight="1">
      <c r="E922" s="4"/>
    </row>
    <row r="923" spans="5:5" ht="15.75" customHeight="1">
      <c r="E923" s="4"/>
    </row>
    <row r="924" spans="5:5" ht="15.75" customHeight="1">
      <c r="E924" s="4"/>
    </row>
    <row r="925" spans="5:5" ht="15.75" customHeight="1">
      <c r="E925" s="4"/>
    </row>
    <row r="926" spans="5:5" ht="15.75" customHeight="1">
      <c r="E926" s="4"/>
    </row>
    <row r="927" spans="5:5" ht="15.75" customHeight="1">
      <c r="E927" s="4"/>
    </row>
    <row r="928" spans="5:5" ht="15.75" customHeight="1">
      <c r="E928" s="4"/>
    </row>
    <row r="929" spans="5:5" ht="15.75" customHeight="1">
      <c r="E929" s="4"/>
    </row>
    <row r="930" spans="5:5" ht="15.75" customHeight="1">
      <c r="E930" s="4"/>
    </row>
    <row r="931" spans="5:5" ht="15.75" customHeight="1">
      <c r="E931" s="4"/>
    </row>
    <row r="932" spans="5:5" ht="15.75" customHeight="1">
      <c r="E932" s="4"/>
    </row>
    <row r="933" spans="5:5" ht="15.75" customHeight="1">
      <c r="E933" s="4"/>
    </row>
    <row r="934" spans="5:5" ht="15.75" customHeight="1">
      <c r="E934" s="4"/>
    </row>
    <row r="935" spans="5:5" ht="15.75" customHeight="1">
      <c r="E935" s="4"/>
    </row>
    <row r="936" spans="5:5" ht="15.75" customHeight="1">
      <c r="E936" s="4"/>
    </row>
    <row r="937" spans="5:5" ht="15.75" customHeight="1">
      <c r="E937" s="4"/>
    </row>
    <row r="938" spans="5:5" ht="15.75" customHeight="1">
      <c r="E938" s="4"/>
    </row>
    <row r="939" spans="5:5" ht="15.75" customHeight="1">
      <c r="E939" s="4"/>
    </row>
    <row r="940" spans="5:5" ht="15.75" customHeight="1">
      <c r="E940" s="4"/>
    </row>
    <row r="941" spans="5:5" ht="15.75" customHeight="1">
      <c r="E941" s="4"/>
    </row>
    <row r="942" spans="5:5" ht="15.75" customHeight="1">
      <c r="E942" s="4"/>
    </row>
    <row r="943" spans="5:5" ht="15.75" customHeight="1">
      <c r="E943" s="4"/>
    </row>
    <row r="944" spans="5:5" ht="15.75" customHeight="1">
      <c r="E944" s="4"/>
    </row>
    <row r="945" spans="5:5" ht="15.75" customHeight="1">
      <c r="E945" s="4"/>
    </row>
    <row r="946" spans="5:5" ht="15.75" customHeight="1">
      <c r="E946" s="4"/>
    </row>
    <row r="947" spans="5:5" ht="15.75" customHeight="1">
      <c r="E947" s="4"/>
    </row>
    <row r="948" spans="5:5" ht="15.75" customHeight="1">
      <c r="E948" s="4"/>
    </row>
    <row r="949" spans="5:5" ht="15.75" customHeight="1">
      <c r="E949" s="4"/>
    </row>
    <row r="950" spans="5:5" ht="15.75" customHeight="1">
      <c r="E950" s="4"/>
    </row>
    <row r="951" spans="5:5" ht="15.75" customHeight="1">
      <c r="E951" s="4"/>
    </row>
    <row r="952" spans="5:5" ht="15.75" customHeight="1">
      <c r="E952" s="4"/>
    </row>
    <row r="953" spans="5:5" ht="15.75" customHeight="1">
      <c r="E953" s="4"/>
    </row>
    <row r="954" spans="5:5" ht="15.75" customHeight="1">
      <c r="E954" s="4"/>
    </row>
    <row r="955" spans="5:5" ht="15.75" customHeight="1">
      <c r="E955" s="4"/>
    </row>
    <row r="956" spans="5:5" ht="15.75" customHeight="1">
      <c r="E956" s="4"/>
    </row>
    <row r="957" spans="5:5" ht="15.75" customHeight="1">
      <c r="E957" s="4"/>
    </row>
    <row r="958" spans="5:5" ht="15.75" customHeight="1">
      <c r="E958" s="4"/>
    </row>
    <row r="959" spans="5:5" ht="15.75" customHeight="1">
      <c r="E959" s="4"/>
    </row>
    <row r="960" spans="5:5" ht="15.75" customHeight="1">
      <c r="E960" s="4"/>
    </row>
    <row r="961" spans="5:5" ht="15.75" customHeight="1">
      <c r="E961" s="4"/>
    </row>
    <row r="962" spans="5:5" ht="15.75" customHeight="1">
      <c r="E962" s="4"/>
    </row>
    <row r="963" spans="5:5" ht="15.75" customHeight="1">
      <c r="E963" s="4"/>
    </row>
    <row r="964" spans="5:5" ht="15.75" customHeight="1">
      <c r="E964" s="4"/>
    </row>
    <row r="965" spans="5:5" ht="15.75" customHeight="1">
      <c r="E965" s="4"/>
    </row>
    <row r="966" spans="5:5" ht="15.75" customHeight="1">
      <c r="E966" s="4"/>
    </row>
    <row r="967" spans="5:5" ht="15.75" customHeight="1">
      <c r="E967" s="4"/>
    </row>
    <row r="968" spans="5:5" ht="15.75" customHeight="1">
      <c r="E968" s="4"/>
    </row>
    <row r="969" spans="5:5" ht="15.75" customHeight="1">
      <c r="E969" s="4"/>
    </row>
    <row r="970" spans="5:5" ht="15.75" customHeight="1">
      <c r="E970" s="4"/>
    </row>
    <row r="971" spans="5:5" ht="15.75" customHeight="1">
      <c r="E971" s="4"/>
    </row>
    <row r="972" spans="5:5" ht="15.75" customHeight="1">
      <c r="E972" s="4"/>
    </row>
    <row r="973" spans="5:5" ht="15.75" customHeight="1">
      <c r="E973" s="4"/>
    </row>
    <row r="974" spans="5:5" ht="15.75" customHeight="1">
      <c r="E974" s="4"/>
    </row>
    <row r="975" spans="5:5" ht="15.75" customHeight="1">
      <c r="E975" s="4"/>
    </row>
    <row r="976" spans="5:5" ht="15.75" customHeight="1">
      <c r="E976" s="4"/>
    </row>
    <row r="977" spans="5:5" ht="15.75" customHeight="1">
      <c r="E977" s="4"/>
    </row>
    <row r="978" spans="5:5" ht="15.75" customHeight="1">
      <c r="E978" s="4"/>
    </row>
    <row r="979" spans="5:5" ht="15.75" customHeight="1">
      <c r="E979" s="4"/>
    </row>
    <row r="980" spans="5:5" ht="15.75" customHeight="1">
      <c r="E980" s="4"/>
    </row>
    <row r="981" spans="5:5" ht="15.75" customHeight="1">
      <c r="E981" s="4"/>
    </row>
    <row r="982" spans="5:5" ht="15.75" customHeight="1">
      <c r="E982" s="4"/>
    </row>
    <row r="983" spans="5:5" ht="15.75" customHeight="1">
      <c r="E983" s="4"/>
    </row>
    <row r="984" spans="5:5" ht="15.75" customHeight="1">
      <c r="E984" s="4"/>
    </row>
    <row r="985" spans="5:5" ht="15.75" customHeight="1">
      <c r="E985" s="4"/>
    </row>
    <row r="986" spans="5:5" ht="15.75" customHeight="1">
      <c r="E986" s="4"/>
    </row>
    <row r="987" spans="5:5" ht="15.75" customHeight="1">
      <c r="E987" s="4"/>
    </row>
    <row r="988" spans="5:5" ht="15.75" customHeight="1">
      <c r="E988" s="4"/>
    </row>
    <row r="989" spans="5:5" ht="15.75" customHeight="1">
      <c r="E989" s="4"/>
    </row>
    <row r="990" spans="5:5" ht="15.75" customHeight="1">
      <c r="E990" s="4"/>
    </row>
    <row r="991" spans="5:5" ht="15.75" customHeight="1">
      <c r="E991" s="4"/>
    </row>
    <row r="992" spans="5:5" ht="15.75" customHeight="1">
      <c r="E992" s="4"/>
    </row>
    <row r="993" spans="5:5" ht="15.75" customHeight="1">
      <c r="E993" s="4"/>
    </row>
    <row r="994" spans="5:5" ht="15.75" customHeight="1">
      <c r="E994" s="4"/>
    </row>
    <row r="995" spans="5:5" ht="15.75" customHeight="1">
      <c r="E995" s="4"/>
    </row>
    <row r="996" spans="5:5" ht="15.75" customHeight="1">
      <c r="E996" s="4"/>
    </row>
    <row r="997" spans="5:5" ht="15.75" customHeight="1">
      <c r="E997" s="4"/>
    </row>
    <row r="998" spans="5:5" ht="15.75" customHeight="1">
      <c r="E998" s="4"/>
    </row>
    <row r="999" spans="5:5" ht="15.75" customHeight="1">
      <c r="E999" s="4"/>
    </row>
    <row r="1000" spans="5:5" ht="15.75" customHeight="1">
      <c r="E1000" s="4"/>
    </row>
    <row r="1001" spans="5:5" ht="15.75" customHeight="1">
      <c r="E1001" s="4"/>
    </row>
    <row r="1002" spans="5:5" ht="15.75" customHeight="1">
      <c r="E1002" s="4"/>
    </row>
    <row r="1003" spans="5:5" ht="15.75" customHeight="1">
      <c r="E1003" s="4"/>
    </row>
    <row r="1004" spans="5:5" ht="15.75" customHeight="1">
      <c r="E1004" s="4"/>
    </row>
    <row r="1005" spans="5:5" ht="15.75" customHeight="1">
      <c r="E1005" s="4"/>
    </row>
    <row r="1006" spans="5:5" ht="15.75" customHeight="1">
      <c r="E1006" s="4"/>
    </row>
    <row r="1007" spans="5:5" ht="15.75" customHeight="1">
      <c r="E1007" s="4"/>
    </row>
    <row r="1008" spans="5:5" ht="15.75" customHeight="1">
      <c r="E1008" s="4"/>
    </row>
    <row r="1009" spans="5:5" ht="15.75" customHeight="1">
      <c r="E1009" s="4"/>
    </row>
    <row r="1010" spans="5:5" ht="15.75" customHeight="1">
      <c r="E1010" s="4"/>
    </row>
    <row r="1011" spans="5:5" ht="15.75" customHeight="1">
      <c r="E1011" s="4"/>
    </row>
    <row r="1012" spans="5:5" ht="15.75" customHeight="1">
      <c r="E1012" s="4"/>
    </row>
    <row r="1013" spans="5:5" ht="15.75" customHeight="1">
      <c r="E1013" s="4"/>
    </row>
    <row r="1014" spans="5:5" ht="15.75" customHeight="1">
      <c r="E1014" s="4"/>
    </row>
    <row r="1015" spans="5:5" ht="15.75" customHeight="1">
      <c r="E1015" s="4"/>
    </row>
    <row r="1016" spans="5:5" ht="15.75" customHeight="1">
      <c r="E1016" s="4"/>
    </row>
    <row r="1017" spans="5:5" ht="15.75" customHeight="1">
      <c r="E1017" s="4"/>
    </row>
    <row r="1018" spans="5:5" ht="15.75" customHeight="1">
      <c r="E1018" s="4"/>
    </row>
    <row r="1019" spans="5:5" ht="15.75" customHeight="1">
      <c r="E1019" s="4"/>
    </row>
    <row r="1020" spans="5:5" ht="15.75" customHeight="1">
      <c r="E1020" s="4"/>
    </row>
    <row r="1021" spans="5:5" ht="15.75" customHeight="1">
      <c r="E1021" s="4"/>
    </row>
    <row r="1022" spans="5:5" ht="15.75" customHeight="1">
      <c r="E1022" s="4"/>
    </row>
    <row r="1023" spans="5:5" ht="15.75" customHeight="1">
      <c r="E1023" s="4"/>
    </row>
    <row r="1024" spans="5:5" ht="15.75" customHeight="1">
      <c r="E1024" s="4"/>
    </row>
    <row r="1025" spans="5:5" ht="15.75" customHeight="1">
      <c r="E1025" s="4"/>
    </row>
    <row r="1026" spans="5:5" ht="15.75" customHeight="1">
      <c r="E1026" s="4"/>
    </row>
    <row r="1027" spans="5:5" ht="15.75" customHeight="1">
      <c r="E1027" s="4"/>
    </row>
    <row r="1028" spans="5:5" ht="15.75" customHeight="1">
      <c r="E1028" s="4"/>
    </row>
    <row r="1029" spans="5:5" ht="15.75" customHeight="1">
      <c r="E1029" s="4"/>
    </row>
    <row r="1030" spans="5:5" ht="15.75" customHeight="1">
      <c r="E1030" s="4"/>
    </row>
    <row r="1031" spans="5:5" ht="15.75" customHeight="1">
      <c r="E1031" s="4"/>
    </row>
    <row r="1032" spans="5:5" ht="15.75" customHeight="1">
      <c r="E1032" s="4"/>
    </row>
    <row r="1033" spans="5:5" ht="15.75" customHeight="1">
      <c r="E1033" s="4"/>
    </row>
    <row r="1034" spans="5:5" ht="15.75" customHeight="1">
      <c r="E1034" s="4"/>
    </row>
    <row r="1035" spans="5:5" ht="15.75" customHeight="1">
      <c r="E1035" s="4"/>
    </row>
    <row r="1036" spans="5:5" ht="15.75" customHeight="1">
      <c r="E1036" s="4"/>
    </row>
    <row r="1037" spans="5:5" ht="15.75" customHeight="1">
      <c r="E1037" s="4"/>
    </row>
    <row r="1038" spans="5:5" ht="15.75" customHeight="1">
      <c r="E1038" s="4"/>
    </row>
    <row r="1039" spans="5:5" ht="15.75" customHeight="1">
      <c r="E1039" s="4"/>
    </row>
    <row r="1040" spans="5:5" ht="15.75" customHeight="1">
      <c r="E1040" s="4"/>
    </row>
    <row r="1041" spans="5:5" ht="15.75" customHeight="1">
      <c r="E1041" s="4"/>
    </row>
    <row r="1042" spans="5:5" ht="15.75" customHeight="1">
      <c r="E1042" s="4"/>
    </row>
    <row r="1043" spans="5:5" ht="15.75" customHeight="1">
      <c r="E1043" s="4"/>
    </row>
    <row r="1044" spans="5:5" ht="15.75" customHeight="1">
      <c r="E1044" s="4"/>
    </row>
    <row r="1045" spans="5:5" ht="15.75" customHeight="1">
      <c r="E1045" s="4"/>
    </row>
    <row r="1046" spans="5:5" ht="15.75" customHeight="1">
      <c r="E1046" s="4"/>
    </row>
    <row r="1047" spans="5:5" ht="15.75" customHeight="1">
      <c r="E1047" s="4"/>
    </row>
    <row r="1048" spans="5:5" ht="15.75" customHeight="1">
      <c r="E1048" s="4"/>
    </row>
    <row r="1049" spans="5:5" ht="15.75" customHeight="1">
      <c r="E1049" s="4"/>
    </row>
    <row r="1050" spans="5:5" ht="15.75" customHeight="1">
      <c r="E1050" s="4"/>
    </row>
    <row r="1051" spans="5:5" ht="15.75" customHeight="1">
      <c r="E1051" s="4"/>
    </row>
    <row r="1052" spans="5:5" ht="15.75" customHeight="1">
      <c r="E1052" s="4"/>
    </row>
    <row r="1053" spans="5:5" ht="15.75" customHeight="1">
      <c r="E1053" s="4"/>
    </row>
    <row r="1054" spans="5:5" ht="15.75" customHeight="1">
      <c r="E1054" s="4"/>
    </row>
    <row r="1055" spans="5:5" ht="15.75" customHeight="1">
      <c r="E1055" s="4"/>
    </row>
    <row r="1056" spans="5:5" ht="15.75" customHeight="1">
      <c r="E1056" s="4"/>
    </row>
    <row r="1057" spans="5:5" ht="15.75" customHeight="1">
      <c r="E1057" s="4"/>
    </row>
    <row r="1058" spans="5:5" ht="15.75" customHeight="1">
      <c r="E1058" s="4"/>
    </row>
    <row r="1059" spans="5:5" ht="15.75" customHeight="1">
      <c r="E1059" s="4"/>
    </row>
    <row r="1060" spans="5:5" ht="15.75" customHeight="1">
      <c r="E1060" s="4"/>
    </row>
    <row r="1061" spans="5:5" ht="15.75" customHeight="1">
      <c r="E1061" s="4"/>
    </row>
    <row r="1062" spans="5:5" ht="15.75" customHeight="1">
      <c r="E1062" s="4"/>
    </row>
    <row r="1063" spans="5:5" ht="15.75" customHeight="1">
      <c r="E1063" s="4"/>
    </row>
    <row r="1064" spans="5:5" ht="15.75" customHeight="1">
      <c r="E1064" s="4"/>
    </row>
    <row r="1065" spans="5:5" ht="15.75" customHeight="1">
      <c r="E1065" s="4"/>
    </row>
    <row r="1066" spans="5:5" ht="15.75" customHeight="1">
      <c r="E1066" s="4"/>
    </row>
    <row r="1067" spans="5:5" ht="15.75" customHeight="1">
      <c r="E1067" s="4"/>
    </row>
    <row r="1068" spans="5:5" ht="15.75" customHeight="1">
      <c r="E1068" s="4"/>
    </row>
    <row r="1069" spans="5:5" ht="15.75" customHeight="1">
      <c r="E1069" s="4"/>
    </row>
    <row r="1070" spans="5:5" ht="15.75" customHeight="1">
      <c r="E1070" s="4"/>
    </row>
    <row r="1071" spans="5:5" ht="15.75" customHeight="1">
      <c r="E1071" s="4"/>
    </row>
    <row r="1072" spans="5:5" ht="15.75" customHeight="1">
      <c r="E1072" s="4"/>
    </row>
    <row r="1073" spans="5:5" ht="15.75" customHeight="1">
      <c r="E1073" s="4"/>
    </row>
    <row r="1074" spans="5:5" ht="15.75" customHeight="1">
      <c r="E1074" s="4"/>
    </row>
    <row r="1075" spans="5:5" ht="15.75" customHeight="1">
      <c r="E1075" s="4"/>
    </row>
    <row r="1076" spans="5:5" ht="15.75" customHeight="1">
      <c r="E1076" s="4"/>
    </row>
    <row r="1077" spans="5:5" ht="15.75" customHeight="1">
      <c r="E1077" s="4"/>
    </row>
    <row r="1078" spans="5:5" ht="15.75" customHeight="1">
      <c r="E1078" s="4"/>
    </row>
    <row r="1079" spans="5:5" ht="15.75" customHeight="1">
      <c r="E1079" s="4"/>
    </row>
    <row r="1080" spans="5:5" ht="15.75" customHeight="1">
      <c r="E1080" s="4"/>
    </row>
    <row r="1081" spans="5:5" ht="15.75" customHeight="1">
      <c r="E1081" s="4"/>
    </row>
    <row r="1082" spans="5:5" ht="15.75" customHeight="1">
      <c r="E1082" s="4"/>
    </row>
    <row r="1083" spans="5:5" ht="15.75" customHeight="1">
      <c r="E1083" s="4"/>
    </row>
    <row r="1084" spans="5:5" ht="15.75" customHeight="1">
      <c r="E1084" s="4"/>
    </row>
    <row r="1085" spans="5:5" ht="15.75" customHeight="1">
      <c r="E1085" s="4"/>
    </row>
    <row r="1086" spans="5:5" ht="15.75" customHeight="1">
      <c r="E1086" s="4"/>
    </row>
    <row r="1087" spans="5:5" ht="15.75" customHeight="1">
      <c r="E1087" s="4"/>
    </row>
    <row r="1088" spans="5:5" ht="15.75" customHeight="1">
      <c r="E1088" s="4"/>
    </row>
    <row r="1089" spans="5:5" ht="15.75" customHeight="1">
      <c r="E1089" s="4"/>
    </row>
    <row r="1090" spans="5:5" ht="15.75" customHeight="1">
      <c r="E1090" s="4"/>
    </row>
    <row r="1091" spans="5:5" ht="15.75" customHeight="1">
      <c r="E1091" s="4"/>
    </row>
    <row r="1092" spans="5:5" ht="15.75" customHeight="1">
      <c r="E1092" s="4"/>
    </row>
    <row r="1093" spans="5:5" ht="15.75" customHeight="1">
      <c r="E1093" s="4"/>
    </row>
    <row r="1094" spans="5:5" ht="15.75" customHeight="1">
      <c r="E1094" s="4"/>
    </row>
    <row r="1095" spans="5:5" ht="15.75" customHeight="1">
      <c r="E1095" s="4"/>
    </row>
    <row r="1096" spans="5:5" ht="15.75" customHeight="1">
      <c r="E1096" s="4"/>
    </row>
    <row r="1097" spans="5:5" ht="15.75" customHeight="1">
      <c r="E1097" s="4"/>
    </row>
    <row r="1098" spans="5:5" ht="15.75" customHeight="1">
      <c r="E1098" s="4"/>
    </row>
    <row r="1099" spans="5:5" ht="15.75" customHeight="1">
      <c r="E1099" s="4"/>
    </row>
    <row r="1100" spans="5:5" ht="15.75" customHeight="1">
      <c r="E1100" s="4"/>
    </row>
    <row r="1101" spans="5:5" ht="15.75" customHeight="1">
      <c r="E1101" s="4"/>
    </row>
    <row r="1102" spans="5:5" ht="15.75" customHeight="1">
      <c r="E1102" s="4"/>
    </row>
    <row r="1103" spans="5:5" ht="15.75" customHeight="1">
      <c r="E1103" s="4"/>
    </row>
    <row r="1104" spans="5:5" ht="15.75" customHeight="1">
      <c r="E1104" s="4"/>
    </row>
    <row r="1105" spans="5:5" ht="15.75" customHeight="1">
      <c r="E1105" s="4"/>
    </row>
    <row r="1106" spans="5:5" ht="15.75" customHeight="1">
      <c r="E1106" s="4"/>
    </row>
    <row r="1107" spans="5:5" ht="15.75" customHeight="1">
      <c r="E1107" s="4"/>
    </row>
    <row r="1108" spans="5:5" ht="15.75" customHeight="1">
      <c r="E1108" s="4"/>
    </row>
    <row r="1109" spans="5:5" ht="15.75" customHeight="1">
      <c r="E1109" s="4"/>
    </row>
    <row r="1110" spans="5:5" ht="15.75" customHeight="1">
      <c r="E1110" s="4"/>
    </row>
  </sheetData>
  <mergeCells count="13">
    <mergeCell ref="L140:M140"/>
    <mergeCell ref="A141:F141"/>
    <mergeCell ref="L141:M141"/>
    <mergeCell ref="A143:C143"/>
    <mergeCell ref="D144:E144"/>
    <mergeCell ref="J112:J113"/>
    <mergeCell ref="A146:G146"/>
    <mergeCell ref="A1:E1"/>
    <mergeCell ref="H1:I4"/>
    <mergeCell ref="A2:E2"/>
    <mergeCell ref="A4:D4"/>
    <mergeCell ref="A6:I6"/>
    <mergeCell ref="A7:I7"/>
  </mergeCells>
  <printOptions horizontalCentered="1"/>
  <pageMargins left="0.2" right="0.2" top="0.75" bottom="0.75" header="0" footer="0"/>
  <pageSetup scale="6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6"/>
  <sheetViews>
    <sheetView workbookViewId="0"/>
  </sheetViews>
  <sheetFormatPr baseColWidth="10" defaultColWidth="12.6640625" defaultRowHeight="15" customHeight="1"/>
  <cols>
    <col min="1" max="1" width="16.1640625" customWidth="1"/>
    <col min="2" max="2" width="6.6640625" customWidth="1"/>
    <col min="3" max="4" width="9.83203125" customWidth="1"/>
    <col min="5" max="5" width="70.33203125" customWidth="1"/>
    <col min="6" max="6" width="4.6640625" customWidth="1"/>
    <col min="7" max="8" width="23" customWidth="1"/>
    <col min="9" max="9" width="14.1640625" customWidth="1"/>
  </cols>
  <sheetData>
    <row r="1" spans="1:9" ht="15" customHeight="1">
      <c r="A1" s="104" t="s">
        <v>5</v>
      </c>
      <c r="B1" s="95"/>
      <c r="C1" s="95"/>
      <c r="D1" s="95"/>
      <c r="E1" s="95"/>
      <c r="F1" s="95"/>
      <c r="G1" s="95"/>
      <c r="H1" s="95"/>
      <c r="I1" s="95"/>
    </row>
    <row r="2" spans="1:9" ht="15" customHeight="1">
      <c r="A2" s="104" t="s">
        <v>179</v>
      </c>
      <c r="B2" s="95"/>
      <c r="C2" s="95"/>
      <c r="D2" s="95"/>
      <c r="E2" s="95"/>
      <c r="F2" s="95"/>
      <c r="G2" s="95"/>
      <c r="H2" s="95"/>
      <c r="I2" s="95"/>
    </row>
    <row r="3" spans="1:9">
      <c r="A3" s="37"/>
      <c r="B3" s="37"/>
      <c r="C3" s="37"/>
      <c r="D3" s="37"/>
      <c r="E3" s="37"/>
      <c r="F3" s="37"/>
      <c r="G3" s="37"/>
      <c r="H3" s="37"/>
      <c r="I3" s="37"/>
    </row>
    <row r="4" spans="1:9" ht="14">
      <c r="A4" s="38" t="s">
        <v>7</v>
      </c>
      <c r="B4" s="39" t="s">
        <v>8</v>
      </c>
      <c r="C4" s="40" t="s">
        <v>180</v>
      </c>
      <c r="D4" s="40" t="s">
        <v>181</v>
      </c>
      <c r="E4" s="39" t="s">
        <v>182</v>
      </c>
      <c r="F4" s="40" t="s">
        <v>183</v>
      </c>
      <c r="G4" s="40" t="s">
        <v>184</v>
      </c>
      <c r="H4" s="40" t="s">
        <v>185</v>
      </c>
      <c r="I4" s="39" t="s">
        <v>186</v>
      </c>
    </row>
    <row r="5" spans="1:9" ht="16">
      <c r="A5" s="41">
        <v>8100</v>
      </c>
      <c r="B5" s="42">
        <v>640</v>
      </c>
      <c r="C5" s="42">
        <v>2</v>
      </c>
      <c r="D5" s="42" t="s">
        <v>187</v>
      </c>
      <c r="E5" s="43" t="s">
        <v>188</v>
      </c>
      <c r="F5" s="42">
        <v>3961</v>
      </c>
      <c r="G5" s="44">
        <v>10000</v>
      </c>
      <c r="H5" s="45">
        <v>5000</v>
      </c>
      <c r="I5" s="46">
        <v>15000</v>
      </c>
    </row>
    <row r="6" spans="1:9" ht="16">
      <c r="A6" s="41">
        <v>7900</v>
      </c>
      <c r="B6" s="42">
        <v>640</v>
      </c>
      <c r="C6" s="42">
        <v>1</v>
      </c>
      <c r="D6" s="47" t="s">
        <v>189</v>
      </c>
      <c r="E6" s="43" t="s">
        <v>190</v>
      </c>
      <c r="F6" s="42">
        <v>1461</v>
      </c>
      <c r="G6" s="48"/>
      <c r="H6" s="45">
        <v>15000</v>
      </c>
      <c r="I6" s="46">
        <v>15000</v>
      </c>
    </row>
    <row r="7" spans="1:9" ht="16">
      <c r="A7" s="49">
        <v>7900</v>
      </c>
      <c r="B7" s="50">
        <v>671</v>
      </c>
      <c r="C7" s="50">
        <v>2</v>
      </c>
      <c r="D7" s="51" t="s">
        <v>189</v>
      </c>
      <c r="E7" s="52" t="s">
        <v>191</v>
      </c>
      <c r="F7" s="50">
        <v>2801</v>
      </c>
      <c r="G7" s="53">
        <v>100500</v>
      </c>
      <c r="H7" s="54">
        <v>49500</v>
      </c>
      <c r="I7" s="55">
        <v>150000</v>
      </c>
    </row>
    <row r="8" spans="1:9" ht="16">
      <c r="A8" s="49">
        <v>7900</v>
      </c>
      <c r="B8" s="50">
        <v>672</v>
      </c>
      <c r="C8" s="50">
        <v>2</v>
      </c>
      <c r="D8" s="51" t="s">
        <v>189</v>
      </c>
      <c r="E8" s="52" t="s">
        <v>192</v>
      </c>
      <c r="F8" s="50">
        <v>2801</v>
      </c>
      <c r="G8" s="53">
        <v>27177.68</v>
      </c>
      <c r="H8" s="54">
        <v>47822.32</v>
      </c>
      <c r="I8" s="55">
        <v>75000</v>
      </c>
    </row>
    <row r="9" spans="1:9" ht="16">
      <c r="A9" s="41">
        <v>7400</v>
      </c>
      <c r="B9" s="42">
        <v>680</v>
      </c>
      <c r="C9" s="42">
        <v>1</v>
      </c>
      <c r="D9" s="42" t="s">
        <v>187</v>
      </c>
      <c r="E9" s="43" t="s">
        <v>193</v>
      </c>
      <c r="F9" s="42">
        <v>3401</v>
      </c>
      <c r="G9" s="56">
        <v>90000</v>
      </c>
      <c r="H9" s="56">
        <v>35000</v>
      </c>
      <c r="I9" s="46">
        <v>125000</v>
      </c>
    </row>
    <row r="10" spans="1:9" ht="64">
      <c r="A10" s="41">
        <v>7400</v>
      </c>
      <c r="B10" s="42">
        <v>680</v>
      </c>
      <c r="C10" s="42">
        <v>1</v>
      </c>
      <c r="D10" s="42" t="s">
        <v>187</v>
      </c>
      <c r="E10" s="43" t="s">
        <v>194</v>
      </c>
      <c r="F10" s="42">
        <v>3401</v>
      </c>
      <c r="G10" s="57"/>
      <c r="H10" s="56">
        <v>113104.36</v>
      </c>
      <c r="I10" s="46">
        <v>113104.36</v>
      </c>
    </row>
    <row r="11" spans="1:9" ht="16">
      <c r="A11" s="49">
        <v>7400</v>
      </c>
      <c r="B11" s="50">
        <v>681</v>
      </c>
      <c r="C11" s="50">
        <v>1</v>
      </c>
      <c r="D11" s="50" t="s">
        <v>189</v>
      </c>
      <c r="E11" s="52" t="s">
        <v>195</v>
      </c>
      <c r="F11" s="50">
        <v>4013</v>
      </c>
      <c r="G11" s="58">
        <v>55656.71</v>
      </c>
      <c r="H11" s="54">
        <v>27828.35</v>
      </c>
      <c r="I11" s="55">
        <v>83485.06</v>
      </c>
    </row>
    <row r="12" spans="1:9" ht="16">
      <c r="A12" s="49">
        <v>7400</v>
      </c>
      <c r="B12" s="50">
        <v>681</v>
      </c>
      <c r="C12" s="50">
        <v>2</v>
      </c>
      <c r="D12" s="50" t="s">
        <v>189</v>
      </c>
      <c r="E12" s="52" t="s">
        <v>196</v>
      </c>
      <c r="F12" s="50">
        <v>4013</v>
      </c>
      <c r="G12" s="58">
        <v>66666.67</v>
      </c>
      <c r="H12" s="54">
        <v>33333.33</v>
      </c>
      <c r="I12" s="55">
        <v>100000</v>
      </c>
    </row>
    <row r="13" spans="1:9" ht="16">
      <c r="A13" s="41">
        <v>7400</v>
      </c>
      <c r="B13" s="42">
        <v>681</v>
      </c>
      <c r="C13" s="42">
        <v>1</v>
      </c>
      <c r="D13" s="42" t="s">
        <v>187</v>
      </c>
      <c r="E13" s="43" t="s">
        <v>197</v>
      </c>
      <c r="F13" s="42">
        <v>3395</v>
      </c>
      <c r="G13" s="44">
        <v>300000</v>
      </c>
      <c r="H13" s="45">
        <v>150000</v>
      </c>
      <c r="I13" s="46">
        <v>450000</v>
      </c>
    </row>
    <row r="14" spans="1:9" ht="16">
      <c r="A14" s="41">
        <v>7400</v>
      </c>
      <c r="B14" s="42">
        <v>680</v>
      </c>
      <c r="C14" s="42">
        <v>1</v>
      </c>
      <c r="D14" s="42" t="s">
        <v>187</v>
      </c>
      <c r="E14" s="43" t="s">
        <v>193</v>
      </c>
      <c r="F14" s="42">
        <v>3421</v>
      </c>
      <c r="G14" s="44">
        <v>135000</v>
      </c>
      <c r="H14" s="57"/>
      <c r="I14" s="46">
        <v>135000</v>
      </c>
    </row>
    <row r="15" spans="1:9" ht="64">
      <c r="A15" s="41">
        <v>7400</v>
      </c>
      <c r="B15" s="42">
        <v>680</v>
      </c>
      <c r="C15" s="42">
        <v>2</v>
      </c>
      <c r="D15" s="42" t="s">
        <v>187</v>
      </c>
      <c r="E15" s="43" t="s">
        <v>194</v>
      </c>
      <c r="F15" s="42">
        <v>3421</v>
      </c>
      <c r="G15" s="48"/>
      <c r="H15" s="45">
        <v>107171.62</v>
      </c>
      <c r="I15" s="46">
        <v>107171.62</v>
      </c>
    </row>
    <row r="16" spans="1:9" ht="16">
      <c r="A16" s="41">
        <v>7900</v>
      </c>
      <c r="B16" s="42">
        <v>680</v>
      </c>
      <c r="C16" s="42">
        <v>1</v>
      </c>
      <c r="D16" s="42" t="s">
        <v>189</v>
      </c>
      <c r="E16" s="43" t="s">
        <v>198</v>
      </c>
      <c r="F16" s="42">
        <v>3971</v>
      </c>
      <c r="G16" s="44">
        <v>51557.26</v>
      </c>
      <c r="H16" s="45">
        <v>24942.74</v>
      </c>
      <c r="I16" s="46">
        <v>76500</v>
      </c>
    </row>
  </sheetData>
  <mergeCells count="2">
    <mergeCell ref="A1:I1"/>
    <mergeCell ref="A2: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103"/>
  <sheetViews>
    <sheetView workbookViewId="0"/>
  </sheetViews>
  <sheetFormatPr baseColWidth="10" defaultColWidth="12.6640625" defaultRowHeight="15" customHeight="1"/>
  <cols>
    <col min="1" max="1" width="7.6640625" customWidth="1"/>
    <col min="2" max="2" width="6.1640625" customWidth="1"/>
    <col min="3" max="3" width="8.83203125" customWidth="1"/>
    <col min="4" max="4" width="8.5" customWidth="1"/>
    <col min="5" max="5" width="37.33203125" customWidth="1"/>
    <col min="6" max="6" width="9.1640625" customWidth="1"/>
    <col min="7" max="9" width="18.6640625" customWidth="1"/>
    <col min="10" max="21" width="7.6640625" customWidth="1"/>
  </cols>
  <sheetData>
    <row r="1" spans="1:9" ht="14">
      <c r="A1" s="97" t="s">
        <v>199</v>
      </c>
      <c r="B1" s="95"/>
      <c r="C1" s="95"/>
      <c r="D1" s="95"/>
      <c r="E1" s="95"/>
      <c r="H1" s="98" t="s">
        <v>1</v>
      </c>
      <c r="I1" s="99"/>
    </row>
    <row r="2" spans="1:9" ht="14">
      <c r="A2" s="97" t="s">
        <v>2</v>
      </c>
      <c r="B2" s="95"/>
      <c r="C2" s="95"/>
      <c r="D2" s="95"/>
      <c r="E2" s="95"/>
      <c r="H2" s="100"/>
      <c r="I2" s="101"/>
    </row>
    <row r="3" spans="1:9">
      <c r="A3" s="1"/>
      <c r="B3" s="1"/>
      <c r="C3" s="1"/>
      <c r="D3" s="1"/>
      <c r="E3" s="2"/>
      <c r="H3" s="100"/>
      <c r="I3" s="101"/>
    </row>
    <row r="4" spans="1:9" ht="18" customHeight="1">
      <c r="A4" s="97" t="s">
        <v>3</v>
      </c>
      <c r="B4" s="95"/>
      <c r="C4" s="95"/>
      <c r="D4" s="95"/>
      <c r="H4" s="102"/>
      <c r="I4" s="103"/>
    </row>
    <row r="5" spans="1:9">
      <c r="A5" s="3" t="s">
        <v>4</v>
      </c>
      <c r="E5" s="4"/>
    </row>
    <row r="6" spans="1:9" ht="23.25" customHeight="1">
      <c r="A6" s="104" t="s">
        <v>5</v>
      </c>
      <c r="B6" s="95"/>
      <c r="C6" s="95"/>
      <c r="D6" s="95"/>
      <c r="E6" s="95"/>
      <c r="F6" s="95"/>
      <c r="G6" s="95"/>
      <c r="H6" s="95"/>
      <c r="I6" s="95"/>
    </row>
    <row r="7" spans="1:9" ht="23.25" customHeight="1">
      <c r="A7" s="104" t="s">
        <v>6</v>
      </c>
      <c r="B7" s="95"/>
      <c r="C7" s="95"/>
      <c r="D7" s="95"/>
      <c r="E7" s="95"/>
      <c r="F7" s="95"/>
      <c r="G7" s="95"/>
      <c r="H7" s="95"/>
      <c r="I7" s="95"/>
    </row>
    <row r="8" spans="1:9">
      <c r="E8" s="4"/>
    </row>
    <row r="9" spans="1:9" ht="42">
      <c r="A9" s="5" t="s">
        <v>7</v>
      </c>
      <c r="B9" s="5" t="s">
        <v>8</v>
      </c>
      <c r="C9" s="6" t="s">
        <v>9</v>
      </c>
      <c r="D9" s="6" t="s">
        <v>10</v>
      </c>
      <c r="E9" s="6" t="s">
        <v>11</v>
      </c>
      <c r="F9" s="6" t="s">
        <v>12</v>
      </c>
      <c r="G9" s="6" t="s">
        <v>13</v>
      </c>
      <c r="H9" s="6" t="s">
        <v>14</v>
      </c>
      <c r="I9" s="5" t="s">
        <v>15</v>
      </c>
    </row>
    <row r="10" spans="1:9" ht="32">
      <c r="A10" s="7">
        <v>5000</v>
      </c>
      <c r="B10" s="7">
        <v>120</v>
      </c>
      <c r="C10" s="7">
        <v>1</v>
      </c>
      <c r="D10" s="7">
        <v>1</v>
      </c>
      <c r="E10" s="8" t="s">
        <v>16</v>
      </c>
      <c r="F10" s="7">
        <v>34</v>
      </c>
      <c r="G10" s="59">
        <v>1849770</v>
      </c>
      <c r="H10" s="59">
        <v>1849770</v>
      </c>
      <c r="I10" s="9">
        <v>3699540</v>
      </c>
    </row>
    <row r="11" spans="1:9" ht="32">
      <c r="A11" s="7">
        <v>5000</v>
      </c>
      <c r="B11" s="7">
        <v>210</v>
      </c>
      <c r="C11" s="7">
        <v>1</v>
      </c>
      <c r="D11" s="7">
        <v>1</v>
      </c>
      <c r="E11" s="8" t="s">
        <v>17</v>
      </c>
      <c r="F11" s="10"/>
      <c r="G11" s="59">
        <v>653310</v>
      </c>
      <c r="H11" s="59">
        <v>653310</v>
      </c>
      <c r="I11" s="59">
        <v>1306620</v>
      </c>
    </row>
    <row r="12" spans="1:9" ht="27.75" customHeight="1">
      <c r="A12" s="7">
        <v>6300</v>
      </c>
      <c r="B12" s="7">
        <v>130</v>
      </c>
      <c r="C12" s="7">
        <v>1</v>
      </c>
      <c r="D12" s="7">
        <v>1</v>
      </c>
      <c r="E12" s="8" t="s">
        <v>18</v>
      </c>
      <c r="F12" s="7">
        <v>1</v>
      </c>
      <c r="G12" s="59">
        <v>66579</v>
      </c>
      <c r="H12" s="59">
        <v>66579</v>
      </c>
      <c r="I12" s="9">
        <v>133158</v>
      </c>
    </row>
    <row r="13" spans="1:9" ht="25.5" customHeight="1">
      <c r="A13" s="7">
        <v>6300</v>
      </c>
      <c r="B13" s="7">
        <v>210</v>
      </c>
      <c r="C13" s="7">
        <v>1</v>
      </c>
      <c r="D13" s="7">
        <v>1</v>
      </c>
      <c r="E13" s="8" t="s">
        <v>19</v>
      </c>
      <c r="F13" s="10"/>
      <c r="G13" s="59">
        <v>21815</v>
      </c>
      <c r="H13" s="59">
        <v>21815</v>
      </c>
      <c r="I13" s="9">
        <v>43630</v>
      </c>
    </row>
    <row r="14" spans="1:9" ht="32">
      <c r="A14" s="7">
        <v>5000</v>
      </c>
      <c r="B14" s="7">
        <v>120</v>
      </c>
      <c r="C14" s="7">
        <v>1</v>
      </c>
      <c r="D14" s="7">
        <v>1</v>
      </c>
      <c r="E14" s="8" t="s">
        <v>20</v>
      </c>
      <c r="F14" s="7">
        <v>56</v>
      </c>
      <c r="G14" s="59">
        <v>3046880</v>
      </c>
      <c r="H14" s="59">
        <v>3046880</v>
      </c>
      <c r="I14" s="9">
        <v>6093760</v>
      </c>
    </row>
    <row r="15" spans="1:9" ht="32">
      <c r="A15" s="7">
        <v>5000</v>
      </c>
      <c r="B15" s="7">
        <v>210</v>
      </c>
      <c r="C15" s="7">
        <v>1</v>
      </c>
      <c r="D15" s="7">
        <v>1</v>
      </c>
      <c r="E15" s="8" t="s">
        <v>21</v>
      </c>
      <c r="F15" s="10"/>
      <c r="G15" s="59">
        <v>1076069</v>
      </c>
      <c r="H15" s="59">
        <v>1076069</v>
      </c>
      <c r="I15" s="59">
        <v>2152138</v>
      </c>
    </row>
    <row r="16" spans="1:9" ht="32">
      <c r="A16" s="7">
        <v>6300</v>
      </c>
      <c r="B16" s="7">
        <v>130</v>
      </c>
      <c r="C16" s="7">
        <v>1</v>
      </c>
      <c r="D16" s="7">
        <v>1</v>
      </c>
      <c r="E16" s="8" t="s">
        <v>22</v>
      </c>
      <c r="F16" s="7">
        <v>1</v>
      </c>
      <c r="G16" s="59">
        <v>66579</v>
      </c>
      <c r="H16" s="59">
        <v>66579</v>
      </c>
      <c r="I16" s="9">
        <v>133158</v>
      </c>
    </row>
    <row r="17" spans="1:9" ht="32">
      <c r="A17" s="7">
        <v>6300</v>
      </c>
      <c r="B17" s="7">
        <v>210</v>
      </c>
      <c r="C17" s="7">
        <v>1</v>
      </c>
      <c r="D17" s="7">
        <v>1</v>
      </c>
      <c r="E17" s="8" t="s">
        <v>23</v>
      </c>
      <c r="F17" s="10"/>
      <c r="G17" s="59">
        <v>21815</v>
      </c>
      <c r="H17" s="59">
        <v>21815</v>
      </c>
      <c r="I17" s="9">
        <v>43630</v>
      </c>
    </row>
    <row r="18" spans="1:9" ht="16">
      <c r="A18" s="7">
        <v>5000</v>
      </c>
      <c r="B18" s="7">
        <v>120</v>
      </c>
      <c r="C18" s="7">
        <v>1</v>
      </c>
      <c r="D18" s="7">
        <v>1</v>
      </c>
      <c r="E18" s="8" t="s">
        <v>24</v>
      </c>
      <c r="F18" s="7">
        <v>56</v>
      </c>
      <c r="G18" s="59">
        <v>3046680</v>
      </c>
      <c r="H18" s="59">
        <v>3046680</v>
      </c>
      <c r="I18" s="9">
        <v>6093360</v>
      </c>
    </row>
    <row r="19" spans="1:9" ht="16">
      <c r="A19" s="7">
        <v>5000</v>
      </c>
      <c r="B19" s="7">
        <v>210</v>
      </c>
      <c r="C19" s="7">
        <v>1</v>
      </c>
      <c r="D19" s="7">
        <v>1</v>
      </c>
      <c r="E19" s="8" t="s">
        <v>25</v>
      </c>
      <c r="F19" s="10"/>
      <c r="G19" s="59">
        <v>1076040</v>
      </c>
      <c r="H19" s="59">
        <v>1076040</v>
      </c>
      <c r="I19" s="59">
        <v>2152080</v>
      </c>
    </row>
    <row r="20" spans="1:9" ht="16">
      <c r="A20" s="7">
        <v>6300</v>
      </c>
      <c r="B20" s="7">
        <v>130</v>
      </c>
      <c r="C20" s="7">
        <v>1</v>
      </c>
      <c r="D20" s="7">
        <v>1</v>
      </c>
      <c r="E20" s="8" t="s">
        <v>26</v>
      </c>
      <c r="F20" s="7">
        <v>1</v>
      </c>
      <c r="G20" s="59">
        <v>66579</v>
      </c>
      <c r="H20" s="59">
        <v>66579</v>
      </c>
      <c r="I20" s="9">
        <v>133158</v>
      </c>
    </row>
    <row r="21" spans="1:9" ht="16">
      <c r="A21" s="7">
        <v>6300</v>
      </c>
      <c r="B21" s="7">
        <v>210</v>
      </c>
      <c r="C21" s="7">
        <v>1</v>
      </c>
      <c r="D21" s="7">
        <v>1</v>
      </c>
      <c r="E21" s="8" t="s">
        <v>27</v>
      </c>
      <c r="F21" s="10"/>
      <c r="G21" s="59">
        <v>21815</v>
      </c>
      <c r="H21" s="59">
        <v>21815</v>
      </c>
      <c r="I21" s="9">
        <v>43630</v>
      </c>
    </row>
    <row r="22" spans="1:9" ht="32">
      <c r="A22" s="7">
        <v>6300</v>
      </c>
      <c r="B22" s="7">
        <v>110</v>
      </c>
      <c r="C22" s="7">
        <v>1</v>
      </c>
      <c r="D22" s="7">
        <v>1</v>
      </c>
      <c r="E22" s="8" t="s">
        <v>28</v>
      </c>
      <c r="F22" s="7">
        <v>1</v>
      </c>
      <c r="G22" s="59">
        <v>157998</v>
      </c>
      <c r="H22" s="59">
        <v>78999</v>
      </c>
      <c r="I22" s="59">
        <v>236997</v>
      </c>
    </row>
    <row r="23" spans="1:9" ht="32">
      <c r="A23" s="7">
        <v>6300</v>
      </c>
      <c r="B23" s="7">
        <v>210</v>
      </c>
      <c r="C23" s="7">
        <v>1</v>
      </c>
      <c r="D23" s="7">
        <v>1</v>
      </c>
      <c r="E23" s="8" t="s">
        <v>29</v>
      </c>
      <c r="F23" s="7"/>
      <c r="G23" s="59">
        <v>48934</v>
      </c>
      <c r="H23" s="59">
        <v>24467</v>
      </c>
      <c r="I23" s="59">
        <v>73401</v>
      </c>
    </row>
    <row r="24" spans="1:9" ht="16">
      <c r="A24" s="7">
        <v>6300</v>
      </c>
      <c r="B24" s="7">
        <v>130</v>
      </c>
      <c r="C24" s="7">
        <v>1</v>
      </c>
      <c r="D24" s="7">
        <v>1</v>
      </c>
      <c r="E24" s="8" t="s">
        <v>30</v>
      </c>
      <c r="F24" s="7">
        <v>86</v>
      </c>
      <c r="G24" s="59">
        <v>4605902</v>
      </c>
      <c r="H24" s="9">
        <v>4605902</v>
      </c>
      <c r="I24" s="9">
        <v>9211804</v>
      </c>
    </row>
    <row r="25" spans="1:9" ht="16">
      <c r="A25" s="7">
        <v>6300</v>
      </c>
      <c r="B25" s="7">
        <v>210</v>
      </c>
      <c r="C25" s="7">
        <v>1</v>
      </c>
      <c r="D25" s="7">
        <v>1</v>
      </c>
      <c r="E25" s="8" t="s">
        <v>31</v>
      </c>
      <c r="F25" s="10"/>
      <c r="G25" s="59">
        <v>1636960</v>
      </c>
      <c r="H25" s="59">
        <v>1636960</v>
      </c>
      <c r="I25" s="59">
        <v>3273920</v>
      </c>
    </row>
    <row r="26" spans="1:9" ht="16">
      <c r="A26" s="7">
        <v>6300</v>
      </c>
      <c r="B26" s="7">
        <v>130</v>
      </c>
      <c r="C26" s="7">
        <v>1</v>
      </c>
      <c r="D26" s="7">
        <v>1</v>
      </c>
      <c r="E26" s="8" t="s">
        <v>32</v>
      </c>
      <c r="F26" s="7">
        <v>3</v>
      </c>
      <c r="G26" s="59">
        <v>199791</v>
      </c>
      <c r="H26" s="59">
        <v>199791</v>
      </c>
      <c r="I26" s="9">
        <v>399582</v>
      </c>
    </row>
    <row r="27" spans="1:9" ht="16">
      <c r="A27" s="7">
        <v>6300</v>
      </c>
      <c r="B27" s="7">
        <v>210</v>
      </c>
      <c r="C27" s="7">
        <v>1</v>
      </c>
      <c r="D27" s="7">
        <v>1</v>
      </c>
      <c r="E27" s="8" t="s">
        <v>33</v>
      </c>
      <c r="F27" s="10"/>
      <c r="G27" s="59">
        <v>65455</v>
      </c>
      <c r="H27" s="9">
        <v>65455</v>
      </c>
      <c r="I27" s="59">
        <v>130910</v>
      </c>
    </row>
    <row r="28" spans="1:9" ht="27.75" customHeight="1">
      <c r="A28" s="7">
        <v>5000</v>
      </c>
      <c r="B28" s="7">
        <v>120</v>
      </c>
      <c r="C28" s="7">
        <v>1</v>
      </c>
      <c r="D28" s="7">
        <v>1</v>
      </c>
      <c r="E28" s="8" t="s">
        <v>34</v>
      </c>
      <c r="F28" s="7">
        <v>18</v>
      </c>
      <c r="G28" s="59">
        <v>979290</v>
      </c>
      <c r="H28" s="59">
        <v>979290</v>
      </c>
      <c r="I28" s="9">
        <v>1958580</v>
      </c>
    </row>
    <row r="29" spans="1:9" ht="27.75" customHeight="1">
      <c r="A29" s="7">
        <v>5000</v>
      </c>
      <c r="B29" s="7">
        <v>210</v>
      </c>
      <c r="C29" s="7">
        <v>1</v>
      </c>
      <c r="D29" s="7">
        <v>1</v>
      </c>
      <c r="E29" s="8" t="s">
        <v>35</v>
      </c>
      <c r="F29" s="10"/>
      <c r="G29" s="59">
        <v>345870</v>
      </c>
      <c r="H29" s="59">
        <v>345870</v>
      </c>
      <c r="I29" s="9">
        <v>691740</v>
      </c>
    </row>
    <row r="30" spans="1:9" ht="16">
      <c r="A30" s="7">
        <v>6300</v>
      </c>
      <c r="B30" s="7">
        <v>130</v>
      </c>
      <c r="C30" s="7">
        <v>1</v>
      </c>
      <c r="D30" s="7">
        <v>1</v>
      </c>
      <c r="E30" s="8" t="s">
        <v>36</v>
      </c>
      <c r="F30" s="7">
        <v>1</v>
      </c>
      <c r="G30" s="59">
        <v>66579</v>
      </c>
      <c r="H30" s="59">
        <v>66579</v>
      </c>
      <c r="I30" s="9">
        <v>133158</v>
      </c>
    </row>
    <row r="31" spans="1:9" ht="16">
      <c r="A31" s="7">
        <v>6300</v>
      </c>
      <c r="B31" s="7">
        <v>210</v>
      </c>
      <c r="C31" s="7">
        <v>1</v>
      </c>
      <c r="D31" s="7">
        <v>1</v>
      </c>
      <c r="E31" s="8" t="s">
        <v>37</v>
      </c>
      <c r="F31" s="10"/>
      <c r="G31" s="59">
        <v>21815</v>
      </c>
      <c r="H31" s="59">
        <v>21815</v>
      </c>
      <c r="I31" s="9">
        <v>43630</v>
      </c>
    </row>
    <row r="32" spans="1:9" ht="32">
      <c r="A32" s="7">
        <v>5000</v>
      </c>
      <c r="B32" s="7">
        <v>120</v>
      </c>
      <c r="C32" s="7">
        <v>1</v>
      </c>
      <c r="D32" s="7">
        <v>1</v>
      </c>
      <c r="E32" s="8" t="s">
        <v>38</v>
      </c>
      <c r="F32" s="7">
        <v>18</v>
      </c>
      <c r="G32" s="59">
        <v>979290</v>
      </c>
      <c r="H32" s="59">
        <v>979290</v>
      </c>
      <c r="I32" s="9">
        <v>1958580</v>
      </c>
    </row>
    <row r="33" spans="1:9" ht="32">
      <c r="A33" s="7">
        <v>5000</v>
      </c>
      <c r="B33" s="7">
        <v>210</v>
      </c>
      <c r="C33" s="7">
        <v>1</v>
      </c>
      <c r="D33" s="7">
        <v>1</v>
      </c>
      <c r="E33" s="8" t="s">
        <v>39</v>
      </c>
      <c r="F33" s="10"/>
      <c r="G33" s="59">
        <v>345870</v>
      </c>
      <c r="H33" s="59">
        <v>345870</v>
      </c>
      <c r="I33" s="9">
        <v>691740</v>
      </c>
    </row>
    <row r="34" spans="1:9" ht="16">
      <c r="A34" s="7">
        <v>6300</v>
      </c>
      <c r="B34" s="7">
        <v>130</v>
      </c>
      <c r="C34" s="7">
        <v>1</v>
      </c>
      <c r="D34" s="7">
        <v>1</v>
      </c>
      <c r="E34" s="8" t="s">
        <v>40</v>
      </c>
      <c r="F34" s="7">
        <v>1</v>
      </c>
      <c r="G34" s="59">
        <v>66579</v>
      </c>
      <c r="H34" s="59">
        <v>66579</v>
      </c>
      <c r="I34" s="9">
        <v>133158</v>
      </c>
    </row>
    <row r="35" spans="1:9" ht="16">
      <c r="A35" s="7">
        <v>6300</v>
      </c>
      <c r="B35" s="7">
        <v>210</v>
      </c>
      <c r="C35" s="7">
        <v>1</v>
      </c>
      <c r="D35" s="7">
        <v>1</v>
      </c>
      <c r="E35" s="8" t="s">
        <v>41</v>
      </c>
      <c r="F35" s="10"/>
      <c r="G35" s="59">
        <v>21815</v>
      </c>
      <c r="H35" s="59">
        <v>21815</v>
      </c>
      <c r="I35" s="9">
        <v>43630</v>
      </c>
    </row>
    <row r="36" spans="1:9" ht="32">
      <c r="A36" s="7">
        <v>5000</v>
      </c>
      <c r="B36" s="7">
        <v>120</v>
      </c>
      <c r="C36" s="7">
        <v>1</v>
      </c>
      <c r="D36" s="7">
        <v>1</v>
      </c>
      <c r="E36" s="8" t="s">
        <v>42</v>
      </c>
      <c r="F36" s="7">
        <v>30</v>
      </c>
      <c r="G36" s="59">
        <v>1632150</v>
      </c>
      <c r="H36" s="59">
        <v>1632150</v>
      </c>
      <c r="I36" s="9">
        <v>3264300</v>
      </c>
    </row>
    <row r="37" spans="1:9" ht="32">
      <c r="A37" s="7">
        <v>5000</v>
      </c>
      <c r="B37" s="7">
        <v>210</v>
      </c>
      <c r="C37" s="7">
        <v>1</v>
      </c>
      <c r="D37" s="7">
        <v>1</v>
      </c>
      <c r="E37" s="8" t="s">
        <v>43</v>
      </c>
      <c r="F37" s="10"/>
      <c r="G37" s="59">
        <v>576450</v>
      </c>
      <c r="H37" s="59">
        <v>576450</v>
      </c>
      <c r="I37" s="59">
        <v>1152900</v>
      </c>
    </row>
    <row r="38" spans="1:9" ht="32">
      <c r="A38" s="7">
        <v>5000</v>
      </c>
      <c r="B38" s="7">
        <v>120</v>
      </c>
      <c r="C38" s="7">
        <v>1</v>
      </c>
      <c r="D38" s="7">
        <v>1</v>
      </c>
      <c r="E38" s="8" t="s">
        <v>44</v>
      </c>
      <c r="F38" s="7">
        <v>30</v>
      </c>
      <c r="G38" s="59">
        <v>1632150</v>
      </c>
      <c r="H38" s="59">
        <v>1632150</v>
      </c>
      <c r="I38" s="9">
        <v>3264300</v>
      </c>
    </row>
    <row r="39" spans="1:9" ht="32">
      <c r="A39" s="7">
        <v>5000</v>
      </c>
      <c r="B39" s="7">
        <v>210</v>
      </c>
      <c r="C39" s="7">
        <v>1</v>
      </c>
      <c r="D39" s="7">
        <v>1</v>
      </c>
      <c r="E39" s="8" t="s">
        <v>45</v>
      </c>
      <c r="F39" s="10"/>
      <c r="G39" s="59">
        <v>576450</v>
      </c>
      <c r="H39" s="59">
        <v>576450</v>
      </c>
      <c r="I39" s="59">
        <v>1152900</v>
      </c>
    </row>
    <row r="40" spans="1:9" ht="32">
      <c r="A40" s="7">
        <v>5000</v>
      </c>
      <c r="B40" s="7">
        <v>120</v>
      </c>
      <c r="C40" s="7">
        <v>1</v>
      </c>
      <c r="D40" s="7">
        <v>1</v>
      </c>
      <c r="E40" s="8" t="s">
        <v>46</v>
      </c>
      <c r="F40" s="7">
        <v>21</v>
      </c>
      <c r="G40" s="59">
        <v>1142505</v>
      </c>
      <c r="H40" s="59">
        <v>1142505</v>
      </c>
      <c r="I40" s="9">
        <v>2285010</v>
      </c>
    </row>
    <row r="41" spans="1:9" ht="32">
      <c r="A41" s="7">
        <v>5000</v>
      </c>
      <c r="B41" s="7">
        <v>210</v>
      </c>
      <c r="C41" s="7">
        <v>1</v>
      </c>
      <c r="D41" s="7">
        <v>1</v>
      </c>
      <c r="E41" s="8" t="s">
        <v>47</v>
      </c>
      <c r="F41" s="10"/>
      <c r="G41" s="59">
        <v>403515</v>
      </c>
      <c r="H41" s="59">
        <v>403515</v>
      </c>
      <c r="I41" s="59">
        <v>807030</v>
      </c>
    </row>
    <row r="42" spans="1:9" ht="32">
      <c r="A42" s="7">
        <v>5000</v>
      </c>
      <c r="B42" s="7">
        <v>120</v>
      </c>
      <c r="C42" s="7">
        <v>1</v>
      </c>
      <c r="D42" s="7">
        <v>1</v>
      </c>
      <c r="E42" s="8" t="s">
        <v>48</v>
      </c>
      <c r="F42" s="7">
        <v>12</v>
      </c>
      <c r="G42" s="59">
        <v>652860</v>
      </c>
      <c r="H42" s="59">
        <v>652860</v>
      </c>
      <c r="I42" s="9">
        <v>1305720</v>
      </c>
    </row>
    <row r="43" spans="1:9" ht="32">
      <c r="A43" s="7">
        <v>5000</v>
      </c>
      <c r="B43" s="7">
        <v>210</v>
      </c>
      <c r="C43" s="7">
        <v>1</v>
      </c>
      <c r="D43" s="7">
        <v>1</v>
      </c>
      <c r="E43" s="8" t="s">
        <v>49</v>
      </c>
      <c r="F43" s="10"/>
      <c r="G43" s="59">
        <v>230580</v>
      </c>
      <c r="H43" s="59">
        <v>230580</v>
      </c>
      <c r="I43" s="59">
        <v>461160</v>
      </c>
    </row>
    <row r="44" spans="1:9" ht="48">
      <c r="A44" s="7">
        <v>5000</v>
      </c>
      <c r="B44" s="7">
        <v>120</v>
      </c>
      <c r="C44" s="7">
        <v>1</v>
      </c>
      <c r="D44" s="7">
        <v>2</v>
      </c>
      <c r="E44" s="8" t="s">
        <v>50</v>
      </c>
      <c r="F44" s="7">
        <v>15.88</v>
      </c>
      <c r="G44" s="59">
        <v>864000</v>
      </c>
      <c r="H44" s="9">
        <v>864000</v>
      </c>
      <c r="I44" s="9">
        <v>1728000</v>
      </c>
    </row>
    <row r="45" spans="1:9" ht="32">
      <c r="A45" s="7">
        <v>5000</v>
      </c>
      <c r="B45" s="7">
        <v>210</v>
      </c>
      <c r="C45" s="7">
        <v>1</v>
      </c>
      <c r="D45" s="7">
        <v>2</v>
      </c>
      <c r="E45" s="8" t="s">
        <v>51</v>
      </c>
      <c r="F45" s="10"/>
      <c r="G45" s="59">
        <v>262272</v>
      </c>
      <c r="H45" s="9">
        <v>262272</v>
      </c>
      <c r="I45" s="59">
        <v>524544</v>
      </c>
    </row>
    <row r="46" spans="1:9" ht="64">
      <c r="A46" s="7">
        <v>5000</v>
      </c>
      <c r="B46" s="7">
        <v>120</v>
      </c>
      <c r="C46" s="7">
        <v>1</v>
      </c>
      <c r="D46" s="7">
        <v>2</v>
      </c>
      <c r="E46" s="8" t="s">
        <v>52</v>
      </c>
      <c r="F46" s="7">
        <v>11.03</v>
      </c>
      <c r="G46" s="59">
        <v>600000</v>
      </c>
      <c r="H46" s="59">
        <v>600000</v>
      </c>
      <c r="I46" s="9">
        <v>1200000</v>
      </c>
    </row>
    <row r="47" spans="1:9" ht="32">
      <c r="A47" s="7">
        <v>5000</v>
      </c>
      <c r="B47" s="7">
        <v>210</v>
      </c>
      <c r="C47" s="7">
        <v>1</v>
      </c>
      <c r="D47" s="7">
        <v>2</v>
      </c>
      <c r="E47" s="8" t="s">
        <v>53</v>
      </c>
      <c r="F47" s="10"/>
      <c r="G47" s="59">
        <v>182100</v>
      </c>
      <c r="H47" s="59">
        <v>182100</v>
      </c>
      <c r="I47" s="9">
        <v>364200</v>
      </c>
    </row>
    <row r="48" spans="1:9" ht="64">
      <c r="A48" s="7">
        <v>5000</v>
      </c>
      <c r="B48" s="7">
        <v>510</v>
      </c>
      <c r="C48" s="7">
        <v>1</v>
      </c>
      <c r="D48" s="7">
        <v>2</v>
      </c>
      <c r="E48" s="8" t="s">
        <v>54</v>
      </c>
      <c r="F48" s="10"/>
      <c r="G48" s="59">
        <v>70000</v>
      </c>
      <c r="H48" s="59">
        <v>0</v>
      </c>
      <c r="I48" s="59">
        <v>70000</v>
      </c>
    </row>
    <row r="49" spans="1:9" ht="32">
      <c r="A49" s="7">
        <v>5000</v>
      </c>
      <c r="B49" s="7">
        <v>642</v>
      </c>
      <c r="C49" s="7">
        <v>1</v>
      </c>
      <c r="D49" s="11">
        <v>44230</v>
      </c>
      <c r="E49" s="8" t="s">
        <v>55</v>
      </c>
      <c r="F49" s="10"/>
      <c r="G49" s="59">
        <v>700000</v>
      </c>
      <c r="H49" s="59">
        <v>0</v>
      </c>
      <c r="I49" s="59">
        <v>700000</v>
      </c>
    </row>
    <row r="50" spans="1:9" ht="32">
      <c r="A50" s="7">
        <v>5000</v>
      </c>
      <c r="B50" s="7">
        <v>641</v>
      </c>
      <c r="C50" s="7">
        <v>1</v>
      </c>
      <c r="D50" s="11">
        <v>44230</v>
      </c>
      <c r="E50" s="8" t="s">
        <v>56</v>
      </c>
      <c r="F50" s="7"/>
      <c r="G50" s="59">
        <v>500000</v>
      </c>
      <c r="H50" s="59">
        <v>0</v>
      </c>
      <c r="I50" s="59">
        <v>500000</v>
      </c>
    </row>
    <row r="51" spans="1:9" ht="32">
      <c r="A51" s="7">
        <v>5000</v>
      </c>
      <c r="B51" s="7">
        <v>310</v>
      </c>
      <c r="C51" s="7">
        <v>1</v>
      </c>
      <c r="D51" s="11">
        <v>44230</v>
      </c>
      <c r="E51" s="8" t="s">
        <v>57</v>
      </c>
      <c r="F51" s="7"/>
      <c r="G51" s="59">
        <v>113256</v>
      </c>
      <c r="H51" s="59">
        <v>0</v>
      </c>
      <c r="I51" s="59">
        <v>113256</v>
      </c>
    </row>
    <row r="52" spans="1:9" ht="48">
      <c r="A52" s="7">
        <v>5000</v>
      </c>
      <c r="B52" s="7">
        <v>120</v>
      </c>
      <c r="C52" s="7">
        <v>1</v>
      </c>
      <c r="D52" s="7">
        <v>3</v>
      </c>
      <c r="E52" s="8" t="s">
        <v>58</v>
      </c>
      <c r="F52" s="7">
        <v>138.18</v>
      </c>
      <c r="G52" s="59">
        <v>7518200</v>
      </c>
      <c r="H52" s="9">
        <v>7518200</v>
      </c>
      <c r="I52" s="59">
        <v>15036400</v>
      </c>
    </row>
    <row r="53" spans="1:9" ht="48">
      <c r="A53" s="7">
        <v>5000</v>
      </c>
      <c r="B53" s="7">
        <v>210</v>
      </c>
      <c r="C53" s="7">
        <v>1</v>
      </c>
      <c r="D53" s="7">
        <v>3</v>
      </c>
      <c r="E53" s="8" t="s">
        <v>59</v>
      </c>
      <c r="F53" s="10"/>
      <c r="G53" s="59">
        <v>2281800</v>
      </c>
      <c r="H53" s="9">
        <v>2281800</v>
      </c>
      <c r="I53" s="59">
        <v>4563600</v>
      </c>
    </row>
    <row r="54" spans="1:9" ht="32">
      <c r="A54" s="7">
        <v>5000</v>
      </c>
      <c r="B54" s="7">
        <v>310</v>
      </c>
      <c r="C54" s="7">
        <v>1</v>
      </c>
      <c r="D54" s="7">
        <v>3</v>
      </c>
      <c r="E54" s="8" t="s">
        <v>60</v>
      </c>
      <c r="F54" s="10"/>
      <c r="G54" s="59">
        <v>3000000</v>
      </c>
      <c r="H54" s="59">
        <v>3000000</v>
      </c>
      <c r="I54" s="59">
        <v>6000000</v>
      </c>
    </row>
    <row r="55" spans="1:9" ht="32">
      <c r="A55" s="7">
        <v>5000</v>
      </c>
      <c r="B55" s="7">
        <v>120</v>
      </c>
      <c r="C55" s="7">
        <v>1</v>
      </c>
      <c r="D55" s="7">
        <v>3</v>
      </c>
      <c r="E55" s="8" t="s">
        <v>61</v>
      </c>
      <c r="F55" s="7">
        <v>11.25</v>
      </c>
      <c r="G55" s="59">
        <v>306850</v>
      </c>
      <c r="H55" s="9">
        <v>306850</v>
      </c>
      <c r="I55" s="59">
        <v>613700</v>
      </c>
    </row>
    <row r="56" spans="1:9" ht="30" customHeight="1">
      <c r="A56" s="7">
        <v>5000</v>
      </c>
      <c r="B56" s="7">
        <v>210</v>
      </c>
      <c r="C56" s="7">
        <v>1</v>
      </c>
      <c r="D56" s="7">
        <v>3</v>
      </c>
      <c r="E56" s="8" t="s">
        <v>62</v>
      </c>
      <c r="F56" s="10"/>
      <c r="G56" s="59">
        <v>93150</v>
      </c>
      <c r="H56" s="9">
        <v>93150</v>
      </c>
      <c r="I56" s="9">
        <v>186300</v>
      </c>
    </row>
    <row r="57" spans="1:9" ht="48">
      <c r="A57" s="7">
        <v>5000</v>
      </c>
      <c r="B57" s="7">
        <v>120</v>
      </c>
      <c r="C57" s="7">
        <v>1</v>
      </c>
      <c r="D57" s="7">
        <v>3</v>
      </c>
      <c r="E57" s="8" t="s">
        <v>63</v>
      </c>
      <c r="F57" s="10"/>
      <c r="G57" s="59">
        <v>15842000</v>
      </c>
      <c r="H57" s="59">
        <v>0</v>
      </c>
      <c r="I57" s="59">
        <v>15842000</v>
      </c>
    </row>
    <row r="58" spans="1:9" ht="48">
      <c r="A58" s="7">
        <v>5000</v>
      </c>
      <c r="B58" s="7">
        <v>210</v>
      </c>
      <c r="C58" s="7">
        <v>1</v>
      </c>
      <c r="D58" s="7">
        <v>3</v>
      </c>
      <c r="E58" s="8" t="s">
        <v>64</v>
      </c>
      <c r="F58" s="10"/>
      <c r="G58" s="59">
        <v>4808000</v>
      </c>
      <c r="H58" s="59">
        <v>0</v>
      </c>
      <c r="I58" s="13">
        <v>4808000</v>
      </c>
    </row>
    <row r="59" spans="1:9" ht="32">
      <c r="A59" s="7">
        <v>5000</v>
      </c>
      <c r="B59" s="14">
        <v>510</v>
      </c>
      <c r="C59" s="7">
        <v>1</v>
      </c>
      <c r="D59" s="7">
        <v>3</v>
      </c>
      <c r="E59" s="8" t="s">
        <v>65</v>
      </c>
      <c r="F59" s="10"/>
      <c r="G59" s="59">
        <v>175000</v>
      </c>
      <c r="H59" s="59">
        <v>175000</v>
      </c>
      <c r="I59" s="59">
        <v>350000</v>
      </c>
    </row>
    <row r="60" spans="1:9" ht="32">
      <c r="A60" s="7">
        <v>5000</v>
      </c>
      <c r="B60" s="7">
        <v>730</v>
      </c>
      <c r="C60" s="7">
        <v>1</v>
      </c>
      <c r="D60" s="7">
        <v>3</v>
      </c>
      <c r="E60" s="8" t="s">
        <v>66</v>
      </c>
      <c r="F60" s="10"/>
      <c r="G60" s="59">
        <v>1000000</v>
      </c>
      <c r="H60" s="59">
        <v>1000000</v>
      </c>
      <c r="I60" s="59">
        <v>2000000</v>
      </c>
    </row>
    <row r="61" spans="1:9" ht="64">
      <c r="A61" s="7">
        <v>5000</v>
      </c>
      <c r="B61" s="7">
        <v>120</v>
      </c>
      <c r="C61" s="7">
        <v>1</v>
      </c>
      <c r="D61" s="7">
        <v>4</v>
      </c>
      <c r="E61" s="8" t="s">
        <v>67</v>
      </c>
      <c r="F61" s="16">
        <v>21.15</v>
      </c>
      <c r="G61" s="59">
        <v>575375</v>
      </c>
      <c r="H61" s="9">
        <v>575375</v>
      </c>
      <c r="I61" s="59">
        <v>1150750</v>
      </c>
    </row>
    <row r="62" spans="1:9" ht="48">
      <c r="A62" s="7">
        <v>5000</v>
      </c>
      <c r="B62" s="7">
        <v>210</v>
      </c>
      <c r="C62" s="7">
        <v>1</v>
      </c>
      <c r="D62" s="7">
        <v>4</v>
      </c>
      <c r="E62" s="8" t="s">
        <v>68</v>
      </c>
      <c r="F62" s="10"/>
      <c r="G62" s="59">
        <v>174625</v>
      </c>
      <c r="H62" s="9">
        <v>174625</v>
      </c>
      <c r="I62" s="9">
        <v>349250</v>
      </c>
    </row>
    <row r="63" spans="1:9" ht="48">
      <c r="A63" s="7">
        <v>5000</v>
      </c>
      <c r="B63" s="7">
        <v>120</v>
      </c>
      <c r="C63" s="7">
        <v>1</v>
      </c>
      <c r="D63" s="7">
        <v>5</v>
      </c>
      <c r="E63" s="8" t="s">
        <v>69</v>
      </c>
      <c r="F63" s="7">
        <v>194.25</v>
      </c>
      <c r="G63" s="59">
        <v>5284085.5</v>
      </c>
      <c r="H63" s="9">
        <v>5284085.5</v>
      </c>
      <c r="I63" s="9">
        <v>10568171</v>
      </c>
    </row>
    <row r="64" spans="1:9" ht="48">
      <c r="A64" s="7">
        <v>5000</v>
      </c>
      <c r="B64" s="7">
        <v>210</v>
      </c>
      <c r="C64" s="7">
        <v>1</v>
      </c>
      <c r="D64" s="7">
        <v>5</v>
      </c>
      <c r="E64" s="8" t="s">
        <v>70</v>
      </c>
      <c r="F64" s="10"/>
      <c r="G64" s="59">
        <v>1865914.5</v>
      </c>
      <c r="H64" s="9">
        <v>1865914.5</v>
      </c>
      <c r="I64" s="59">
        <v>3731829</v>
      </c>
    </row>
    <row r="65" spans="1:9" ht="32">
      <c r="A65" s="7">
        <v>5000</v>
      </c>
      <c r="B65" s="14">
        <v>520</v>
      </c>
      <c r="C65" s="7">
        <v>1</v>
      </c>
      <c r="D65" s="7">
        <v>6</v>
      </c>
      <c r="E65" s="8" t="s">
        <v>71</v>
      </c>
      <c r="F65" s="10"/>
      <c r="G65" s="59">
        <v>22905730</v>
      </c>
      <c r="H65" s="59">
        <v>0</v>
      </c>
      <c r="I65" s="59">
        <v>22905730</v>
      </c>
    </row>
    <row r="66" spans="1:9" ht="32">
      <c r="A66" s="7">
        <v>5000</v>
      </c>
      <c r="B66" s="7">
        <v>510</v>
      </c>
      <c r="C66" s="7">
        <v>1</v>
      </c>
      <c r="D66" s="7">
        <v>6</v>
      </c>
      <c r="E66" s="8" t="s">
        <v>72</v>
      </c>
      <c r="F66" s="10"/>
      <c r="G66" s="59">
        <v>2783269</v>
      </c>
      <c r="H66" s="59">
        <v>0</v>
      </c>
      <c r="I66" s="59">
        <v>2783269</v>
      </c>
    </row>
    <row r="67" spans="1:9" ht="48">
      <c r="A67" s="7">
        <v>5000</v>
      </c>
      <c r="B67" s="7">
        <v>369</v>
      </c>
      <c r="C67" s="7">
        <v>1</v>
      </c>
      <c r="D67" s="7">
        <v>6</v>
      </c>
      <c r="E67" s="8" t="s">
        <v>73</v>
      </c>
      <c r="F67" s="10"/>
      <c r="G67" s="59">
        <v>3334814</v>
      </c>
      <c r="H67" s="59">
        <v>0</v>
      </c>
      <c r="I67" s="59">
        <v>3334814</v>
      </c>
    </row>
    <row r="68" spans="1:9" ht="16">
      <c r="A68" s="7">
        <v>5000</v>
      </c>
      <c r="B68" s="7">
        <v>510</v>
      </c>
      <c r="C68" s="7">
        <v>1</v>
      </c>
      <c r="D68" s="7">
        <v>6</v>
      </c>
      <c r="E68" s="8" t="s">
        <v>74</v>
      </c>
      <c r="F68" s="7"/>
      <c r="G68" s="59">
        <v>200000</v>
      </c>
      <c r="H68" s="59">
        <v>0</v>
      </c>
      <c r="I68" s="59">
        <v>200000</v>
      </c>
    </row>
    <row r="69" spans="1:9" ht="48">
      <c r="A69" s="7">
        <v>6400</v>
      </c>
      <c r="B69" s="7">
        <v>120</v>
      </c>
      <c r="C69" s="7">
        <v>1</v>
      </c>
      <c r="D69" s="7">
        <v>6</v>
      </c>
      <c r="E69" s="17" t="s">
        <v>75</v>
      </c>
      <c r="F69" s="7">
        <v>32.950000000000003</v>
      </c>
      <c r="G69" s="59">
        <v>896310</v>
      </c>
      <c r="H69" s="59">
        <v>896310</v>
      </c>
      <c r="I69" s="59">
        <v>1792620</v>
      </c>
    </row>
    <row r="70" spans="1:9" ht="48">
      <c r="A70" s="7">
        <v>6400</v>
      </c>
      <c r="B70" s="7">
        <v>210</v>
      </c>
      <c r="C70" s="7">
        <v>1</v>
      </c>
      <c r="D70" s="7">
        <v>6</v>
      </c>
      <c r="E70" s="8" t="s">
        <v>76</v>
      </c>
      <c r="F70" s="7"/>
      <c r="G70" s="59">
        <v>272028.5</v>
      </c>
      <c r="H70" s="59">
        <v>272028.5</v>
      </c>
      <c r="I70" s="59">
        <v>544057</v>
      </c>
    </row>
    <row r="71" spans="1:9" ht="64">
      <c r="A71" s="7">
        <v>6400</v>
      </c>
      <c r="B71" s="7">
        <v>120</v>
      </c>
      <c r="C71" s="7">
        <v>1</v>
      </c>
      <c r="D71" s="7">
        <v>6</v>
      </c>
      <c r="E71" s="17" t="s">
        <v>77</v>
      </c>
      <c r="F71" s="7">
        <v>38</v>
      </c>
      <c r="G71" s="59">
        <v>1034055</v>
      </c>
      <c r="H71" s="59">
        <v>1034055</v>
      </c>
      <c r="I71" s="59">
        <v>2068110</v>
      </c>
    </row>
    <row r="72" spans="1:9" ht="48">
      <c r="A72" s="7">
        <v>6400</v>
      </c>
      <c r="B72" s="7">
        <v>210</v>
      </c>
      <c r="C72" s="7">
        <v>1</v>
      </c>
      <c r="D72" s="7">
        <v>6</v>
      </c>
      <c r="E72" s="8" t="s">
        <v>78</v>
      </c>
      <c r="F72" s="7"/>
      <c r="G72" s="59">
        <v>313837.5</v>
      </c>
      <c r="H72" s="59">
        <v>313837.5</v>
      </c>
      <c r="I72" s="59">
        <v>627675</v>
      </c>
    </row>
    <row r="73" spans="1:9" ht="64">
      <c r="A73" s="7">
        <v>6400</v>
      </c>
      <c r="B73" s="7">
        <v>310</v>
      </c>
      <c r="C73" s="7">
        <v>1</v>
      </c>
      <c r="D73" s="7">
        <v>6</v>
      </c>
      <c r="E73" s="8" t="s">
        <v>79</v>
      </c>
      <c r="F73" s="18"/>
      <c r="G73" s="59">
        <v>18000</v>
      </c>
      <c r="H73" s="59">
        <v>0</v>
      </c>
      <c r="I73" s="59">
        <v>18000</v>
      </c>
    </row>
    <row r="74" spans="1:9" ht="64">
      <c r="A74" s="7">
        <v>6400</v>
      </c>
      <c r="B74" s="7">
        <v>310</v>
      </c>
      <c r="C74" s="7">
        <v>1</v>
      </c>
      <c r="D74" s="7">
        <v>6</v>
      </c>
      <c r="E74" s="8" t="s">
        <v>80</v>
      </c>
      <c r="F74" s="18"/>
      <c r="G74" s="59">
        <v>200000</v>
      </c>
      <c r="H74" s="59">
        <v>0</v>
      </c>
      <c r="I74" s="59">
        <v>200000</v>
      </c>
    </row>
    <row r="75" spans="1:9" ht="16">
      <c r="A75" s="7">
        <v>6400</v>
      </c>
      <c r="B75" s="7">
        <v>730</v>
      </c>
      <c r="C75" s="7">
        <v>1</v>
      </c>
      <c r="D75" s="7">
        <v>7</v>
      </c>
      <c r="E75" s="8" t="s">
        <v>81</v>
      </c>
      <c r="F75" s="10"/>
      <c r="G75" s="59">
        <v>168000</v>
      </c>
      <c r="H75" s="9">
        <v>168000</v>
      </c>
      <c r="I75" s="59">
        <v>336000</v>
      </c>
    </row>
    <row r="76" spans="1:9" ht="16">
      <c r="A76" s="7">
        <v>6110</v>
      </c>
      <c r="B76" s="7">
        <v>110</v>
      </c>
      <c r="C76" s="7" t="s">
        <v>97</v>
      </c>
      <c r="D76" s="7">
        <v>1</v>
      </c>
      <c r="E76" s="8" t="s">
        <v>98</v>
      </c>
      <c r="F76" s="18" t="s">
        <v>99</v>
      </c>
      <c r="G76" s="59">
        <v>0</v>
      </c>
      <c r="H76" s="9">
        <v>78786</v>
      </c>
      <c r="I76" s="59">
        <v>78786</v>
      </c>
    </row>
    <row r="77" spans="1:9" ht="16">
      <c r="A77" s="7">
        <v>6110</v>
      </c>
      <c r="B77" s="7">
        <v>130</v>
      </c>
      <c r="C77" s="7" t="s">
        <v>97</v>
      </c>
      <c r="D77" s="7">
        <v>1</v>
      </c>
      <c r="E77" s="8" t="s">
        <v>100</v>
      </c>
      <c r="F77" s="18" t="s">
        <v>99</v>
      </c>
      <c r="G77" s="59">
        <v>0</v>
      </c>
      <c r="H77" s="9">
        <v>70977</v>
      </c>
      <c r="I77" s="59">
        <v>70977</v>
      </c>
    </row>
    <row r="78" spans="1:9" ht="80">
      <c r="A78" s="7">
        <v>6110</v>
      </c>
      <c r="B78" s="7">
        <v>160</v>
      </c>
      <c r="C78" s="7" t="s">
        <v>97</v>
      </c>
      <c r="D78" s="7">
        <v>1</v>
      </c>
      <c r="E78" s="8" t="s">
        <v>101</v>
      </c>
      <c r="F78" s="18" t="s">
        <v>102</v>
      </c>
      <c r="G78" s="59">
        <v>0</v>
      </c>
      <c r="H78" s="9">
        <v>1275292</v>
      </c>
      <c r="I78" s="59">
        <v>1275292</v>
      </c>
    </row>
    <row r="79" spans="1:9" ht="19.5" customHeight="1">
      <c r="A79" s="7">
        <v>6110</v>
      </c>
      <c r="B79" s="7">
        <v>170</v>
      </c>
      <c r="C79" s="7" t="s">
        <v>97</v>
      </c>
      <c r="D79" s="7">
        <v>1</v>
      </c>
      <c r="E79" s="8" t="s">
        <v>103</v>
      </c>
      <c r="F79" s="18" t="s">
        <v>99</v>
      </c>
      <c r="G79" s="59">
        <v>0</v>
      </c>
      <c r="H79" s="9">
        <v>50417</v>
      </c>
      <c r="I79" s="59">
        <v>50417</v>
      </c>
    </row>
    <row r="80" spans="1:9" ht="80">
      <c r="A80" s="7">
        <v>6110</v>
      </c>
      <c r="B80" s="7">
        <v>210</v>
      </c>
      <c r="C80" s="7" t="s">
        <v>97</v>
      </c>
      <c r="D80" s="7">
        <v>1</v>
      </c>
      <c r="E80" s="8" t="s">
        <v>104</v>
      </c>
      <c r="F80" s="8"/>
      <c r="G80" s="59">
        <v>0</v>
      </c>
      <c r="H80" s="9">
        <v>534470</v>
      </c>
      <c r="I80" s="59">
        <v>534470</v>
      </c>
    </row>
    <row r="81" spans="1:9" ht="48">
      <c r="A81" s="7">
        <v>6110</v>
      </c>
      <c r="B81" s="7">
        <v>310</v>
      </c>
      <c r="C81" s="7" t="s">
        <v>97</v>
      </c>
      <c r="D81" s="7">
        <v>1</v>
      </c>
      <c r="E81" s="8" t="s">
        <v>105</v>
      </c>
      <c r="F81" s="8"/>
      <c r="G81" s="59">
        <v>1088000</v>
      </c>
      <c r="H81" s="9">
        <v>1088000</v>
      </c>
      <c r="I81" s="59">
        <v>2176000</v>
      </c>
    </row>
    <row r="82" spans="1:9" ht="32">
      <c r="A82" s="7">
        <v>6110</v>
      </c>
      <c r="B82" s="7">
        <v>330</v>
      </c>
      <c r="C82" s="7" t="s">
        <v>97</v>
      </c>
      <c r="D82" s="7">
        <v>1</v>
      </c>
      <c r="E82" s="8" t="s">
        <v>106</v>
      </c>
      <c r="F82" s="8"/>
      <c r="G82" s="59">
        <v>62400</v>
      </c>
      <c r="H82" s="9">
        <v>62400</v>
      </c>
      <c r="I82" s="59">
        <v>124800</v>
      </c>
    </row>
    <row r="83" spans="1:9" ht="19.5" customHeight="1">
      <c r="A83" s="7">
        <v>6110</v>
      </c>
      <c r="B83" s="7">
        <v>360</v>
      </c>
      <c r="C83" s="7" t="s">
        <v>97</v>
      </c>
      <c r="D83" s="7">
        <v>1</v>
      </c>
      <c r="E83" s="8" t="s">
        <v>107</v>
      </c>
      <c r="F83" s="8"/>
      <c r="G83" s="59">
        <v>4000</v>
      </c>
      <c r="H83" s="9">
        <v>4000</v>
      </c>
      <c r="I83" s="59">
        <v>8000</v>
      </c>
    </row>
    <row r="84" spans="1:9" ht="19.5" customHeight="1">
      <c r="A84" s="7">
        <v>6110</v>
      </c>
      <c r="B84" s="7">
        <v>370</v>
      </c>
      <c r="C84" s="7" t="s">
        <v>97</v>
      </c>
      <c r="D84" s="7">
        <v>1</v>
      </c>
      <c r="E84" s="8" t="s">
        <v>108</v>
      </c>
      <c r="F84" s="8"/>
      <c r="G84" s="59">
        <v>76574</v>
      </c>
      <c r="H84" s="9">
        <v>76574</v>
      </c>
      <c r="I84" s="59">
        <v>153148</v>
      </c>
    </row>
    <row r="85" spans="1:9" ht="32">
      <c r="A85" s="7">
        <v>6110</v>
      </c>
      <c r="B85" s="7">
        <v>379</v>
      </c>
      <c r="C85" s="7" t="s">
        <v>97</v>
      </c>
      <c r="D85" s="7">
        <v>1</v>
      </c>
      <c r="E85" s="8" t="s">
        <v>109</v>
      </c>
      <c r="F85" s="8"/>
      <c r="G85" s="59">
        <v>12500</v>
      </c>
      <c r="H85" s="9">
        <v>12500</v>
      </c>
      <c r="I85" s="59">
        <v>25000</v>
      </c>
    </row>
    <row r="86" spans="1:9" ht="19.5" customHeight="1">
      <c r="A86" s="7">
        <v>6110</v>
      </c>
      <c r="B86" s="7">
        <v>390</v>
      </c>
      <c r="C86" s="7" t="s">
        <v>97</v>
      </c>
      <c r="D86" s="7">
        <v>1</v>
      </c>
      <c r="E86" s="8" t="s">
        <v>110</v>
      </c>
      <c r="F86" s="8"/>
      <c r="G86" s="59">
        <v>5000</v>
      </c>
      <c r="H86" s="9">
        <v>5000</v>
      </c>
      <c r="I86" s="59">
        <v>10000</v>
      </c>
    </row>
    <row r="87" spans="1:9" ht="48">
      <c r="A87" s="7">
        <v>6110</v>
      </c>
      <c r="B87" s="7">
        <v>510</v>
      </c>
      <c r="C87" s="7" t="s">
        <v>97</v>
      </c>
      <c r="D87" s="7">
        <v>1</v>
      </c>
      <c r="E87" s="8" t="s">
        <v>111</v>
      </c>
      <c r="F87" s="8"/>
      <c r="G87" s="59">
        <v>29999.84</v>
      </c>
      <c r="H87" s="9">
        <v>29999.84</v>
      </c>
      <c r="I87" s="59">
        <v>59999.68</v>
      </c>
    </row>
    <row r="88" spans="1:9" ht="32">
      <c r="A88" s="7">
        <v>6110</v>
      </c>
      <c r="B88" s="7">
        <v>642</v>
      </c>
      <c r="C88" s="7" t="s">
        <v>97</v>
      </c>
      <c r="D88" s="7">
        <v>1</v>
      </c>
      <c r="E88" s="8" t="s">
        <v>112</v>
      </c>
      <c r="F88" s="8"/>
      <c r="G88" s="59">
        <v>9575</v>
      </c>
      <c r="H88" s="9">
        <v>9575</v>
      </c>
      <c r="I88" s="59">
        <v>19150</v>
      </c>
    </row>
    <row r="89" spans="1:9" ht="48">
      <c r="A89" s="7">
        <v>6110</v>
      </c>
      <c r="B89" s="7">
        <v>643</v>
      </c>
      <c r="C89" s="7" t="s">
        <v>97</v>
      </c>
      <c r="D89" s="7">
        <v>1</v>
      </c>
      <c r="E89" s="8" t="s">
        <v>113</v>
      </c>
      <c r="F89" s="8"/>
      <c r="G89" s="59">
        <v>65000</v>
      </c>
      <c r="H89" s="9">
        <v>65000</v>
      </c>
      <c r="I89" s="59">
        <v>130000</v>
      </c>
    </row>
    <row r="90" spans="1:9" ht="32">
      <c r="A90" s="7">
        <v>6110</v>
      </c>
      <c r="B90" s="7">
        <v>690</v>
      </c>
      <c r="C90" s="7" t="s">
        <v>97</v>
      </c>
      <c r="D90" s="7">
        <v>1</v>
      </c>
      <c r="E90" s="8" t="s">
        <v>114</v>
      </c>
      <c r="F90" s="8"/>
      <c r="G90" s="59">
        <v>5000</v>
      </c>
      <c r="H90" s="9">
        <v>5000</v>
      </c>
      <c r="I90" s="59">
        <v>10000</v>
      </c>
    </row>
    <row r="91" spans="1:9" ht="48">
      <c r="A91" s="7">
        <v>6110</v>
      </c>
      <c r="B91" s="7">
        <v>120</v>
      </c>
      <c r="C91" s="7" t="s">
        <v>97</v>
      </c>
      <c r="D91" s="7">
        <v>1</v>
      </c>
      <c r="E91" s="8" t="s">
        <v>115</v>
      </c>
      <c r="F91" s="18" t="s">
        <v>116</v>
      </c>
      <c r="G91" s="59">
        <v>2879556</v>
      </c>
      <c r="H91" s="59">
        <v>2879556</v>
      </c>
      <c r="I91" s="13">
        <v>5759112</v>
      </c>
    </row>
    <row r="92" spans="1:9" ht="48">
      <c r="A92" s="7">
        <v>6110</v>
      </c>
      <c r="B92" s="7">
        <v>210</v>
      </c>
      <c r="C92" s="7" t="s">
        <v>97</v>
      </c>
      <c r="D92" s="7">
        <v>1</v>
      </c>
      <c r="E92" s="8" t="s">
        <v>117</v>
      </c>
      <c r="F92" s="8"/>
      <c r="G92" s="59">
        <v>873945</v>
      </c>
      <c r="H92" s="9">
        <v>873945</v>
      </c>
      <c r="I92" s="59">
        <v>1747890</v>
      </c>
    </row>
    <row r="93" spans="1:9" ht="32">
      <c r="A93" s="7">
        <v>6100</v>
      </c>
      <c r="B93" s="7">
        <v>120</v>
      </c>
      <c r="C93" s="7" t="s">
        <v>118</v>
      </c>
      <c r="D93" s="7">
        <v>1</v>
      </c>
      <c r="E93" s="8" t="s">
        <v>119</v>
      </c>
      <c r="F93" s="18" t="s">
        <v>99</v>
      </c>
      <c r="G93" s="59">
        <v>157998</v>
      </c>
      <c r="H93" s="9">
        <v>78999</v>
      </c>
      <c r="I93" s="59">
        <v>236997</v>
      </c>
    </row>
    <row r="94" spans="1:9" ht="32">
      <c r="A94" s="7">
        <v>6100</v>
      </c>
      <c r="B94" s="7">
        <v>160</v>
      </c>
      <c r="C94" s="7" t="s">
        <v>118</v>
      </c>
      <c r="D94" s="7">
        <v>1</v>
      </c>
      <c r="E94" s="8" t="s">
        <v>120</v>
      </c>
      <c r="F94" s="18" t="s">
        <v>121</v>
      </c>
      <c r="G94" s="59">
        <v>406320</v>
      </c>
      <c r="H94" s="9">
        <v>203160</v>
      </c>
      <c r="I94" s="59">
        <v>609480</v>
      </c>
    </row>
    <row r="95" spans="1:9" ht="32">
      <c r="A95" s="7">
        <v>6100</v>
      </c>
      <c r="B95" s="7">
        <v>210</v>
      </c>
      <c r="C95" s="7" t="s">
        <v>118</v>
      </c>
      <c r="D95" s="7">
        <v>1</v>
      </c>
      <c r="E95" s="8" t="s">
        <v>122</v>
      </c>
      <c r="F95" s="18"/>
      <c r="G95" s="59">
        <v>135682</v>
      </c>
      <c r="H95" s="9">
        <v>67841</v>
      </c>
      <c r="I95" s="59">
        <v>203523</v>
      </c>
    </row>
    <row r="96" spans="1:9" ht="32">
      <c r="A96" s="7">
        <v>6110</v>
      </c>
      <c r="B96" s="7">
        <v>369</v>
      </c>
      <c r="C96" s="7" t="s">
        <v>97</v>
      </c>
      <c r="D96" s="7">
        <v>2</v>
      </c>
      <c r="E96" s="8" t="s">
        <v>124</v>
      </c>
      <c r="F96" s="18"/>
      <c r="G96" s="59">
        <v>237500</v>
      </c>
      <c r="H96" s="9">
        <v>237500</v>
      </c>
      <c r="I96" s="59">
        <v>475000</v>
      </c>
    </row>
    <row r="97" spans="1:9" ht="32">
      <c r="A97" s="7">
        <v>6110</v>
      </c>
      <c r="B97" s="7">
        <v>110</v>
      </c>
      <c r="C97" s="7" t="s">
        <v>97</v>
      </c>
      <c r="D97" s="7">
        <v>2</v>
      </c>
      <c r="E97" s="8" t="s">
        <v>125</v>
      </c>
      <c r="F97" s="18" t="s">
        <v>99</v>
      </c>
      <c r="G97" s="59">
        <v>101036</v>
      </c>
      <c r="H97" s="9">
        <v>101036</v>
      </c>
      <c r="I97" s="59">
        <v>202072</v>
      </c>
    </row>
    <row r="98" spans="1:9" ht="32">
      <c r="A98" s="7">
        <v>6110</v>
      </c>
      <c r="B98" s="7">
        <v>210</v>
      </c>
      <c r="C98" s="7" t="s">
        <v>97</v>
      </c>
      <c r="D98" s="7">
        <v>2</v>
      </c>
      <c r="E98" s="8" t="s">
        <v>126</v>
      </c>
      <c r="F98" s="18"/>
      <c r="G98" s="59">
        <v>29171</v>
      </c>
      <c r="H98" s="59">
        <v>29171</v>
      </c>
      <c r="I98" s="59">
        <v>58342</v>
      </c>
    </row>
    <row r="99" spans="1:9" ht="48">
      <c r="A99" s="7">
        <v>6110</v>
      </c>
      <c r="B99" s="7">
        <v>310</v>
      </c>
      <c r="C99" s="7" t="s">
        <v>97</v>
      </c>
      <c r="D99" s="7">
        <v>2</v>
      </c>
      <c r="E99" s="8" t="s">
        <v>127</v>
      </c>
      <c r="F99" s="18"/>
      <c r="G99" s="59">
        <v>4275000</v>
      </c>
      <c r="H99" s="9">
        <v>2850000</v>
      </c>
      <c r="I99" s="59">
        <v>7125000</v>
      </c>
    </row>
    <row r="100" spans="1:9" ht="32">
      <c r="A100" s="24">
        <v>6110</v>
      </c>
      <c r="B100" s="7">
        <v>310</v>
      </c>
      <c r="C100" s="7" t="s">
        <v>97</v>
      </c>
      <c r="D100" s="7">
        <v>2</v>
      </c>
      <c r="E100" s="8" t="s">
        <v>128</v>
      </c>
      <c r="F100" s="18"/>
      <c r="G100" s="59">
        <v>75000</v>
      </c>
      <c r="H100" s="59">
        <v>0</v>
      </c>
      <c r="I100" s="59">
        <v>75000</v>
      </c>
    </row>
    <row r="101" spans="1:9" ht="16">
      <c r="A101" s="24">
        <v>6500</v>
      </c>
      <c r="B101" s="7">
        <v>350</v>
      </c>
      <c r="C101" s="7" t="s">
        <v>130</v>
      </c>
      <c r="D101" s="7">
        <v>1</v>
      </c>
      <c r="E101" s="8" t="s">
        <v>131</v>
      </c>
      <c r="F101" s="18"/>
      <c r="G101" s="59">
        <v>649717.78</v>
      </c>
      <c r="H101" s="59">
        <v>13270.22</v>
      </c>
      <c r="I101" s="59">
        <v>662988</v>
      </c>
    </row>
    <row r="102" spans="1:9" ht="48">
      <c r="A102" s="24">
        <v>6500</v>
      </c>
      <c r="B102" s="7">
        <v>160</v>
      </c>
      <c r="C102" s="7" t="s">
        <v>130</v>
      </c>
      <c r="D102" s="7">
        <v>1</v>
      </c>
      <c r="E102" s="8" t="s">
        <v>132</v>
      </c>
      <c r="F102" s="18"/>
      <c r="G102" s="59">
        <v>15350</v>
      </c>
      <c r="H102" s="59">
        <v>0</v>
      </c>
      <c r="I102" s="59">
        <v>15350</v>
      </c>
    </row>
    <row r="103" spans="1:9" ht="32">
      <c r="A103" s="24">
        <v>6500</v>
      </c>
      <c r="B103" s="7">
        <v>210</v>
      </c>
      <c r="C103" s="7" t="s">
        <v>130</v>
      </c>
      <c r="D103" s="7">
        <v>1</v>
      </c>
      <c r="E103" s="8" t="s">
        <v>133</v>
      </c>
      <c r="F103" s="18"/>
      <c r="G103" s="59">
        <v>4650</v>
      </c>
      <c r="H103" s="59">
        <v>0</v>
      </c>
      <c r="I103" s="59">
        <v>4650</v>
      </c>
    </row>
    <row r="104" spans="1:9" ht="32">
      <c r="A104" s="24">
        <v>6500</v>
      </c>
      <c r="B104" s="7">
        <v>644</v>
      </c>
      <c r="C104" s="7" t="s">
        <v>130</v>
      </c>
      <c r="D104" s="7">
        <v>1</v>
      </c>
      <c r="E104" s="8" t="s">
        <v>134</v>
      </c>
      <c r="F104" s="18"/>
      <c r="G104" s="59">
        <v>634625</v>
      </c>
      <c r="H104" s="59">
        <v>0</v>
      </c>
      <c r="I104" s="59">
        <v>634625</v>
      </c>
    </row>
    <row r="105" spans="1:9" ht="16">
      <c r="A105" s="24">
        <v>6500</v>
      </c>
      <c r="B105" s="24">
        <v>379</v>
      </c>
      <c r="C105" s="7" t="s">
        <v>130</v>
      </c>
      <c r="D105" s="7">
        <v>1</v>
      </c>
      <c r="E105" s="25" t="s">
        <v>135</v>
      </c>
      <c r="F105" s="18"/>
      <c r="G105" s="59">
        <v>400000</v>
      </c>
      <c r="H105" s="59">
        <v>0</v>
      </c>
      <c r="I105" s="59">
        <v>400000</v>
      </c>
    </row>
    <row r="106" spans="1:9" ht="32">
      <c r="A106" s="24">
        <v>6500</v>
      </c>
      <c r="B106" s="24">
        <v>644</v>
      </c>
      <c r="C106" s="7" t="s">
        <v>130</v>
      </c>
      <c r="D106" s="7">
        <v>1</v>
      </c>
      <c r="E106" s="8" t="s">
        <v>136</v>
      </c>
      <c r="F106" s="18"/>
      <c r="G106" s="59">
        <v>3000000</v>
      </c>
      <c r="H106" s="59">
        <v>0</v>
      </c>
      <c r="I106" s="59">
        <v>3000000</v>
      </c>
    </row>
    <row r="107" spans="1:9" ht="32">
      <c r="A107" s="7">
        <v>9700</v>
      </c>
      <c r="B107" s="7">
        <v>940</v>
      </c>
      <c r="C107" s="7" t="s">
        <v>138</v>
      </c>
      <c r="D107" s="7">
        <v>2</v>
      </c>
      <c r="E107" s="8" t="s">
        <v>139</v>
      </c>
      <c r="F107" s="18"/>
      <c r="G107" s="59">
        <v>8000000</v>
      </c>
      <c r="H107" s="59">
        <v>4000000</v>
      </c>
      <c r="I107" s="59">
        <v>12000000</v>
      </c>
    </row>
    <row r="108" spans="1:9" ht="16">
      <c r="A108" s="7">
        <v>7790</v>
      </c>
      <c r="B108" s="14">
        <v>770</v>
      </c>
      <c r="C108" s="7" t="s">
        <v>138</v>
      </c>
      <c r="D108" s="7">
        <v>2</v>
      </c>
      <c r="E108" s="8" t="s">
        <v>140</v>
      </c>
      <c r="F108" s="18"/>
      <c r="G108" s="59">
        <v>5000000</v>
      </c>
      <c r="H108" s="59">
        <v>2000000</v>
      </c>
      <c r="I108" s="59">
        <v>7000000</v>
      </c>
    </row>
    <row r="109" spans="1:9" ht="48">
      <c r="A109" s="27" t="s">
        <v>141</v>
      </c>
      <c r="B109" s="7">
        <v>100</v>
      </c>
      <c r="C109" s="7" t="s">
        <v>142</v>
      </c>
      <c r="D109" s="7">
        <v>1</v>
      </c>
      <c r="E109" s="8" t="s">
        <v>200</v>
      </c>
      <c r="F109" s="18"/>
      <c r="G109" s="59">
        <v>46870624</v>
      </c>
      <c r="H109" s="9">
        <v>23400176</v>
      </c>
      <c r="I109" s="59">
        <v>70270800</v>
      </c>
    </row>
    <row r="110" spans="1:9" ht="48">
      <c r="A110" s="14" t="s">
        <v>141</v>
      </c>
      <c r="B110" s="7">
        <v>210</v>
      </c>
      <c r="C110" s="7" t="s">
        <v>138</v>
      </c>
      <c r="D110" s="7">
        <v>1</v>
      </c>
      <c r="E110" s="8" t="s">
        <v>201</v>
      </c>
      <c r="F110" s="18"/>
      <c r="G110" s="59">
        <v>3585602</v>
      </c>
      <c r="H110" s="9">
        <v>1790113</v>
      </c>
      <c r="I110" s="59">
        <v>5375715</v>
      </c>
    </row>
    <row r="111" spans="1:9" ht="48">
      <c r="A111" s="7">
        <v>7900</v>
      </c>
      <c r="B111" s="7">
        <v>510</v>
      </c>
      <c r="C111" s="7" t="s">
        <v>148</v>
      </c>
      <c r="D111" s="7">
        <v>1</v>
      </c>
      <c r="E111" s="8" t="s">
        <v>149</v>
      </c>
      <c r="F111" s="18"/>
      <c r="G111" s="59">
        <v>17300000</v>
      </c>
      <c r="H111" s="59">
        <v>7500000</v>
      </c>
      <c r="I111" s="59">
        <v>24800000</v>
      </c>
    </row>
    <row r="112" spans="1:9" ht="32">
      <c r="A112" s="7">
        <v>7900</v>
      </c>
      <c r="B112" s="7">
        <v>643</v>
      </c>
      <c r="C112" s="7" t="s">
        <v>148</v>
      </c>
      <c r="D112" s="7">
        <v>1</v>
      </c>
      <c r="E112" s="8" t="s">
        <v>150</v>
      </c>
      <c r="F112" s="18"/>
      <c r="G112" s="59">
        <v>2500000</v>
      </c>
      <c r="H112" s="59">
        <v>0</v>
      </c>
      <c r="I112" s="59">
        <v>2500000</v>
      </c>
    </row>
    <row r="113" spans="1:9" ht="32">
      <c r="A113" s="7">
        <v>7900</v>
      </c>
      <c r="B113" s="7">
        <v>390</v>
      </c>
      <c r="C113" s="7" t="s">
        <v>148</v>
      </c>
      <c r="D113" s="7">
        <v>1</v>
      </c>
      <c r="E113" s="8" t="s">
        <v>151</v>
      </c>
      <c r="F113" s="18"/>
      <c r="G113" s="59">
        <v>1099830</v>
      </c>
      <c r="H113" s="59">
        <v>1099830</v>
      </c>
      <c r="I113" s="59">
        <v>2199660</v>
      </c>
    </row>
    <row r="114" spans="1:9" ht="16">
      <c r="A114" s="7">
        <v>7900</v>
      </c>
      <c r="B114" s="7">
        <v>670</v>
      </c>
      <c r="C114" s="7" t="s">
        <v>157</v>
      </c>
      <c r="D114" s="7">
        <v>1</v>
      </c>
      <c r="E114" s="8" t="s">
        <v>158</v>
      </c>
      <c r="F114" s="18"/>
      <c r="G114" s="59">
        <v>5000000</v>
      </c>
      <c r="H114" s="59">
        <v>0</v>
      </c>
      <c r="I114" s="59">
        <v>5000000</v>
      </c>
    </row>
    <row r="115" spans="1:9" ht="32">
      <c r="A115" s="7">
        <v>7900</v>
      </c>
      <c r="B115" s="28">
        <v>350</v>
      </c>
      <c r="C115" s="7" t="s">
        <v>160</v>
      </c>
      <c r="D115" s="7">
        <v>1</v>
      </c>
      <c r="E115" s="8" t="s">
        <v>161</v>
      </c>
      <c r="F115" s="18"/>
      <c r="G115" s="59">
        <v>5426000</v>
      </c>
      <c r="H115" s="9">
        <v>2713000</v>
      </c>
      <c r="I115" s="59">
        <v>8139000</v>
      </c>
    </row>
    <row r="116" spans="1:9" ht="19.5" customHeight="1">
      <c r="A116" s="24">
        <v>6132</v>
      </c>
      <c r="B116" s="7">
        <v>510</v>
      </c>
      <c r="C116" s="7" t="s">
        <v>163</v>
      </c>
      <c r="D116" s="7">
        <v>1</v>
      </c>
      <c r="E116" s="8" t="s">
        <v>164</v>
      </c>
      <c r="F116" s="18"/>
      <c r="G116" s="59">
        <v>2489200</v>
      </c>
      <c r="H116" s="9">
        <v>2015520</v>
      </c>
      <c r="I116" s="59">
        <v>4504720</v>
      </c>
    </row>
    <row r="117" spans="1:9" ht="32">
      <c r="A117" s="7">
        <v>6132</v>
      </c>
      <c r="B117" s="7">
        <v>641</v>
      </c>
      <c r="C117" s="7" t="s">
        <v>163</v>
      </c>
      <c r="D117" s="7">
        <v>1</v>
      </c>
      <c r="E117" s="8" t="s">
        <v>165</v>
      </c>
      <c r="F117" s="18"/>
      <c r="G117" s="59">
        <v>870000</v>
      </c>
      <c r="H117" s="59">
        <v>0</v>
      </c>
      <c r="I117" s="59">
        <v>870000</v>
      </c>
    </row>
    <row r="118" spans="1:9" ht="48">
      <c r="A118" s="7">
        <v>7800</v>
      </c>
      <c r="B118" s="7">
        <v>310</v>
      </c>
      <c r="C118" s="7" t="s">
        <v>167</v>
      </c>
      <c r="D118" s="7">
        <v>1</v>
      </c>
      <c r="E118" s="8" t="s">
        <v>168</v>
      </c>
      <c r="F118" s="18"/>
      <c r="G118" s="59">
        <v>41000</v>
      </c>
      <c r="H118" s="59">
        <v>0</v>
      </c>
      <c r="I118" s="59">
        <v>41000</v>
      </c>
    </row>
    <row r="119" spans="1:9" ht="19.5" customHeight="1">
      <c r="A119" s="10"/>
      <c r="B119" s="10"/>
      <c r="C119" s="10"/>
      <c r="D119" s="10"/>
      <c r="E119" s="60"/>
      <c r="F119" s="18"/>
      <c r="G119" s="59"/>
      <c r="H119" s="9"/>
      <c r="I119" s="9"/>
    </row>
    <row r="120" spans="1:9" ht="19.5" customHeight="1">
      <c r="A120" s="10"/>
      <c r="B120" s="10"/>
      <c r="C120" s="10"/>
      <c r="D120" s="10"/>
      <c r="E120" s="60"/>
      <c r="F120" s="18"/>
      <c r="G120" s="59"/>
      <c r="H120" s="9"/>
      <c r="I120" s="9"/>
    </row>
    <row r="121" spans="1:9" ht="19.5" customHeight="1">
      <c r="A121" s="10"/>
      <c r="B121" s="10"/>
      <c r="C121" s="10"/>
      <c r="D121" s="10"/>
      <c r="E121" s="60"/>
      <c r="F121" s="18"/>
      <c r="G121" s="59"/>
      <c r="H121" s="9"/>
      <c r="I121" s="9"/>
    </row>
    <row r="122" spans="1:9" ht="19.5" customHeight="1">
      <c r="A122" s="10"/>
      <c r="B122" s="10"/>
      <c r="C122" s="10"/>
      <c r="D122" s="10"/>
      <c r="E122" s="60"/>
      <c r="F122" s="18"/>
      <c r="G122" s="59"/>
      <c r="H122" s="9"/>
      <c r="I122" s="9"/>
    </row>
    <row r="123" spans="1:9" ht="19.5" customHeight="1">
      <c r="A123" s="10"/>
      <c r="B123" s="10"/>
      <c r="C123" s="10"/>
      <c r="D123" s="10"/>
      <c r="E123" s="60"/>
      <c r="F123" s="18"/>
      <c r="G123" s="59"/>
      <c r="H123" s="9"/>
      <c r="I123" s="9"/>
    </row>
    <row r="124" spans="1:9" ht="19.5" customHeight="1">
      <c r="A124" s="10"/>
      <c r="B124" s="10"/>
      <c r="C124" s="10"/>
      <c r="D124" s="10"/>
      <c r="E124" s="60"/>
      <c r="F124" s="18"/>
      <c r="G124" s="59"/>
      <c r="H124" s="9"/>
      <c r="I124" s="9"/>
    </row>
    <row r="125" spans="1:9" ht="19.5" customHeight="1">
      <c r="A125" s="10"/>
      <c r="B125" s="10"/>
      <c r="C125" s="10"/>
      <c r="D125" s="10"/>
      <c r="E125" s="60"/>
      <c r="F125" s="18"/>
      <c r="G125" s="59"/>
      <c r="H125" s="9"/>
      <c r="I125" s="9"/>
    </row>
    <row r="126" spans="1:9" ht="19.5" customHeight="1">
      <c r="A126" s="10"/>
      <c r="B126" s="10"/>
      <c r="C126" s="10"/>
      <c r="D126" s="10"/>
      <c r="E126" s="60"/>
      <c r="F126" s="18"/>
      <c r="G126" s="59"/>
      <c r="H126" s="9"/>
      <c r="I126" s="9"/>
    </row>
    <row r="127" spans="1:9" ht="19.5" customHeight="1">
      <c r="A127" s="10"/>
      <c r="B127" s="10"/>
      <c r="C127" s="10"/>
      <c r="D127" s="10"/>
      <c r="E127" s="60"/>
      <c r="F127" s="18"/>
      <c r="G127" s="61"/>
      <c r="H127" s="9"/>
      <c r="I127" s="9"/>
    </row>
    <row r="128" spans="1:9" ht="19.5" customHeight="1">
      <c r="A128" s="10"/>
      <c r="B128" s="10"/>
      <c r="C128" s="10"/>
      <c r="D128" s="10"/>
      <c r="E128" s="60"/>
      <c r="F128" s="18"/>
      <c r="G128" s="61"/>
      <c r="H128" s="9"/>
      <c r="I128" s="9"/>
    </row>
    <row r="129" spans="1:9" ht="19.5" customHeight="1">
      <c r="A129" s="10"/>
      <c r="B129" s="10"/>
      <c r="C129" s="10"/>
      <c r="D129" s="10"/>
      <c r="E129" s="60"/>
      <c r="F129" s="18"/>
      <c r="G129" s="61"/>
      <c r="H129" s="9"/>
      <c r="I129" s="9"/>
    </row>
    <row r="130" spans="1:9" ht="19.5" customHeight="1">
      <c r="A130" s="10"/>
      <c r="B130" s="10"/>
      <c r="C130" s="10"/>
      <c r="D130" s="10"/>
      <c r="E130" s="60"/>
      <c r="F130" s="10"/>
      <c r="G130" s="61"/>
      <c r="H130" s="9"/>
      <c r="I130" s="9"/>
    </row>
    <row r="131" spans="1:9" ht="19.5" customHeight="1">
      <c r="A131" s="7">
        <v>5000</v>
      </c>
      <c r="B131" s="7">
        <v>397</v>
      </c>
      <c r="C131" s="10"/>
      <c r="D131" s="10"/>
      <c r="E131" s="8" t="s">
        <v>202</v>
      </c>
      <c r="F131" s="10"/>
      <c r="G131" s="59">
        <v>25601142.719999999</v>
      </c>
      <c r="H131" s="59">
        <v>12800571.359999999</v>
      </c>
      <c r="I131" s="9">
        <v>38401714.079999998</v>
      </c>
    </row>
    <row r="132" spans="1:9" ht="19.5" customHeight="1">
      <c r="A132" s="10"/>
      <c r="B132" s="10"/>
      <c r="C132" s="10"/>
      <c r="D132" s="10"/>
      <c r="E132" s="60"/>
      <c r="F132" s="10"/>
      <c r="G132" s="61"/>
      <c r="H132" s="9"/>
      <c r="I132" s="9"/>
    </row>
    <row r="133" spans="1:9" ht="19.5" customHeight="1">
      <c r="A133" s="7">
        <v>7200</v>
      </c>
      <c r="B133" s="7">
        <v>790</v>
      </c>
      <c r="C133" s="10"/>
      <c r="D133" s="10"/>
      <c r="E133" s="8" t="s">
        <v>170</v>
      </c>
      <c r="F133" s="10"/>
      <c r="G133" s="59">
        <v>12231698.83</v>
      </c>
      <c r="H133" s="59">
        <v>6115849.4100000001</v>
      </c>
      <c r="I133" s="9">
        <v>18347548.240000002</v>
      </c>
    </row>
    <row r="134" spans="1:9" ht="15.75" customHeight="1">
      <c r="A134" s="106" t="s">
        <v>174</v>
      </c>
      <c r="B134" s="107"/>
      <c r="C134" s="107"/>
      <c r="D134" s="107"/>
      <c r="E134" s="107"/>
      <c r="F134" s="108"/>
      <c r="G134" s="9">
        <f t="shared" ref="G134:I134" si="0">SUM(G10:G133)</f>
        <v>256994108.17000002</v>
      </c>
      <c r="H134" s="9">
        <f t="shared" si="0"/>
        <v>128304404.83</v>
      </c>
      <c r="I134" s="9">
        <f t="shared" si="0"/>
        <v>385298513</v>
      </c>
    </row>
    <row r="135" spans="1:9" ht="15.75" customHeight="1">
      <c r="E135" s="4"/>
    </row>
    <row r="136" spans="1:9" ht="15.75" customHeight="1">
      <c r="A136" s="110" t="s">
        <v>175</v>
      </c>
      <c r="B136" s="95"/>
      <c r="C136" s="95"/>
      <c r="E136" s="4"/>
      <c r="G136" s="33"/>
      <c r="H136" s="36"/>
    </row>
    <row r="137" spans="1:9" ht="15.75" customHeight="1">
      <c r="A137" s="34"/>
      <c r="B137" s="34"/>
      <c r="C137" s="35" t="s">
        <v>176</v>
      </c>
      <c r="D137" s="111" t="s">
        <v>177</v>
      </c>
      <c r="E137" s="95"/>
      <c r="F137" s="34"/>
      <c r="G137" s="34"/>
      <c r="H137" s="36"/>
    </row>
    <row r="138" spans="1:9" ht="15.75" customHeight="1">
      <c r="E138" s="4"/>
      <c r="G138" s="12">
        <f t="shared" ref="G138:H138" si="1">G136-G134</f>
        <v>-256994108.17000002</v>
      </c>
      <c r="H138" s="12">
        <f t="shared" si="1"/>
        <v>-128304404.83</v>
      </c>
    </row>
    <row r="139" spans="1:9" ht="15.75" customHeight="1">
      <c r="A139" s="96" t="s">
        <v>178</v>
      </c>
      <c r="B139" s="95"/>
      <c r="C139" s="95"/>
      <c r="D139" s="95"/>
      <c r="E139" s="95"/>
      <c r="F139" s="95"/>
      <c r="G139" s="95"/>
    </row>
    <row r="140" spans="1:9" ht="15.75" customHeight="1">
      <c r="E140" s="4"/>
    </row>
    <row r="141" spans="1:9" ht="15.75" customHeight="1">
      <c r="E141" s="4"/>
    </row>
    <row r="142" spans="1:9" ht="15.75" customHeight="1">
      <c r="E142" s="4"/>
    </row>
    <row r="143" spans="1:9" ht="15.75" customHeight="1">
      <c r="E143" s="4"/>
    </row>
    <row r="144" spans="1:9" ht="15.75" customHeight="1">
      <c r="E144" s="4"/>
    </row>
    <row r="145" spans="5:5" ht="15.75" customHeight="1">
      <c r="E145" s="4"/>
    </row>
    <row r="146" spans="5:5" ht="15.75" customHeight="1">
      <c r="E146" s="4"/>
    </row>
    <row r="147" spans="5:5" ht="15.75" customHeight="1">
      <c r="E147" s="4"/>
    </row>
    <row r="148" spans="5:5" ht="15.75" customHeight="1">
      <c r="E148" s="4"/>
    </row>
    <row r="149" spans="5:5" ht="15.75" customHeight="1">
      <c r="E149" s="4"/>
    </row>
    <row r="150" spans="5:5" ht="15.75" customHeight="1">
      <c r="E150" s="4"/>
    </row>
    <row r="151" spans="5:5" ht="15.75" customHeight="1">
      <c r="E151" s="4"/>
    </row>
    <row r="152" spans="5:5" ht="15.75" customHeight="1">
      <c r="E152" s="4"/>
    </row>
    <row r="153" spans="5:5" ht="15.75" customHeight="1">
      <c r="E153" s="4"/>
    </row>
    <row r="154" spans="5:5" ht="15.75" customHeight="1">
      <c r="E154" s="4"/>
    </row>
    <row r="155" spans="5:5" ht="15.75" customHeight="1">
      <c r="E155" s="4"/>
    </row>
    <row r="156" spans="5:5" ht="15.75" customHeight="1">
      <c r="E156" s="4"/>
    </row>
    <row r="157" spans="5:5" ht="15.75" customHeight="1">
      <c r="E157" s="4"/>
    </row>
    <row r="158" spans="5:5" ht="15.75" customHeight="1">
      <c r="E158" s="4"/>
    </row>
    <row r="159" spans="5:5" ht="15.75" customHeight="1">
      <c r="E159" s="4"/>
    </row>
    <row r="160" spans="5:5" ht="15.75" customHeight="1">
      <c r="E160" s="4"/>
    </row>
    <row r="161" spans="5:5" ht="15.75" customHeight="1">
      <c r="E161" s="4"/>
    </row>
    <row r="162" spans="5:5" ht="15.75" customHeight="1">
      <c r="E162" s="4"/>
    </row>
    <row r="163" spans="5:5" ht="15.75" customHeight="1">
      <c r="E163" s="4"/>
    </row>
    <row r="164" spans="5:5" ht="15.75" customHeight="1">
      <c r="E164" s="4"/>
    </row>
    <row r="165" spans="5:5" ht="15.75" customHeight="1">
      <c r="E165" s="4"/>
    </row>
    <row r="166" spans="5:5" ht="15.75" customHeight="1">
      <c r="E166" s="4"/>
    </row>
    <row r="167" spans="5:5" ht="15.75" customHeight="1">
      <c r="E167" s="4"/>
    </row>
    <row r="168" spans="5:5" ht="15.75" customHeight="1">
      <c r="E168" s="4"/>
    </row>
    <row r="169" spans="5:5" ht="15.75" customHeight="1">
      <c r="E169" s="4"/>
    </row>
    <row r="170" spans="5:5" ht="15.75" customHeight="1">
      <c r="E170" s="4"/>
    </row>
    <row r="171" spans="5:5" ht="15.75" customHeight="1">
      <c r="E171" s="4"/>
    </row>
    <row r="172" spans="5:5" ht="15.75" customHeight="1">
      <c r="E172" s="4"/>
    </row>
    <row r="173" spans="5:5" ht="15.75" customHeight="1">
      <c r="E173" s="4"/>
    </row>
    <row r="174" spans="5:5" ht="15.75" customHeight="1">
      <c r="E174" s="4"/>
    </row>
    <row r="175" spans="5:5" ht="15.75" customHeight="1">
      <c r="E175" s="4"/>
    </row>
    <row r="176" spans="5:5" ht="15.75" customHeight="1">
      <c r="E176" s="4"/>
    </row>
    <row r="177" spans="5:5" ht="15.75" customHeight="1">
      <c r="E177" s="4"/>
    </row>
    <row r="178" spans="5:5" ht="15.75" customHeight="1">
      <c r="E178" s="4"/>
    </row>
    <row r="179" spans="5:5" ht="15.75" customHeight="1">
      <c r="E179" s="4"/>
    </row>
    <row r="180" spans="5:5" ht="15.75" customHeight="1">
      <c r="E180" s="4"/>
    </row>
    <row r="181" spans="5:5" ht="15.75" customHeight="1">
      <c r="E181" s="4"/>
    </row>
    <row r="182" spans="5:5" ht="15.75" customHeight="1">
      <c r="E182" s="4"/>
    </row>
    <row r="183" spans="5:5" ht="15.75" customHeight="1">
      <c r="E183" s="4"/>
    </row>
    <row r="184" spans="5:5" ht="15.75" customHeight="1">
      <c r="E184" s="4"/>
    </row>
    <row r="185" spans="5:5" ht="15.75" customHeight="1">
      <c r="E185" s="4"/>
    </row>
    <row r="186" spans="5:5" ht="15.75" customHeight="1">
      <c r="E186" s="4"/>
    </row>
    <row r="187" spans="5:5" ht="15.75" customHeight="1">
      <c r="E187" s="4"/>
    </row>
    <row r="188" spans="5:5" ht="15.75" customHeight="1">
      <c r="E188" s="4"/>
    </row>
    <row r="189" spans="5:5" ht="15.75" customHeight="1">
      <c r="E189" s="4"/>
    </row>
    <row r="190" spans="5:5" ht="15.75" customHeight="1">
      <c r="E190" s="4"/>
    </row>
    <row r="191" spans="5:5" ht="15.75" customHeight="1">
      <c r="E191" s="4"/>
    </row>
    <row r="192" spans="5:5" ht="15.75" customHeight="1">
      <c r="E192" s="4"/>
    </row>
    <row r="193" spans="5:5" ht="15.75" customHeight="1">
      <c r="E193" s="4"/>
    </row>
    <row r="194" spans="5:5" ht="15.75" customHeight="1">
      <c r="E194" s="4"/>
    </row>
    <row r="195" spans="5:5" ht="15.75" customHeight="1">
      <c r="E195" s="4"/>
    </row>
    <row r="196" spans="5:5" ht="15.75" customHeight="1">
      <c r="E196" s="4"/>
    </row>
    <row r="197" spans="5:5" ht="15.75" customHeight="1">
      <c r="E197" s="4"/>
    </row>
    <row r="198" spans="5:5" ht="15.75" customHeight="1">
      <c r="E198" s="4"/>
    </row>
    <row r="199" spans="5:5" ht="15.75" customHeight="1">
      <c r="E199" s="4"/>
    </row>
    <row r="200" spans="5:5" ht="15.75" customHeight="1">
      <c r="E200" s="4"/>
    </row>
    <row r="201" spans="5:5" ht="15.75" customHeight="1">
      <c r="E201" s="4"/>
    </row>
    <row r="202" spans="5:5" ht="15.75" customHeight="1">
      <c r="E202" s="4"/>
    </row>
    <row r="203" spans="5:5" ht="15.75" customHeight="1">
      <c r="E203" s="4"/>
    </row>
    <row r="204" spans="5:5" ht="15.75" customHeight="1">
      <c r="E204" s="4"/>
    </row>
    <row r="205" spans="5:5" ht="15.75" customHeight="1">
      <c r="E205" s="4"/>
    </row>
    <row r="206" spans="5:5" ht="15.75" customHeight="1">
      <c r="E206" s="4"/>
    </row>
    <row r="207" spans="5:5" ht="15.75" customHeight="1">
      <c r="E207" s="4"/>
    </row>
    <row r="208" spans="5:5" ht="15.75" customHeight="1">
      <c r="E208" s="4"/>
    </row>
    <row r="209" spans="5:5" ht="15.75" customHeight="1">
      <c r="E209" s="4"/>
    </row>
    <row r="210" spans="5:5" ht="15.75" customHeight="1">
      <c r="E210" s="4"/>
    </row>
    <row r="211" spans="5:5" ht="15.75" customHeight="1">
      <c r="E211" s="4"/>
    </row>
    <row r="212" spans="5:5" ht="15.75" customHeight="1">
      <c r="E212" s="4"/>
    </row>
    <row r="213" spans="5:5" ht="15.75" customHeight="1">
      <c r="E213" s="4"/>
    </row>
    <row r="214" spans="5:5" ht="15.75" customHeight="1">
      <c r="E214" s="4"/>
    </row>
    <row r="215" spans="5:5" ht="15.75" customHeight="1">
      <c r="E215" s="4"/>
    </row>
    <row r="216" spans="5:5" ht="15.75" customHeight="1">
      <c r="E216" s="4"/>
    </row>
    <row r="217" spans="5:5" ht="15.75" customHeight="1">
      <c r="E217" s="4"/>
    </row>
    <row r="218" spans="5:5" ht="15.75" customHeight="1">
      <c r="E218" s="4"/>
    </row>
    <row r="219" spans="5:5" ht="15.75" customHeight="1">
      <c r="E219" s="4"/>
    </row>
    <row r="220" spans="5:5" ht="15.75" customHeight="1">
      <c r="E220" s="4"/>
    </row>
    <row r="221" spans="5:5" ht="15.75" customHeight="1">
      <c r="E221" s="4"/>
    </row>
    <row r="222" spans="5:5" ht="15.75" customHeight="1">
      <c r="E222" s="4"/>
    </row>
    <row r="223" spans="5:5" ht="15.75" customHeight="1">
      <c r="E223" s="4"/>
    </row>
    <row r="224" spans="5:5" ht="15.75" customHeight="1">
      <c r="E224" s="4"/>
    </row>
    <row r="225" spans="5:5" ht="15.75" customHeight="1">
      <c r="E225" s="4"/>
    </row>
    <row r="226" spans="5:5" ht="15.75" customHeight="1">
      <c r="E226" s="4"/>
    </row>
    <row r="227" spans="5:5" ht="15.75" customHeight="1">
      <c r="E227" s="4"/>
    </row>
    <row r="228" spans="5:5" ht="15.75" customHeight="1">
      <c r="E228" s="4"/>
    </row>
    <row r="229" spans="5:5" ht="15.75" customHeight="1">
      <c r="E229" s="4"/>
    </row>
    <row r="230" spans="5:5" ht="15.75" customHeight="1">
      <c r="E230" s="4"/>
    </row>
    <row r="231" spans="5:5" ht="15.75" customHeight="1">
      <c r="E231" s="4"/>
    </row>
    <row r="232" spans="5:5" ht="15.75" customHeight="1">
      <c r="E232" s="4"/>
    </row>
    <row r="233" spans="5:5" ht="15.75" customHeight="1">
      <c r="E233" s="4"/>
    </row>
    <row r="234" spans="5:5" ht="15.75" customHeight="1">
      <c r="E234" s="4"/>
    </row>
    <row r="235" spans="5:5" ht="15.75" customHeight="1">
      <c r="E235" s="4"/>
    </row>
    <row r="236" spans="5:5" ht="15.75" customHeight="1">
      <c r="E236" s="4"/>
    </row>
    <row r="237" spans="5:5" ht="15.75" customHeight="1">
      <c r="E237" s="4"/>
    </row>
    <row r="238" spans="5:5" ht="15.75" customHeight="1">
      <c r="E238" s="4"/>
    </row>
    <row r="239" spans="5:5" ht="15.75" customHeight="1">
      <c r="E239" s="4"/>
    </row>
    <row r="240" spans="5:5" ht="15.75" customHeight="1">
      <c r="E240" s="4"/>
    </row>
    <row r="241" spans="5:5" ht="15.75" customHeight="1">
      <c r="E241" s="4"/>
    </row>
    <row r="242" spans="5:5" ht="15.75" customHeight="1">
      <c r="E242" s="4"/>
    </row>
    <row r="243" spans="5:5" ht="15.75" customHeight="1">
      <c r="E243" s="4"/>
    </row>
    <row r="244" spans="5:5" ht="15.75" customHeight="1">
      <c r="E244" s="4"/>
    </row>
    <row r="245" spans="5:5" ht="15.75" customHeight="1">
      <c r="E245" s="4"/>
    </row>
    <row r="246" spans="5:5" ht="15.75" customHeight="1">
      <c r="E246" s="4"/>
    </row>
    <row r="247" spans="5:5" ht="15.75" customHeight="1">
      <c r="E247" s="4"/>
    </row>
    <row r="248" spans="5:5" ht="15.75" customHeight="1">
      <c r="E248" s="4"/>
    </row>
    <row r="249" spans="5:5" ht="15.75" customHeight="1">
      <c r="E249" s="4"/>
    </row>
    <row r="250" spans="5:5" ht="15.75" customHeight="1">
      <c r="E250" s="4"/>
    </row>
    <row r="251" spans="5:5" ht="15.75" customHeight="1">
      <c r="E251" s="4"/>
    </row>
    <row r="252" spans="5:5" ht="15.75" customHeight="1">
      <c r="E252" s="4"/>
    </row>
    <row r="253" spans="5:5" ht="15.75" customHeight="1">
      <c r="E253" s="4"/>
    </row>
    <row r="254" spans="5:5" ht="15.75" customHeight="1">
      <c r="E254" s="4"/>
    </row>
    <row r="255" spans="5:5" ht="15.75" customHeight="1">
      <c r="E255" s="4"/>
    </row>
    <row r="256" spans="5:5" ht="15.75" customHeight="1">
      <c r="E256" s="4"/>
    </row>
    <row r="257" spans="5:5" ht="15.75" customHeight="1">
      <c r="E257" s="4"/>
    </row>
    <row r="258" spans="5:5" ht="15.75" customHeight="1">
      <c r="E258" s="4"/>
    </row>
    <row r="259" spans="5:5" ht="15.75" customHeight="1">
      <c r="E259" s="4"/>
    </row>
    <row r="260" spans="5:5" ht="15.75" customHeight="1">
      <c r="E260" s="4"/>
    </row>
    <row r="261" spans="5:5" ht="15.75" customHeight="1">
      <c r="E261" s="4"/>
    </row>
    <row r="262" spans="5:5" ht="15.75" customHeight="1">
      <c r="E262" s="4"/>
    </row>
    <row r="263" spans="5:5" ht="15.75" customHeight="1">
      <c r="E263" s="4"/>
    </row>
    <row r="264" spans="5:5" ht="15.75" customHeight="1">
      <c r="E264" s="4"/>
    </row>
    <row r="265" spans="5:5" ht="15.75" customHeight="1">
      <c r="E265" s="4"/>
    </row>
    <row r="266" spans="5:5" ht="15.75" customHeight="1">
      <c r="E266" s="4"/>
    </row>
    <row r="267" spans="5:5" ht="15.75" customHeight="1">
      <c r="E267" s="4"/>
    </row>
    <row r="268" spans="5:5" ht="15.75" customHeight="1">
      <c r="E268" s="4"/>
    </row>
    <row r="269" spans="5:5" ht="15.75" customHeight="1">
      <c r="E269" s="4"/>
    </row>
    <row r="270" spans="5:5" ht="15.75" customHeight="1">
      <c r="E270" s="4"/>
    </row>
    <row r="271" spans="5:5" ht="15.75" customHeight="1">
      <c r="E271" s="4"/>
    </row>
    <row r="272" spans="5:5" ht="15.75" customHeight="1">
      <c r="E272" s="4"/>
    </row>
    <row r="273" spans="5:5" ht="15.75" customHeight="1">
      <c r="E273" s="4"/>
    </row>
    <row r="274" spans="5:5" ht="15.75" customHeight="1">
      <c r="E274" s="4"/>
    </row>
    <row r="275" spans="5:5" ht="15.75" customHeight="1">
      <c r="E275" s="4"/>
    </row>
    <row r="276" spans="5:5" ht="15.75" customHeight="1">
      <c r="E276" s="4"/>
    </row>
    <row r="277" spans="5:5" ht="15.75" customHeight="1">
      <c r="E277" s="4"/>
    </row>
    <row r="278" spans="5:5" ht="15.75" customHeight="1">
      <c r="E278" s="4"/>
    </row>
    <row r="279" spans="5:5" ht="15.75" customHeight="1">
      <c r="E279" s="4"/>
    </row>
    <row r="280" spans="5:5" ht="15.75" customHeight="1">
      <c r="E280" s="4"/>
    </row>
    <row r="281" spans="5:5" ht="15.75" customHeight="1">
      <c r="E281" s="4"/>
    </row>
    <row r="282" spans="5:5" ht="15.75" customHeight="1">
      <c r="E282" s="4"/>
    </row>
    <row r="283" spans="5:5" ht="15.75" customHeight="1">
      <c r="E283" s="4"/>
    </row>
    <row r="284" spans="5:5" ht="15.75" customHeight="1">
      <c r="E284" s="4"/>
    </row>
    <row r="285" spans="5:5" ht="15.75" customHeight="1">
      <c r="E285" s="4"/>
    </row>
    <row r="286" spans="5:5" ht="15.75" customHeight="1">
      <c r="E286" s="4"/>
    </row>
    <row r="287" spans="5:5" ht="15.75" customHeight="1">
      <c r="E287" s="4"/>
    </row>
    <row r="288" spans="5:5" ht="15.75" customHeight="1">
      <c r="E288" s="4"/>
    </row>
    <row r="289" spans="5:5" ht="15.75" customHeight="1">
      <c r="E289" s="4"/>
    </row>
    <row r="290" spans="5:5" ht="15.75" customHeight="1">
      <c r="E290" s="4"/>
    </row>
    <row r="291" spans="5:5" ht="15.75" customHeight="1">
      <c r="E291" s="4"/>
    </row>
    <row r="292" spans="5:5" ht="15.75" customHeight="1">
      <c r="E292" s="4"/>
    </row>
    <row r="293" spans="5:5" ht="15.75" customHeight="1">
      <c r="E293" s="4"/>
    </row>
    <row r="294" spans="5:5" ht="15.75" customHeight="1">
      <c r="E294" s="4"/>
    </row>
    <row r="295" spans="5:5" ht="15.75" customHeight="1">
      <c r="E295" s="4"/>
    </row>
    <row r="296" spans="5:5" ht="15.75" customHeight="1">
      <c r="E296" s="4"/>
    </row>
    <row r="297" spans="5:5" ht="15.75" customHeight="1">
      <c r="E297" s="4"/>
    </row>
    <row r="298" spans="5:5" ht="15.75" customHeight="1">
      <c r="E298" s="4"/>
    </row>
    <row r="299" spans="5:5" ht="15.75" customHeight="1">
      <c r="E299" s="4"/>
    </row>
    <row r="300" spans="5:5" ht="15.75" customHeight="1">
      <c r="E300" s="4"/>
    </row>
    <row r="301" spans="5:5" ht="15.75" customHeight="1">
      <c r="E301" s="4"/>
    </row>
    <row r="302" spans="5:5" ht="15.75" customHeight="1">
      <c r="E302" s="4"/>
    </row>
    <row r="303" spans="5:5" ht="15.75" customHeight="1">
      <c r="E303" s="4"/>
    </row>
    <row r="304" spans="5:5" ht="15.75" customHeight="1">
      <c r="E304" s="4"/>
    </row>
    <row r="305" spans="5:5" ht="15.75" customHeight="1">
      <c r="E305" s="4"/>
    </row>
    <row r="306" spans="5:5" ht="15.75" customHeight="1">
      <c r="E306" s="4"/>
    </row>
    <row r="307" spans="5:5" ht="15.75" customHeight="1">
      <c r="E307" s="4"/>
    </row>
    <row r="308" spans="5:5" ht="15.75" customHeight="1">
      <c r="E308" s="4"/>
    </row>
    <row r="309" spans="5:5" ht="15.75" customHeight="1">
      <c r="E309" s="4"/>
    </row>
    <row r="310" spans="5:5" ht="15.75" customHeight="1">
      <c r="E310" s="4"/>
    </row>
    <row r="311" spans="5:5" ht="15.75" customHeight="1">
      <c r="E311" s="4"/>
    </row>
    <row r="312" spans="5:5" ht="15.75" customHeight="1">
      <c r="E312" s="4"/>
    </row>
    <row r="313" spans="5:5" ht="15.75" customHeight="1">
      <c r="E313" s="4"/>
    </row>
    <row r="314" spans="5:5" ht="15.75" customHeight="1">
      <c r="E314" s="4"/>
    </row>
    <row r="315" spans="5:5" ht="15.75" customHeight="1">
      <c r="E315" s="4"/>
    </row>
    <row r="316" spans="5:5" ht="15.75" customHeight="1">
      <c r="E316" s="4"/>
    </row>
    <row r="317" spans="5:5" ht="15.75" customHeight="1">
      <c r="E317" s="4"/>
    </row>
    <row r="318" spans="5:5" ht="15.75" customHeight="1">
      <c r="E318" s="4"/>
    </row>
    <row r="319" spans="5:5" ht="15.75" customHeight="1">
      <c r="E319" s="4"/>
    </row>
    <row r="320" spans="5:5" ht="15.75" customHeight="1">
      <c r="E320" s="4"/>
    </row>
    <row r="321" spans="5:5" ht="15.75" customHeight="1">
      <c r="E321" s="4"/>
    </row>
    <row r="322" spans="5:5" ht="15.75" customHeight="1">
      <c r="E322" s="4"/>
    </row>
    <row r="323" spans="5:5" ht="15.75" customHeight="1">
      <c r="E323" s="4"/>
    </row>
    <row r="324" spans="5:5" ht="15.75" customHeight="1">
      <c r="E324" s="4"/>
    </row>
    <row r="325" spans="5:5" ht="15.75" customHeight="1">
      <c r="E325" s="4"/>
    </row>
    <row r="326" spans="5:5" ht="15.75" customHeight="1">
      <c r="E326" s="4"/>
    </row>
    <row r="327" spans="5:5" ht="15.75" customHeight="1">
      <c r="E327" s="4"/>
    </row>
    <row r="328" spans="5:5" ht="15.75" customHeight="1">
      <c r="E328" s="4"/>
    </row>
    <row r="329" spans="5:5" ht="15.75" customHeight="1">
      <c r="E329" s="4"/>
    </row>
    <row r="330" spans="5:5" ht="15.75" customHeight="1">
      <c r="E330" s="4"/>
    </row>
    <row r="331" spans="5:5" ht="15.75" customHeight="1">
      <c r="E331" s="4"/>
    </row>
    <row r="332" spans="5:5" ht="15.75" customHeight="1">
      <c r="E332" s="4"/>
    </row>
    <row r="333" spans="5:5" ht="15.75" customHeight="1">
      <c r="E333" s="4"/>
    </row>
    <row r="334" spans="5:5" ht="15.75" customHeight="1">
      <c r="E334" s="4"/>
    </row>
    <row r="335" spans="5:5" ht="15.75" customHeight="1">
      <c r="E335" s="4"/>
    </row>
    <row r="336" spans="5:5" ht="15.75" customHeight="1">
      <c r="E336" s="4"/>
    </row>
    <row r="337" spans="5:5" ht="15.75" customHeight="1">
      <c r="E337" s="4"/>
    </row>
    <row r="338" spans="5:5" ht="15.75" customHeight="1">
      <c r="E338" s="4"/>
    </row>
    <row r="339" spans="5:5" ht="15.75" customHeight="1">
      <c r="E339" s="4"/>
    </row>
    <row r="340" spans="5:5" ht="15.75" customHeight="1">
      <c r="E340" s="4"/>
    </row>
    <row r="341" spans="5:5" ht="15.75" customHeight="1">
      <c r="E341" s="4"/>
    </row>
    <row r="342" spans="5:5" ht="15.75" customHeight="1">
      <c r="E342" s="4"/>
    </row>
    <row r="343" spans="5:5" ht="15.75" customHeight="1">
      <c r="E343" s="4"/>
    </row>
    <row r="344" spans="5:5" ht="15.75" customHeight="1">
      <c r="E344" s="4"/>
    </row>
    <row r="345" spans="5:5" ht="15.75" customHeight="1">
      <c r="E345" s="4"/>
    </row>
    <row r="346" spans="5:5" ht="15.75" customHeight="1">
      <c r="E346" s="4"/>
    </row>
    <row r="347" spans="5:5" ht="15.75" customHeight="1">
      <c r="E347" s="4"/>
    </row>
    <row r="348" spans="5:5" ht="15.75" customHeight="1">
      <c r="E348" s="4"/>
    </row>
    <row r="349" spans="5:5" ht="15.75" customHeight="1">
      <c r="E349" s="4"/>
    </row>
    <row r="350" spans="5:5" ht="15.75" customHeight="1">
      <c r="E350" s="4"/>
    </row>
    <row r="351" spans="5:5" ht="15.75" customHeight="1">
      <c r="E351" s="4"/>
    </row>
    <row r="352" spans="5:5" ht="15.75" customHeight="1">
      <c r="E352" s="4"/>
    </row>
    <row r="353" spans="5:5" ht="15.75" customHeight="1">
      <c r="E353" s="4"/>
    </row>
    <row r="354" spans="5:5" ht="15.75" customHeight="1">
      <c r="E354" s="4"/>
    </row>
    <row r="355" spans="5:5" ht="15.75" customHeight="1">
      <c r="E355" s="4"/>
    </row>
    <row r="356" spans="5:5" ht="15.75" customHeight="1">
      <c r="E356" s="4"/>
    </row>
    <row r="357" spans="5:5" ht="15.75" customHeight="1">
      <c r="E357" s="4"/>
    </row>
    <row r="358" spans="5:5" ht="15.75" customHeight="1">
      <c r="E358" s="4"/>
    </row>
    <row r="359" spans="5:5" ht="15.75" customHeight="1">
      <c r="E359" s="4"/>
    </row>
    <row r="360" spans="5:5" ht="15.75" customHeight="1">
      <c r="E360" s="4"/>
    </row>
    <row r="361" spans="5:5" ht="15.75" customHeight="1">
      <c r="E361" s="4"/>
    </row>
    <row r="362" spans="5:5" ht="15.75" customHeight="1">
      <c r="E362" s="4"/>
    </row>
    <row r="363" spans="5:5" ht="15.75" customHeight="1">
      <c r="E363" s="4"/>
    </row>
    <row r="364" spans="5:5" ht="15.75" customHeight="1">
      <c r="E364" s="4"/>
    </row>
    <row r="365" spans="5:5" ht="15.75" customHeight="1">
      <c r="E365" s="4"/>
    </row>
    <row r="366" spans="5:5" ht="15.75" customHeight="1">
      <c r="E366" s="4"/>
    </row>
    <row r="367" spans="5:5" ht="15.75" customHeight="1">
      <c r="E367" s="4"/>
    </row>
    <row r="368" spans="5:5" ht="15.75" customHeight="1">
      <c r="E368" s="4"/>
    </row>
    <row r="369" spans="5:5" ht="15.75" customHeight="1">
      <c r="E369" s="4"/>
    </row>
    <row r="370" spans="5:5" ht="15.75" customHeight="1">
      <c r="E370" s="4"/>
    </row>
    <row r="371" spans="5:5" ht="15.75" customHeight="1">
      <c r="E371" s="4"/>
    </row>
    <row r="372" spans="5:5" ht="15.75" customHeight="1">
      <c r="E372" s="4"/>
    </row>
    <row r="373" spans="5:5" ht="15.75" customHeight="1">
      <c r="E373" s="4"/>
    </row>
    <row r="374" spans="5:5" ht="15.75" customHeight="1">
      <c r="E374" s="4"/>
    </row>
    <row r="375" spans="5:5" ht="15.75" customHeight="1">
      <c r="E375" s="4"/>
    </row>
    <row r="376" spans="5:5" ht="15.75" customHeight="1">
      <c r="E376" s="4"/>
    </row>
    <row r="377" spans="5:5" ht="15.75" customHeight="1">
      <c r="E377" s="4"/>
    </row>
    <row r="378" spans="5:5" ht="15.75" customHeight="1">
      <c r="E378" s="4"/>
    </row>
    <row r="379" spans="5:5" ht="15.75" customHeight="1">
      <c r="E379" s="4"/>
    </row>
    <row r="380" spans="5:5" ht="15.75" customHeight="1">
      <c r="E380" s="4"/>
    </row>
    <row r="381" spans="5:5" ht="15.75" customHeight="1">
      <c r="E381" s="4"/>
    </row>
    <row r="382" spans="5:5" ht="15.75" customHeight="1">
      <c r="E382" s="4"/>
    </row>
    <row r="383" spans="5:5" ht="15.75" customHeight="1">
      <c r="E383" s="4"/>
    </row>
    <row r="384" spans="5:5" ht="15.75" customHeight="1">
      <c r="E384" s="4"/>
    </row>
    <row r="385" spans="5:5" ht="15.75" customHeight="1">
      <c r="E385" s="4"/>
    </row>
    <row r="386" spans="5:5" ht="15.75" customHeight="1">
      <c r="E386" s="4"/>
    </row>
    <row r="387" spans="5:5" ht="15.75" customHeight="1">
      <c r="E387" s="4"/>
    </row>
    <row r="388" spans="5:5" ht="15.75" customHeight="1">
      <c r="E388" s="4"/>
    </row>
    <row r="389" spans="5:5" ht="15.75" customHeight="1">
      <c r="E389" s="4"/>
    </row>
    <row r="390" spans="5:5" ht="15.75" customHeight="1">
      <c r="E390" s="4"/>
    </row>
    <row r="391" spans="5:5" ht="15.75" customHeight="1">
      <c r="E391" s="4"/>
    </row>
    <row r="392" spans="5:5" ht="15.75" customHeight="1">
      <c r="E392" s="4"/>
    </row>
    <row r="393" spans="5:5" ht="15.75" customHeight="1">
      <c r="E393" s="4"/>
    </row>
    <row r="394" spans="5:5" ht="15.75" customHeight="1">
      <c r="E394" s="4"/>
    </row>
    <row r="395" spans="5:5" ht="15.75" customHeight="1">
      <c r="E395" s="4"/>
    </row>
    <row r="396" spans="5:5" ht="15.75" customHeight="1">
      <c r="E396" s="4"/>
    </row>
    <row r="397" spans="5:5" ht="15.75" customHeight="1">
      <c r="E397" s="4"/>
    </row>
    <row r="398" spans="5:5" ht="15.75" customHeight="1">
      <c r="E398" s="4"/>
    </row>
    <row r="399" spans="5:5" ht="15.75" customHeight="1">
      <c r="E399" s="4"/>
    </row>
    <row r="400" spans="5:5" ht="15.75" customHeight="1">
      <c r="E400" s="4"/>
    </row>
    <row r="401" spans="5:5" ht="15.75" customHeight="1">
      <c r="E401" s="4"/>
    </row>
    <row r="402" spans="5:5" ht="15.75" customHeight="1">
      <c r="E402" s="4"/>
    </row>
    <row r="403" spans="5:5" ht="15.75" customHeight="1">
      <c r="E403" s="4"/>
    </row>
    <row r="404" spans="5:5" ht="15.75" customHeight="1">
      <c r="E404" s="4"/>
    </row>
    <row r="405" spans="5:5" ht="15.75" customHeight="1">
      <c r="E405" s="4"/>
    </row>
    <row r="406" spans="5:5" ht="15.75" customHeight="1">
      <c r="E406" s="4"/>
    </row>
    <row r="407" spans="5:5" ht="15.75" customHeight="1">
      <c r="E407" s="4"/>
    </row>
    <row r="408" spans="5:5" ht="15.75" customHeight="1">
      <c r="E408" s="4"/>
    </row>
    <row r="409" spans="5:5" ht="15.75" customHeight="1">
      <c r="E409" s="4"/>
    </row>
    <row r="410" spans="5:5" ht="15.75" customHeight="1">
      <c r="E410" s="4"/>
    </row>
    <row r="411" spans="5:5" ht="15.75" customHeight="1">
      <c r="E411" s="4"/>
    </row>
    <row r="412" spans="5:5" ht="15.75" customHeight="1">
      <c r="E412" s="4"/>
    </row>
    <row r="413" spans="5:5" ht="15.75" customHeight="1">
      <c r="E413" s="4"/>
    </row>
    <row r="414" spans="5:5" ht="15.75" customHeight="1">
      <c r="E414" s="4"/>
    </row>
    <row r="415" spans="5:5" ht="15.75" customHeight="1">
      <c r="E415" s="4"/>
    </row>
    <row r="416" spans="5:5" ht="15.75" customHeight="1">
      <c r="E416" s="4"/>
    </row>
    <row r="417" spans="5:5" ht="15.75" customHeight="1">
      <c r="E417" s="4"/>
    </row>
    <row r="418" spans="5:5" ht="15.75" customHeight="1">
      <c r="E418" s="4"/>
    </row>
    <row r="419" spans="5:5" ht="15.75" customHeight="1">
      <c r="E419" s="4"/>
    </row>
    <row r="420" spans="5:5" ht="15.75" customHeight="1">
      <c r="E420" s="4"/>
    </row>
    <row r="421" spans="5:5" ht="15.75" customHeight="1">
      <c r="E421" s="4"/>
    </row>
    <row r="422" spans="5:5" ht="15.75" customHeight="1">
      <c r="E422" s="4"/>
    </row>
    <row r="423" spans="5:5" ht="15.75" customHeight="1">
      <c r="E423" s="4"/>
    </row>
    <row r="424" spans="5:5" ht="15.75" customHeight="1">
      <c r="E424" s="4"/>
    </row>
    <row r="425" spans="5:5" ht="15.75" customHeight="1">
      <c r="E425" s="4"/>
    </row>
    <row r="426" spans="5:5" ht="15.75" customHeight="1">
      <c r="E426" s="4"/>
    </row>
    <row r="427" spans="5:5" ht="15.75" customHeight="1">
      <c r="E427" s="4"/>
    </row>
    <row r="428" spans="5:5" ht="15.75" customHeight="1">
      <c r="E428" s="4"/>
    </row>
    <row r="429" spans="5:5" ht="15.75" customHeight="1">
      <c r="E429" s="4"/>
    </row>
    <row r="430" spans="5:5" ht="15.75" customHeight="1">
      <c r="E430" s="4"/>
    </row>
    <row r="431" spans="5:5" ht="15.75" customHeight="1">
      <c r="E431" s="4"/>
    </row>
    <row r="432" spans="5:5" ht="15.75" customHeight="1">
      <c r="E432" s="4"/>
    </row>
    <row r="433" spans="5:5" ht="15.75" customHeight="1">
      <c r="E433" s="4"/>
    </row>
    <row r="434" spans="5:5" ht="15.75" customHeight="1">
      <c r="E434" s="4"/>
    </row>
    <row r="435" spans="5:5" ht="15.75" customHeight="1">
      <c r="E435" s="4"/>
    </row>
    <row r="436" spans="5:5" ht="15.75" customHeight="1">
      <c r="E436" s="4"/>
    </row>
    <row r="437" spans="5:5" ht="15.75" customHeight="1">
      <c r="E437" s="4"/>
    </row>
    <row r="438" spans="5:5" ht="15.75" customHeight="1">
      <c r="E438" s="4"/>
    </row>
    <row r="439" spans="5:5" ht="15.75" customHeight="1">
      <c r="E439" s="4"/>
    </row>
    <row r="440" spans="5:5" ht="15.75" customHeight="1">
      <c r="E440" s="4"/>
    </row>
    <row r="441" spans="5:5" ht="15.75" customHeight="1">
      <c r="E441" s="4"/>
    </row>
    <row r="442" spans="5:5" ht="15.75" customHeight="1">
      <c r="E442" s="4"/>
    </row>
    <row r="443" spans="5:5" ht="15.75" customHeight="1">
      <c r="E443" s="4"/>
    </row>
    <row r="444" spans="5:5" ht="15.75" customHeight="1">
      <c r="E444" s="4"/>
    </row>
    <row r="445" spans="5:5" ht="15.75" customHeight="1">
      <c r="E445" s="4"/>
    </row>
    <row r="446" spans="5:5" ht="15.75" customHeight="1">
      <c r="E446" s="4"/>
    </row>
    <row r="447" spans="5:5" ht="15.75" customHeight="1">
      <c r="E447" s="4"/>
    </row>
    <row r="448" spans="5:5" ht="15.75" customHeight="1">
      <c r="E448" s="4"/>
    </row>
    <row r="449" spans="5:5" ht="15.75" customHeight="1">
      <c r="E449" s="4"/>
    </row>
    <row r="450" spans="5:5" ht="15.75" customHeight="1">
      <c r="E450" s="4"/>
    </row>
    <row r="451" spans="5:5" ht="15.75" customHeight="1">
      <c r="E451" s="4"/>
    </row>
    <row r="452" spans="5:5" ht="15.75" customHeight="1">
      <c r="E452" s="4"/>
    </row>
    <row r="453" spans="5:5" ht="15.75" customHeight="1">
      <c r="E453" s="4"/>
    </row>
    <row r="454" spans="5:5" ht="15.75" customHeight="1">
      <c r="E454" s="4"/>
    </row>
    <row r="455" spans="5:5" ht="15.75" customHeight="1">
      <c r="E455" s="4"/>
    </row>
    <row r="456" spans="5:5" ht="15.75" customHeight="1">
      <c r="E456" s="4"/>
    </row>
    <row r="457" spans="5:5" ht="15.75" customHeight="1">
      <c r="E457" s="4"/>
    </row>
    <row r="458" spans="5:5" ht="15.75" customHeight="1">
      <c r="E458" s="4"/>
    </row>
    <row r="459" spans="5:5" ht="15.75" customHeight="1">
      <c r="E459" s="4"/>
    </row>
    <row r="460" spans="5:5" ht="15.75" customHeight="1">
      <c r="E460" s="4"/>
    </row>
    <row r="461" spans="5:5" ht="15.75" customHeight="1">
      <c r="E461" s="4"/>
    </row>
    <row r="462" spans="5:5" ht="15.75" customHeight="1">
      <c r="E462" s="4"/>
    </row>
    <row r="463" spans="5:5" ht="15.75" customHeight="1">
      <c r="E463" s="4"/>
    </row>
    <row r="464" spans="5:5" ht="15.75" customHeight="1">
      <c r="E464" s="4"/>
    </row>
    <row r="465" spans="5:5" ht="15.75" customHeight="1">
      <c r="E465" s="4"/>
    </row>
    <row r="466" spans="5:5" ht="15.75" customHeight="1">
      <c r="E466" s="4"/>
    </row>
    <row r="467" spans="5:5" ht="15.75" customHeight="1">
      <c r="E467" s="4"/>
    </row>
    <row r="468" spans="5:5" ht="15.75" customHeight="1">
      <c r="E468" s="4"/>
    </row>
    <row r="469" spans="5:5" ht="15.75" customHeight="1">
      <c r="E469" s="4"/>
    </row>
    <row r="470" spans="5:5" ht="15.75" customHeight="1">
      <c r="E470" s="4"/>
    </row>
    <row r="471" spans="5:5" ht="15.75" customHeight="1">
      <c r="E471" s="4"/>
    </row>
    <row r="472" spans="5:5" ht="15.75" customHeight="1">
      <c r="E472" s="4"/>
    </row>
    <row r="473" spans="5:5" ht="15.75" customHeight="1">
      <c r="E473" s="4"/>
    </row>
    <row r="474" spans="5:5" ht="15.75" customHeight="1">
      <c r="E474" s="4"/>
    </row>
    <row r="475" spans="5:5" ht="15.75" customHeight="1">
      <c r="E475" s="4"/>
    </row>
    <row r="476" spans="5:5" ht="15.75" customHeight="1">
      <c r="E476" s="4"/>
    </row>
    <row r="477" spans="5:5" ht="15.75" customHeight="1">
      <c r="E477" s="4"/>
    </row>
    <row r="478" spans="5:5" ht="15.75" customHeight="1">
      <c r="E478" s="4"/>
    </row>
    <row r="479" spans="5:5" ht="15.75" customHeight="1">
      <c r="E479" s="4"/>
    </row>
    <row r="480" spans="5:5" ht="15.75" customHeight="1">
      <c r="E480" s="4"/>
    </row>
    <row r="481" spans="5:5" ht="15.75" customHeight="1">
      <c r="E481" s="4"/>
    </row>
    <row r="482" spans="5:5" ht="15.75" customHeight="1">
      <c r="E482" s="4"/>
    </row>
    <row r="483" spans="5:5" ht="15.75" customHeight="1">
      <c r="E483" s="4"/>
    </row>
    <row r="484" spans="5:5" ht="15.75" customHeight="1">
      <c r="E484" s="4"/>
    </row>
    <row r="485" spans="5:5" ht="15.75" customHeight="1">
      <c r="E485" s="4"/>
    </row>
    <row r="486" spans="5:5" ht="15.75" customHeight="1">
      <c r="E486" s="4"/>
    </row>
    <row r="487" spans="5:5" ht="15.75" customHeight="1">
      <c r="E487" s="4"/>
    </row>
    <row r="488" spans="5:5" ht="15.75" customHeight="1">
      <c r="E488" s="4"/>
    </row>
    <row r="489" spans="5:5" ht="15.75" customHeight="1">
      <c r="E489" s="4"/>
    </row>
    <row r="490" spans="5:5" ht="15.75" customHeight="1">
      <c r="E490" s="4"/>
    </row>
    <row r="491" spans="5:5" ht="15.75" customHeight="1">
      <c r="E491" s="4"/>
    </row>
    <row r="492" spans="5:5" ht="15.75" customHeight="1">
      <c r="E492" s="4"/>
    </row>
    <row r="493" spans="5:5" ht="15.75" customHeight="1">
      <c r="E493" s="4"/>
    </row>
    <row r="494" spans="5:5" ht="15.75" customHeight="1">
      <c r="E494" s="4"/>
    </row>
    <row r="495" spans="5:5" ht="15.75" customHeight="1">
      <c r="E495" s="4"/>
    </row>
    <row r="496" spans="5:5" ht="15.75" customHeight="1">
      <c r="E496" s="4"/>
    </row>
    <row r="497" spans="5:5" ht="15.75" customHeight="1">
      <c r="E497" s="4"/>
    </row>
    <row r="498" spans="5:5" ht="15.75" customHeight="1">
      <c r="E498" s="4"/>
    </row>
    <row r="499" spans="5:5" ht="15.75" customHeight="1">
      <c r="E499" s="4"/>
    </row>
    <row r="500" spans="5:5" ht="15.75" customHeight="1">
      <c r="E500" s="4"/>
    </row>
    <row r="501" spans="5:5" ht="15.75" customHeight="1">
      <c r="E501" s="4"/>
    </row>
    <row r="502" spans="5:5" ht="15.75" customHeight="1">
      <c r="E502" s="4"/>
    </row>
    <row r="503" spans="5:5" ht="15.75" customHeight="1">
      <c r="E503" s="4"/>
    </row>
    <row r="504" spans="5:5" ht="15.75" customHeight="1">
      <c r="E504" s="4"/>
    </row>
    <row r="505" spans="5:5" ht="15.75" customHeight="1">
      <c r="E505" s="4"/>
    </row>
    <row r="506" spans="5:5" ht="15.75" customHeight="1">
      <c r="E506" s="4"/>
    </row>
    <row r="507" spans="5:5" ht="15.75" customHeight="1">
      <c r="E507" s="4"/>
    </row>
    <row r="508" spans="5:5" ht="15.75" customHeight="1">
      <c r="E508" s="4"/>
    </row>
    <row r="509" spans="5:5" ht="15.75" customHeight="1">
      <c r="E509" s="4"/>
    </row>
    <row r="510" spans="5:5" ht="15.75" customHeight="1">
      <c r="E510" s="4"/>
    </row>
    <row r="511" spans="5:5" ht="15.75" customHeight="1">
      <c r="E511" s="4"/>
    </row>
    <row r="512" spans="5:5" ht="15.75" customHeight="1">
      <c r="E512" s="4"/>
    </row>
    <row r="513" spans="5:5" ht="15.75" customHeight="1">
      <c r="E513" s="4"/>
    </row>
    <row r="514" spans="5:5" ht="15.75" customHeight="1">
      <c r="E514" s="4"/>
    </row>
    <row r="515" spans="5:5" ht="15.75" customHeight="1">
      <c r="E515" s="4"/>
    </row>
    <row r="516" spans="5:5" ht="15.75" customHeight="1">
      <c r="E516" s="4"/>
    </row>
    <row r="517" spans="5:5" ht="15.75" customHeight="1">
      <c r="E517" s="4"/>
    </row>
    <row r="518" spans="5:5" ht="15.75" customHeight="1">
      <c r="E518" s="4"/>
    </row>
    <row r="519" spans="5:5" ht="15.75" customHeight="1">
      <c r="E519" s="4"/>
    </row>
    <row r="520" spans="5:5" ht="15.75" customHeight="1">
      <c r="E520" s="4"/>
    </row>
    <row r="521" spans="5:5" ht="15.75" customHeight="1">
      <c r="E521" s="4"/>
    </row>
    <row r="522" spans="5:5" ht="15.75" customHeight="1">
      <c r="E522" s="4"/>
    </row>
    <row r="523" spans="5:5" ht="15.75" customHeight="1">
      <c r="E523" s="4"/>
    </row>
    <row r="524" spans="5:5" ht="15.75" customHeight="1">
      <c r="E524" s="4"/>
    </row>
    <row r="525" spans="5:5" ht="15.75" customHeight="1">
      <c r="E525" s="4"/>
    </row>
    <row r="526" spans="5:5" ht="15.75" customHeight="1">
      <c r="E526" s="4"/>
    </row>
    <row r="527" spans="5:5" ht="15.75" customHeight="1">
      <c r="E527" s="4"/>
    </row>
    <row r="528" spans="5:5" ht="15.75" customHeight="1">
      <c r="E528" s="4"/>
    </row>
    <row r="529" spans="5:5" ht="15.75" customHeight="1">
      <c r="E529" s="4"/>
    </row>
    <row r="530" spans="5:5" ht="15.75" customHeight="1">
      <c r="E530" s="4"/>
    </row>
    <row r="531" spans="5:5" ht="15.75" customHeight="1">
      <c r="E531" s="4"/>
    </row>
    <row r="532" spans="5:5" ht="15.75" customHeight="1">
      <c r="E532" s="4"/>
    </row>
    <row r="533" spans="5:5" ht="15.75" customHeight="1">
      <c r="E533" s="4"/>
    </row>
    <row r="534" spans="5:5" ht="15.75" customHeight="1">
      <c r="E534" s="4"/>
    </row>
    <row r="535" spans="5:5" ht="15.75" customHeight="1">
      <c r="E535" s="4"/>
    </row>
    <row r="536" spans="5:5" ht="15.75" customHeight="1">
      <c r="E536" s="4"/>
    </row>
    <row r="537" spans="5:5" ht="15.75" customHeight="1">
      <c r="E537" s="4"/>
    </row>
    <row r="538" spans="5:5" ht="15.75" customHeight="1">
      <c r="E538" s="4"/>
    </row>
    <row r="539" spans="5:5" ht="15.75" customHeight="1">
      <c r="E539" s="4"/>
    </row>
    <row r="540" spans="5:5" ht="15.75" customHeight="1">
      <c r="E540" s="4"/>
    </row>
    <row r="541" spans="5:5" ht="15.75" customHeight="1">
      <c r="E541" s="4"/>
    </row>
    <row r="542" spans="5:5" ht="15.75" customHeight="1">
      <c r="E542" s="4"/>
    </row>
    <row r="543" spans="5:5" ht="15.75" customHeight="1">
      <c r="E543" s="4"/>
    </row>
    <row r="544" spans="5:5" ht="15.75" customHeight="1">
      <c r="E544" s="4"/>
    </row>
    <row r="545" spans="5:5" ht="15.75" customHeight="1">
      <c r="E545" s="4"/>
    </row>
    <row r="546" spans="5:5" ht="15.75" customHeight="1">
      <c r="E546" s="4"/>
    </row>
    <row r="547" spans="5:5" ht="15.75" customHeight="1">
      <c r="E547" s="4"/>
    </row>
    <row r="548" spans="5:5" ht="15.75" customHeight="1">
      <c r="E548" s="4"/>
    </row>
    <row r="549" spans="5:5" ht="15.75" customHeight="1">
      <c r="E549" s="4"/>
    </row>
    <row r="550" spans="5:5" ht="15.75" customHeight="1">
      <c r="E550" s="4"/>
    </row>
    <row r="551" spans="5:5" ht="15.75" customHeight="1">
      <c r="E551" s="4"/>
    </row>
    <row r="552" spans="5:5" ht="15.75" customHeight="1">
      <c r="E552" s="4"/>
    </row>
    <row r="553" spans="5:5" ht="15.75" customHeight="1">
      <c r="E553" s="4"/>
    </row>
    <row r="554" spans="5:5" ht="15.75" customHeight="1">
      <c r="E554" s="4"/>
    </row>
    <row r="555" spans="5:5" ht="15.75" customHeight="1">
      <c r="E555" s="4"/>
    </row>
    <row r="556" spans="5:5" ht="15.75" customHeight="1">
      <c r="E556" s="4"/>
    </row>
    <row r="557" spans="5:5" ht="15.75" customHeight="1">
      <c r="E557" s="4"/>
    </row>
    <row r="558" spans="5:5" ht="15.75" customHeight="1">
      <c r="E558" s="4"/>
    </row>
    <row r="559" spans="5:5" ht="15.75" customHeight="1">
      <c r="E559" s="4"/>
    </row>
    <row r="560" spans="5:5" ht="15.75" customHeight="1">
      <c r="E560" s="4"/>
    </row>
    <row r="561" spans="5:5" ht="15.75" customHeight="1">
      <c r="E561" s="4"/>
    </row>
    <row r="562" spans="5:5" ht="15.75" customHeight="1">
      <c r="E562" s="4"/>
    </row>
    <row r="563" spans="5:5" ht="15.75" customHeight="1">
      <c r="E563" s="4"/>
    </row>
    <row r="564" spans="5:5" ht="15.75" customHeight="1">
      <c r="E564" s="4"/>
    </row>
    <row r="565" spans="5:5" ht="15.75" customHeight="1">
      <c r="E565" s="4"/>
    </row>
    <row r="566" spans="5:5" ht="15.75" customHeight="1">
      <c r="E566" s="4"/>
    </row>
    <row r="567" spans="5:5" ht="15.75" customHeight="1">
      <c r="E567" s="4"/>
    </row>
    <row r="568" spans="5:5" ht="15.75" customHeight="1">
      <c r="E568" s="4"/>
    </row>
    <row r="569" spans="5:5" ht="15.75" customHeight="1">
      <c r="E569" s="4"/>
    </row>
    <row r="570" spans="5:5" ht="15.75" customHeight="1">
      <c r="E570" s="4"/>
    </row>
    <row r="571" spans="5:5" ht="15.75" customHeight="1">
      <c r="E571" s="4"/>
    </row>
    <row r="572" spans="5:5" ht="15.75" customHeight="1">
      <c r="E572" s="4"/>
    </row>
    <row r="573" spans="5:5" ht="15.75" customHeight="1">
      <c r="E573" s="4"/>
    </row>
    <row r="574" spans="5:5" ht="15.75" customHeight="1">
      <c r="E574" s="4"/>
    </row>
    <row r="575" spans="5:5" ht="15.75" customHeight="1">
      <c r="E575" s="4"/>
    </row>
    <row r="576" spans="5:5" ht="15.75" customHeight="1">
      <c r="E576" s="4"/>
    </row>
    <row r="577" spans="5:5" ht="15.75" customHeight="1">
      <c r="E577" s="4"/>
    </row>
    <row r="578" spans="5:5" ht="15.75" customHeight="1">
      <c r="E578" s="4"/>
    </row>
    <row r="579" spans="5:5" ht="15.75" customHeight="1">
      <c r="E579" s="4"/>
    </row>
    <row r="580" spans="5:5" ht="15.75" customHeight="1">
      <c r="E580" s="4"/>
    </row>
    <row r="581" spans="5:5" ht="15.75" customHeight="1">
      <c r="E581" s="4"/>
    </row>
    <row r="582" spans="5:5" ht="15.75" customHeight="1">
      <c r="E582" s="4"/>
    </row>
    <row r="583" spans="5:5" ht="15.75" customHeight="1">
      <c r="E583" s="4"/>
    </row>
    <row r="584" spans="5:5" ht="15.75" customHeight="1">
      <c r="E584" s="4"/>
    </row>
    <row r="585" spans="5:5" ht="15.75" customHeight="1">
      <c r="E585" s="4"/>
    </row>
    <row r="586" spans="5:5" ht="15.75" customHeight="1">
      <c r="E586" s="4"/>
    </row>
    <row r="587" spans="5:5" ht="15.75" customHeight="1">
      <c r="E587" s="4"/>
    </row>
    <row r="588" spans="5:5" ht="15.75" customHeight="1">
      <c r="E588" s="4"/>
    </row>
    <row r="589" spans="5:5" ht="15.75" customHeight="1">
      <c r="E589" s="4"/>
    </row>
    <row r="590" spans="5:5" ht="15.75" customHeight="1">
      <c r="E590" s="4"/>
    </row>
    <row r="591" spans="5:5" ht="15.75" customHeight="1">
      <c r="E591" s="4"/>
    </row>
    <row r="592" spans="5:5" ht="15.75" customHeight="1">
      <c r="E592" s="4"/>
    </row>
    <row r="593" spans="5:5" ht="15.75" customHeight="1">
      <c r="E593" s="4"/>
    </row>
    <row r="594" spans="5:5" ht="15.75" customHeight="1">
      <c r="E594" s="4"/>
    </row>
    <row r="595" spans="5:5" ht="15.75" customHeight="1">
      <c r="E595" s="4"/>
    </row>
    <row r="596" spans="5:5" ht="15.75" customHeight="1">
      <c r="E596" s="4"/>
    </row>
    <row r="597" spans="5:5" ht="15.75" customHeight="1">
      <c r="E597" s="4"/>
    </row>
    <row r="598" spans="5:5" ht="15.75" customHeight="1">
      <c r="E598" s="4"/>
    </row>
    <row r="599" spans="5:5" ht="15.75" customHeight="1">
      <c r="E599" s="4"/>
    </row>
    <row r="600" spans="5:5" ht="15.75" customHeight="1">
      <c r="E600" s="4"/>
    </row>
    <row r="601" spans="5:5" ht="15.75" customHeight="1">
      <c r="E601" s="4"/>
    </row>
    <row r="602" spans="5:5" ht="15.75" customHeight="1">
      <c r="E602" s="4"/>
    </row>
    <row r="603" spans="5:5" ht="15.75" customHeight="1">
      <c r="E603" s="4"/>
    </row>
    <row r="604" spans="5:5" ht="15.75" customHeight="1">
      <c r="E604" s="4"/>
    </row>
    <row r="605" spans="5:5" ht="15.75" customHeight="1">
      <c r="E605" s="4"/>
    </row>
    <row r="606" spans="5:5" ht="15.75" customHeight="1">
      <c r="E606" s="4"/>
    </row>
    <row r="607" spans="5:5" ht="15.75" customHeight="1">
      <c r="E607" s="4"/>
    </row>
    <row r="608" spans="5:5" ht="15.75" customHeight="1">
      <c r="E608" s="4"/>
    </row>
    <row r="609" spans="5:5" ht="15.75" customHeight="1">
      <c r="E609" s="4"/>
    </row>
    <row r="610" spans="5:5" ht="15.75" customHeight="1">
      <c r="E610" s="4"/>
    </row>
    <row r="611" spans="5:5" ht="15.75" customHeight="1">
      <c r="E611" s="4"/>
    </row>
    <row r="612" spans="5:5" ht="15.75" customHeight="1">
      <c r="E612" s="4"/>
    </row>
    <row r="613" spans="5:5" ht="15.75" customHeight="1">
      <c r="E613" s="4"/>
    </row>
    <row r="614" spans="5:5" ht="15.75" customHeight="1">
      <c r="E614" s="4"/>
    </row>
    <row r="615" spans="5:5" ht="15.75" customHeight="1">
      <c r="E615" s="4"/>
    </row>
    <row r="616" spans="5:5" ht="15.75" customHeight="1">
      <c r="E616" s="4"/>
    </row>
    <row r="617" spans="5:5" ht="15.75" customHeight="1">
      <c r="E617" s="4"/>
    </row>
    <row r="618" spans="5:5" ht="15.75" customHeight="1">
      <c r="E618" s="4"/>
    </row>
    <row r="619" spans="5:5" ht="15.75" customHeight="1">
      <c r="E619" s="4"/>
    </row>
    <row r="620" spans="5:5" ht="15.75" customHeight="1">
      <c r="E620" s="4"/>
    </row>
    <row r="621" spans="5:5" ht="15.75" customHeight="1">
      <c r="E621" s="4"/>
    </row>
    <row r="622" spans="5:5" ht="15.75" customHeight="1">
      <c r="E622" s="4"/>
    </row>
    <row r="623" spans="5:5" ht="15.75" customHeight="1">
      <c r="E623" s="4"/>
    </row>
    <row r="624" spans="5:5" ht="15.75" customHeight="1">
      <c r="E624" s="4"/>
    </row>
    <row r="625" spans="5:5" ht="15.75" customHeight="1">
      <c r="E625" s="4"/>
    </row>
    <row r="626" spans="5:5" ht="15.75" customHeight="1">
      <c r="E626" s="4"/>
    </row>
    <row r="627" spans="5:5" ht="15.75" customHeight="1">
      <c r="E627" s="4"/>
    </row>
    <row r="628" spans="5:5" ht="15.75" customHeight="1">
      <c r="E628" s="4"/>
    </row>
    <row r="629" spans="5:5" ht="15.75" customHeight="1">
      <c r="E629" s="4"/>
    </row>
    <row r="630" spans="5:5" ht="15.75" customHeight="1">
      <c r="E630" s="4"/>
    </row>
    <row r="631" spans="5:5" ht="15.75" customHeight="1">
      <c r="E631" s="4"/>
    </row>
    <row r="632" spans="5:5" ht="15.75" customHeight="1">
      <c r="E632" s="4"/>
    </row>
    <row r="633" spans="5:5" ht="15.75" customHeight="1">
      <c r="E633" s="4"/>
    </row>
    <row r="634" spans="5:5" ht="15.75" customHeight="1">
      <c r="E634" s="4"/>
    </row>
    <row r="635" spans="5:5" ht="15.75" customHeight="1">
      <c r="E635" s="4"/>
    </row>
    <row r="636" spans="5:5" ht="15.75" customHeight="1">
      <c r="E636" s="4"/>
    </row>
    <row r="637" spans="5:5" ht="15.75" customHeight="1">
      <c r="E637" s="4"/>
    </row>
    <row r="638" spans="5:5" ht="15.75" customHeight="1">
      <c r="E638" s="4"/>
    </row>
    <row r="639" spans="5:5" ht="15.75" customHeight="1">
      <c r="E639" s="4"/>
    </row>
    <row r="640" spans="5:5" ht="15.75" customHeight="1">
      <c r="E640" s="4"/>
    </row>
    <row r="641" spans="5:5" ht="15.75" customHeight="1">
      <c r="E641" s="4"/>
    </row>
    <row r="642" spans="5:5" ht="15.75" customHeight="1">
      <c r="E642" s="4"/>
    </row>
    <row r="643" spans="5:5" ht="15.75" customHeight="1">
      <c r="E643" s="4"/>
    </row>
    <row r="644" spans="5:5" ht="15.75" customHeight="1">
      <c r="E644" s="4"/>
    </row>
    <row r="645" spans="5:5" ht="15.75" customHeight="1">
      <c r="E645" s="4"/>
    </row>
    <row r="646" spans="5:5" ht="15.75" customHeight="1">
      <c r="E646" s="4"/>
    </row>
    <row r="647" spans="5:5" ht="15.75" customHeight="1">
      <c r="E647" s="4"/>
    </row>
    <row r="648" spans="5:5" ht="15.75" customHeight="1">
      <c r="E648" s="4"/>
    </row>
    <row r="649" spans="5:5" ht="15.75" customHeight="1">
      <c r="E649" s="4"/>
    </row>
    <row r="650" spans="5:5" ht="15.75" customHeight="1">
      <c r="E650" s="4"/>
    </row>
    <row r="651" spans="5:5" ht="15.75" customHeight="1">
      <c r="E651" s="4"/>
    </row>
    <row r="652" spans="5:5" ht="15.75" customHeight="1">
      <c r="E652" s="4"/>
    </row>
    <row r="653" spans="5:5" ht="15.75" customHeight="1">
      <c r="E653" s="4"/>
    </row>
    <row r="654" spans="5:5" ht="15.75" customHeight="1">
      <c r="E654" s="4"/>
    </row>
    <row r="655" spans="5:5" ht="15.75" customHeight="1">
      <c r="E655" s="4"/>
    </row>
    <row r="656" spans="5:5" ht="15.75" customHeight="1">
      <c r="E656" s="4"/>
    </row>
    <row r="657" spans="5:5" ht="15.75" customHeight="1">
      <c r="E657" s="4"/>
    </row>
    <row r="658" spans="5:5" ht="15.75" customHeight="1">
      <c r="E658" s="4"/>
    </row>
    <row r="659" spans="5:5" ht="15.75" customHeight="1">
      <c r="E659" s="4"/>
    </row>
    <row r="660" spans="5:5" ht="15.75" customHeight="1">
      <c r="E660" s="4"/>
    </row>
    <row r="661" spans="5:5" ht="15.75" customHeight="1">
      <c r="E661" s="4"/>
    </row>
    <row r="662" spans="5:5" ht="15.75" customHeight="1">
      <c r="E662" s="4"/>
    </row>
    <row r="663" spans="5:5" ht="15.75" customHeight="1">
      <c r="E663" s="4"/>
    </row>
    <row r="664" spans="5:5" ht="15.75" customHeight="1">
      <c r="E664" s="4"/>
    </row>
    <row r="665" spans="5:5" ht="15.75" customHeight="1">
      <c r="E665" s="4"/>
    </row>
    <row r="666" spans="5:5" ht="15.75" customHeight="1">
      <c r="E666" s="4"/>
    </row>
    <row r="667" spans="5:5" ht="15.75" customHeight="1">
      <c r="E667" s="4"/>
    </row>
    <row r="668" spans="5:5" ht="15.75" customHeight="1">
      <c r="E668" s="4"/>
    </row>
    <row r="669" spans="5:5" ht="15.75" customHeight="1">
      <c r="E669" s="4"/>
    </row>
    <row r="670" spans="5:5" ht="15.75" customHeight="1">
      <c r="E670" s="4"/>
    </row>
    <row r="671" spans="5:5" ht="15.75" customHeight="1">
      <c r="E671" s="4"/>
    </row>
    <row r="672" spans="5:5" ht="15.75" customHeight="1">
      <c r="E672" s="4"/>
    </row>
    <row r="673" spans="5:5" ht="15.75" customHeight="1">
      <c r="E673" s="4"/>
    </row>
    <row r="674" spans="5:5" ht="15.75" customHeight="1">
      <c r="E674" s="4"/>
    </row>
    <row r="675" spans="5:5" ht="15.75" customHeight="1">
      <c r="E675" s="4"/>
    </row>
    <row r="676" spans="5:5" ht="15.75" customHeight="1">
      <c r="E676" s="4"/>
    </row>
    <row r="677" spans="5:5" ht="15.75" customHeight="1">
      <c r="E677" s="4"/>
    </row>
    <row r="678" spans="5:5" ht="15.75" customHeight="1">
      <c r="E678" s="4"/>
    </row>
    <row r="679" spans="5:5" ht="15.75" customHeight="1">
      <c r="E679" s="4"/>
    </row>
    <row r="680" spans="5:5" ht="15.75" customHeight="1">
      <c r="E680" s="4"/>
    </row>
    <row r="681" spans="5:5" ht="15.75" customHeight="1">
      <c r="E681" s="4"/>
    </row>
    <row r="682" spans="5:5" ht="15.75" customHeight="1">
      <c r="E682" s="4"/>
    </row>
    <row r="683" spans="5:5" ht="15.75" customHeight="1">
      <c r="E683" s="4"/>
    </row>
    <row r="684" spans="5:5" ht="15.75" customHeight="1">
      <c r="E684" s="4"/>
    </row>
    <row r="685" spans="5:5" ht="15.75" customHeight="1">
      <c r="E685" s="4"/>
    </row>
    <row r="686" spans="5:5" ht="15.75" customHeight="1">
      <c r="E686" s="4"/>
    </row>
    <row r="687" spans="5:5" ht="15.75" customHeight="1">
      <c r="E687" s="4"/>
    </row>
    <row r="688" spans="5:5" ht="15.75" customHeight="1">
      <c r="E688" s="4"/>
    </row>
    <row r="689" spans="5:5" ht="15.75" customHeight="1">
      <c r="E689" s="4"/>
    </row>
    <row r="690" spans="5:5" ht="15.75" customHeight="1">
      <c r="E690" s="4"/>
    </row>
    <row r="691" spans="5:5" ht="15.75" customHeight="1">
      <c r="E691" s="4"/>
    </row>
    <row r="692" spans="5:5" ht="15.75" customHeight="1">
      <c r="E692" s="4"/>
    </row>
    <row r="693" spans="5:5" ht="15.75" customHeight="1">
      <c r="E693" s="4"/>
    </row>
    <row r="694" spans="5:5" ht="15.75" customHeight="1">
      <c r="E694" s="4"/>
    </row>
    <row r="695" spans="5:5" ht="15.75" customHeight="1">
      <c r="E695" s="4"/>
    </row>
    <row r="696" spans="5:5" ht="15.75" customHeight="1">
      <c r="E696" s="4"/>
    </row>
    <row r="697" spans="5:5" ht="15.75" customHeight="1">
      <c r="E697" s="4"/>
    </row>
    <row r="698" spans="5:5" ht="15.75" customHeight="1">
      <c r="E698" s="4"/>
    </row>
    <row r="699" spans="5:5" ht="15.75" customHeight="1">
      <c r="E699" s="4"/>
    </row>
    <row r="700" spans="5:5" ht="15.75" customHeight="1">
      <c r="E700" s="4"/>
    </row>
    <row r="701" spans="5:5" ht="15.75" customHeight="1">
      <c r="E701" s="4"/>
    </row>
    <row r="702" spans="5:5" ht="15.75" customHeight="1">
      <c r="E702" s="4"/>
    </row>
    <row r="703" spans="5:5" ht="15.75" customHeight="1">
      <c r="E703" s="4"/>
    </row>
    <row r="704" spans="5:5" ht="15.75" customHeight="1">
      <c r="E704" s="4"/>
    </row>
    <row r="705" spans="5:5" ht="15.75" customHeight="1">
      <c r="E705" s="4"/>
    </row>
    <row r="706" spans="5:5" ht="15.75" customHeight="1">
      <c r="E706" s="4"/>
    </row>
    <row r="707" spans="5:5" ht="15.75" customHeight="1">
      <c r="E707" s="4"/>
    </row>
    <row r="708" spans="5:5" ht="15.75" customHeight="1">
      <c r="E708" s="4"/>
    </row>
    <row r="709" spans="5:5" ht="15.75" customHeight="1">
      <c r="E709" s="4"/>
    </row>
    <row r="710" spans="5:5" ht="15.75" customHeight="1">
      <c r="E710" s="4"/>
    </row>
    <row r="711" spans="5:5" ht="15.75" customHeight="1">
      <c r="E711" s="4"/>
    </row>
    <row r="712" spans="5:5" ht="15.75" customHeight="1">
      <c r="E712" s="4"/>
    </row>
    <row r="713" spans="5:5" ht="15.75" customHeight="1">
      <c r="E713" s="4"/>
    </row>
    <row r="714" spans="5:5" ht="15.75" customHeight="1">
      <c r="E714" s="4"/>
    </row>
    <row r="715" spans="5:5" ht="15.75" customHeight="1">
      <c r="E715" s="4"/>
    </row>
    <row r="716" spans="5:5" ht="15.75" customHeight="1">
      <c r="E716" s="4"/>
    </row>
    <row r="717" spans="5:5" ht="15.75" customHeight="1">
      <c r="E717" s="4"/>
    </row>
    <row r="718" spans="5:5" ht="15.75" customHeight="1">
      <c r="E718" s="4"/>
    </row>
    <row r="719" spans="5:5" ht="15.75" customHeight="1">
      <c r="E719" s="4"/>
    </row>
    <row r="720" spans="5:5" ht="15.75" customHeight="1">
      <c r="E720" s="4"/>
    </row>
    <row r="721" spans="5:5" ht="15.75" customHeight="1">
      <c r="E721" s="4"/>
    </row>
    <row r="722" spans="5:5" ht="15.75" customHeight="1">
      <c r="E722" s="4"/>
    </row>
    <row r="723" spans="5:5" ht="15.75" customHeight="1">
      <c r="E723" s="4"/>
    </row>
    <row r="724" spans="5:5" ht="15.75" customHeight="1">
      <c r="E724" s="4"/>
    </row>
    <row r="725" spans="5:5" ht="15.75" customHeight="1">
      <c r="E725" s="4"/>
    </row>
    <row r="726" spans="5:5" ht="15.75" customHeight="1">
      <c r="E726" s="4"/>
    </row>
    <row r="727" spans="5:5" ht="15.75" customHeight="1">
      <c r="E727" s="4"/>
    </row>
    <row r="728" spans="5:5" ht="15.75" customHeight="1">
      <c r="E728" s="4"/>
    </row>
    <row r="729" spans="5:5" ht="15.75" customHeight="1">
      <c r="E729" s="4"/>
    </row>
    <row r="730" spans="5:5" ht="15.75" customHeight="1">
      <c r="E730" s="4"/>
    </row>
    <row r="731" spans="5:5" ht="15.75" customHeight="1">
      <c r="E731" s="4"/>
    </row>
    <row r="732" spans="5:5" ht="15.75" customHeight="1">
      <c r="E732" s="4"/>
    </row>
    <row r="733" spans="5:5" ht="15.75" customHeight="1">
      <c r="E733" s="4"/>
    </row>
    <row r="734" spans="5:5" ht="15.75" customHeight="1">
      <c r="E734" s="4"/>
    </row>
    <row r="735" spans="5:5" ht="15.75" customHeight="1">
      <c r="E735" s="4"/>
    </row>
    <row r="736" spans="5:5" ht="15.75" customHeight="1">
      <c r="E736" s="4"/>
    </row>
    <row r="737" spans="5:5" ht="15.75" customHeight="1">
      <c r="E737" s="4"/>
    </row>
    <row r="738" spans="5:5" ht="15.75" customHeight="1">
      <c r="E738" s="4"/>
    </row>
    <row r="739" spans="5:5" ht="15.75" customHeight="1">
      <c r="E739" s="4"/>
    </row>
    <row r="740" spans="5:5" ht="15.75" customHeight="1">
      <c r="E740" s="4"/>
    </row>
    <row r="741" spans="5:5" ht="15.75" customHeight="1">
      <c r="E741" s="4"/>
    </row>
    <row r="742" spans="5:5" ht="15.75" customHeight="1">
      <c r="E742" s="4"/>
    </row>
    <row r="743" spans="5:5" ht="15.75" customHeight="1">
      <c r="E743" s="4"/>
    </row>
    <row r="744" spans="5:5" ht="15.75" customHeight="1">
      <c r="E744" s="4"/>
    </row>
    <row r="745" spans="5:5" ht="15.75" customHeight="1">
      <c r="E745" s="4"/>
    </row>
    <row r="746" spans="5:5" ht="15.75" customHeight="1">
      <c r="E746" s="4"/>
    </row>
    <row r="747" spans="5:5" ht="15.75" customHeight="1">
      <c r="E747" s="4"/>
    </row>
    <row r="748" spans="5:5" ht="15.75" customHeight="1">
      <c r="E748" s="4"/>
    </row>
    <row r="749" spans="5:5" ht="15.75" customHeight="1">
      <c r="E749" s="4"/>
    </row>
    <row r="750" spans="5:5" ht="15.75" customHeight="1">
      <c r="E750" s="4"/>
    </row>
    <row r="751" spans="5:5" ht="15.75" customHeight="1">
      <c r="E751" s="4"/>
    </row>
    <row r="752" spans="5:5" ht="15.75" customHeight="1">
      <c r="E752" s="4"/>
    </row>
    <row r="753" spans="5:5" ht="15.75" customHeight="1">
      <c r="E753" s="4"/>
    </row>
    <row r="754" spans="5:5" ht="15.75" customHeight="1">
      <c r="E754" s="4"/>
    </row>
    <row r="755" spans="5:5" ht="15.75" customHeight="1">
      <c r="E755" s="4"/>
    </row>
    <row r="756" spans="5:5" ht="15.75" customHeight="1">
      <c r="E756" s="4"/>
    </row>
    <row r="757" spans="5:5" ht="15.75" customHeight="1">
      <c r="E757" s="4"/>
    </row>
    <row r="758" spans="5:5" ht="15.75" customHeight="1">
      <c r="E758" s="4"/>
    </row>
    <row r="759" spans="5:5" ht="15.75" customHeight="1">
      <c r="E759" s="4"/>
    </row>
    <row r="760" spans="5:5" ht="15.75" customHeight="1">
      <c r="E760" s="4"/>
    </row>
    <row r="761" spans="5:5" ht="15.75" customHeight="1">
      <c r="E761" s="4"/>
    </row>
    <row r="762" spans="5:5" ht="15.75" customHeight="1">
      <c r="E762" s="4"/>
    </row>
    <row r="763" spans="5:5" ht="15.75" customHeight="1">
      <c r="E763" s="4"/>
    </row>
    <row r="764" spans="5:5" ht="15.75" customHeight="1">
      <c r="E764" s="4"/>
    </row>
    <row r="765" spans="5:5" ht="15.75" customHeight="1">
      <c r="E765" s="4"/>
    </row>
    <row r="766" spans="5:5" ht="15.75" customHeight="1">
      <c r="E766" s="4"/>
    </row>
    <row r="767" spans="5:5" ht="15.75" customHeight="1">
      <c r="E767" s="4"/>
    </row>
    <row r="768" spans="5:5" ht="15.75" customHeight="1">
      <c r="E768" s="4"/>
    </row>
    <row r="769" spans="5:5" ht="15.75" customHeight="1">
      <c r="E769" s="4"/>
    </row>
    <row r="770" spans="5:5" ht="15.75" customHeight="1">
      <c r="E770" s="4"/>
    </row>
    <row r="771" spans="5:5" ht="15.75" customHeight="1">
      <c r="E771" s="4"/>
    </row>
    <row r="772" spans="5:5" ht="15.75" customHeight="1">
      <c r="E772" s="4"/>
    </row>
    <row r="773" spans="5:5" ht="15.75" customHeight="1">
      <c r="E773" s="4"/>
    </row>
    <row r="774" spans="5:5" ht="15.75" customHeight="1">
      <c r="E774" s="4"/>
    </row>
    <row r="775" spans="5:5" ht="15.75" customHeight="1">
      <c r="E775" s="4"/>
    </row>
    <row r="776" spans="5:5" ht="15.75" customHeight="1">
      <c r="E776" s="4"/>
    </row>
    <row r="777" spans="5:5" ht="15.75" customHeight="1">
      <c r="E777" s="4"/>
    </row>
    <row r="778" spans="5:5" ht="15.75" customHeight="1">
      <c r="E778" s="4"/>
    </row>
    <row r="779" spans="5:5" ht="15.75" customHeight="1">
      <c r="E779" s="4"/>
    </row>
    <row r="780" spans="5:5" ht="15.75" customHeight="1">
      <c r="E780" s="4"/>
    </row>
    <row r="781" spans="5:5" ht="15.75" customHeight="1">
      <c r="E781" s="4"/>
    </row>
    <row r="782" spans="5:5" ht="15.75" customHeight="1">
      <c r="E782" s="4"/>
    </row>
    <row r="783" spans="5:5" ht="15.75" customHeight="1">
      <c r="E783" s="4"/>
    </row>
    <row r="784" spans="5:5" ht="15.75" customHeight="1">
      <c r="E784" s="4"/>
    </row>
    <row r="785" spans="5:5" ht="15.75" customHeight="1">
      <c r="E785" s="4"/>
    </row>
    <row r="786" spans="5:5" ht="15.75" customHeight="1">
      <c r="E786" s="4"/>
    </row>
    <row r="787" spans="5:5" ht="15.75" customHeight="1">
      <c r="E787" s="4"/>
    </row>
    <row r="788" spans="5:5" ht="15.75" customHeight="1">
      <c r="E788" s="4"/>
    </row>
    <row r="789" spans="5:5" ht="15.75" customHeight="1">
      <c r="E789" s="4"/>
    </row>
    <row r="790" spans="5:5" ht="15.75" customHeight="1">
      <c r="E790" s="4"/>
    </row>
    <row r="791" spans="5:5" ht="15.75" customHeight="1">
      <c r="E791" s="4"/>
    </row>
    <row r="792" spans="5:5" ht="15.75" customHeight="1">
      <c r="E792" s="4"/>
    </row>
    <row r="793" spans="5:5" ht="15.75" customHeight="1">
      <c r="E793" s="4"/>
    </row>
    <row r="794" spans="5:5" ht="15.75" customHeight="1">
      <c r="E794" s="4"/>
    </row>
    <row r="795" spans="5:5" ht="15.75" customHeight="1">
      <c r="E795" s="4"/>
    </row>
    <row r="796" spans="5:5" ht="15.75" customHeight="1">
      <c r="E796" s="4"/>
    </row>
    <row r="797" spans="5:5" ht="15.75" customHeight="1">
      <c r="E797" s="4"/>
    </row>
    <row r="798" spans="5:5" ht="15.75" customHeight="1">
      <c r="E798" s="4"/>
    </row>
    <row r="799" spans="5:5" ht="15.75" customHeight="1">
      <c r="E799" s="4"/>
    </row>
    <row r="800" spans="5:5" ht="15.75" customHeight="1">
      <c r="E800" s="4"/>
    </row>
    <row r="801" spans="5:5" ht="15.75" customHeight="1">
      <c r="E801" s="4"/>
    </row>
    <row r="802" spans="5:5" ht="15.75" customHeight="1">
      <c r="E802" s="4"/>
    </row>
    <row r="803" spans="5:5" ht="15.75" customHeight="1">
      <c r="E803" s="4"/>
    </row>
    <row r="804" spans="5:5" ht="15.75" customHeight="1">
      <c r="E804" s="4"/>
    </row>
    <row r="805" spans="5:5" ht="15.75" customHeight="1">
      <c r="E805" s="4"/>
    </row>
    <row r="806" spans="5:5" ht="15.75" customHeight="1">
      <c r="E806" s="4"/>
    </row>
    <row r="807" spans="5:5" ht="15.75" customHeight="1">
      <c r="E807" s="4"/>
    </row>
    <row r="808" spans="5:5" ht="15.75" customHeight="1">
      <c r="E808" s="4"/>
    </row>
    <row r="809" spans="5:5" ht="15.75" customHeight="1">
      <c r="E809" s="4"/>
    </row>
    <row r="810" spans="5:5" ht="15.75" customHeight="1">
      <c r="E810" s="4"/>
    </row>
    <row r="811" spans="5:5" ht="15.75" customHeight="1">
      <c r="E811" s="4"/>
    </row>
    <row r="812" spans="5:5" ht="15.75" customHeight="1">
      <c r="E812" s="4"/>
    </row>
    <row r="813" spans="5:5" ht="15.75" customHeight="1">
      <c r="E813" s="4"/>
    </row>
    <row r="814" spans="5:5" ht="15.75" customHeight="1">
      <c r="E814" s="4"/>
    </row>
    <row r="815" spans="5:5" ht="15.75" customHeight="1">
      <c r="E815" s="4"/>
    </row>
    <row r="816" spans="5:5" ht="15.75" customHeight="1">
      <c r="E816" s="4"/>
    </row>
    <row r="817" spans="5:5" ht="15.75" customHeight="1">
      <c r="E817" s="4"/>
    </row>
    <row r="818" spans="5:5" ht="15.75" customHeight="1">
      <c r="E818" s="4"/>
    </row>
    <row r="819" spans="5:5" ht="15.75" customHeight="1">
      <c r="E819" s="4"/>
    </row>
    <row r="820" spans="5:5" ht="15.75" customHeight="1">
      <c r="E820" s="4"/>
    </row>
    <row r="821" spans="5:5" ht="15.75" customHeight="1">
      <c r="E821" s="4"/>
    </row>
    <row r="822" spans="5:5" ht="15.75" customHeight="1">
      <c r="E822" s="4"/>
    </row>
    <row r="823" spans="5:5" ht="15.75" customHeight="1">
      <c r="E823" s="4"/>
    </row>
    <row r="824" spans="5:5" ht="15.75" customHeight="1">
      <c r="E824" s="4"/>
    </row>
    <row r="825" spans="5:5" ht="15.75" customHeight="1">
      <c r="E825" s="4"/>
    </row>
    <row r="826" spans="5:5" ht="15.75" customHeight="1">
      <c r="E826" s="4"/>
    </row>
    <row r="827" spans="5:5" ht="15.75" customHeight="1">
      <c r="E827" s="4"/>
    </row>
    <row r="828" spans="5:5" ht="15.75" customHeight="1">
      <c r="E828" s="4"/>
    </row>
    <row r="829" spans="5:5" ht="15.75" customHeight="1">
      <c r="E829" s="4"/>
    </row>
    <row r="830" spans="5:5" ht="15.75" customHeight="1">
      <c r="E830" s="4"/>
    </row>
    <row r="831" spans="5:5" ht="15.75" customHeight="1">
      <c r="E831" s="4"/>
    </row>
    <row r="832" spans="5:5" ht="15.75" customHeight="1">
      <c r="E832" s="4"/>
    </row>
    <row r="833" spans="5:5" ht="15.75" customHeight="1">
      <c r="E833" s="4"/>
    </row>
    <row r="834" spans="5:5" ht="15.75" customHeight="1">
      <c r="E834" s="4"/>
    </row>
    <row r="835" spans="5:5" ht="15.75" customHeight="1">
      <c r="E835" s="4"/>
    </row>
    <row r="836" spans="5:5" ht="15.75" customHeight="1">
      <c r="E836" s="4"/>
    </row>
    <row r="837" spans="5:5" ht="15.75" customHeight="1">
      <c r="E837" s="4"/>
    </row>
    <row r="838" spans="5:5" ht="15.75" customHeight="1">
      <c r="E838" s="4"/>
    </row>
    <row r="839" spans="5:5" ht="15.75" customHeight="1">
      <c r="E839" s="4"/>
    </row>
    <row r="840" spans="5:5" ht="15.75" customHeight="1">
      <c r="E840" s="4"/>
    </row>
    <row r="841" spans="5:5" ht="15.75" customHeight="1">
      <c r="E841" s="4"/>
    </row>
    <row r="842" spans="5:5" ht="15.75" customHeight="1">
      <c r="E842" s="4"/>
    </row>
    <row r="843" spans="5:5" ht="15.75" customHeight="1">
      <c r="E843" s="4"/>
    </row>
    <row r="844" spans="5:5" ht="15.75" customHeight="1">
      <c r="E844" s="4"/>
    </row>
    <row r="845" spans="5:5" ht="15.75" customHeight="1">
      <c r="E845" s="4"/>
    </row>
    <row r="846" spans="5:5" ht="15.75" customHeight="1">
      <c r="E846" s="4"/>
    </row>
    <row r="847" spans="5:5" ht="15.75" customHeight="1">
      <c r="E847" s="4"/>
    </row>
    <row r="848" spans="5:5" ht="15.75" customHeight="1">
      <c r="E848" s="4"/>
    </row>
    <row r="849" spans="5:5" ht="15.75" customHeight="1">
      <c r="E849" s="4"/>
    </row>
    <row r="850" spans="5:5" ht="15.75" customHeight="1">
      <c r="E850" s="4"/>
    </row>
    <row r="851" spans="5:5" ht="15.75" customHeight="1">
      <c r="E851" s="4"/>
    </row>
    <row r="852" spans="5:5" ht="15.75" customHeight="1">
      <c r="E852" s="4"/>
    </row>
    <row r="853" spans="5:5" ht="15.75" customHeight="1">
      <c r="E853" s="4"/>
    </row>
    <row r="854" spans="5:5" ht="15.75" customHeight="1">
      <c r="E854" s="4"/>
    </row>
    <row r="855" spans="5:5" ht="15.75" customHeight="1">
      <c r="E855" s="4"/>
    </row>
    <row r="856" spans="5:5" ht="15.75" customHeight="1">
      <c r="E856" s="4"/>
    </row>
    <row r="857" spans="5:5" ht="15.75" customHeight="1">
      <c r="E857" s="4"/>
    </row>
    <row r="858" spans="5:5" ht="15.75" customHeight="1">
      <c r="E858" s="4"/>
    </row>
    <row r="859" spans="5:5" ht="15.75" customHeight="1">
      <c r="E859" s="4"/>
    </row>
    <row r="860" spans="5:5" ht="15.75" customHeight="1">
      <c r="E860" s="4"/>
    </row>
    <row r="861" spans="5:5" ht="15.75" customHeight="1">
      <c r="E861" s="4"/>
    </row>
    <row r="862" spans="5:5" ht="15.75" customHeight="1">
      <c r="E862" s="4"/>
    </row>
    <row r="863" spans="5:5" ht="15.75" customHeight="1">
      <c r="E863" s="4"/>
    </row>
    <row r="864" spans="5:5" ht="15.75" customHeight="1">
      <c r="E864" s="4"/>
    </row>
    <row r="865" spans="5:5" ht="15.75" customHeight="1">
      <c r="E865" s="4"/>
    </row>
    <row r="866" spans="5:5" ht="15.75" customHeight="1">
      <c r="E866" s="4"/>
    </row>
    <row r="867" spans="5:5" ht="15.75" customHeight="1">
      <c r="E867" s="4"/>
    </row>
    <row r="868" spans="5:5" ht="15.75" customHeight="1">
      <c r="E868" s="4"/>
    </row>
    <row r="869" spans="5:5" ht="15.75" customHeight="1">
      <c r="E869" s="4"/>
    </row>
    <row r="870" spans="5:5" ht="15.75" customHeight="1">
      <c r="E870" s="4"/>
    </row>
    <row r="871" spans="5:5" ht="15.75" customHeight="1">
      <c r="E871" s="4"/>
    </row>
    <row r="872" spans="5:5" ht="15.75" customHeight="1">
      <c r="E872" s="4"/>
    </row>
    <row r="873" spans="5:5" ht="15.75" customHeight="1">
      <c r="E873" s="4"/>
    </row>
    <row r="874" spans="5:5" ht="15.75" customHeight="1">
      <c r="E874" s="4"/>
    </row>
    <row r="875" spans="5:5" ht="15.75" customHeight="1">
      <c r="E875" s="4"/>
    </row>
    <row r="876" spans="5:5" ht="15.75" customHeight="1">
      <c r="E876" s="4"/>
    </row>
    <row r="877" spans="5:5" ht="15.75" customHeight="1">
      <c r="E877" s="4"/>
    </row>
    <row r="878" spans="5:5" ht="15.75" customHeight="1">
      <c r="E878" s="4"/>
    </row>
    <row r="879" spans="5:5" ht="15.75" customHeight="1">
      <c r="E879" s="4"/>
    </row>
    <row r="880" spans="5:5" ht="15.75" customHeight="1">
      <c r="E880" s="4"/>
    </row>
    <row r="881" spans="5:5" ht="15.75" customHeight="1">
      <c r="E881" s="4"/>
    </row>
    <row r="882" spans="5:5" ht="15.75" customHeight="1">
      <c r="E882" s="4"/>
    </row>
    <row r="883" spans="5:5" ht="15.75" customHeight="1">
      <c r="E883" s="4"/>
    </row>
    <row r="884" spans="5:5" ht="15.75" customHeight="1">
      <c r="E884" s="4"/>
    </row>
    <row r="885" spans="5:5" ht="15.75" customHeight="1">
      <c r="E885" s="4"/>
    </row>
    <row r="886" spans="5:5" ht="15.75" customHeight="1">
      <c r="E886" s="4"/>
    </row>
    <row r="887" spans="5:5" ht="15.75" customHeight="1">
      <c r="E887" s="4"/>
    </row>
    <row r="888" spans="5:5" ht="15.75" customHeight="1">
      <c r="E888" s="4"/>
    </row>
    <row r="889" spans="5:5" ht="15.75" customHeight="1">
      <c r="E889" s="4"/>
    </row>
    <row r="890" spans="5:5" ht="15.75" customHeight="1">
      <c r="E890" s="4"/>
    </row>
    <row r="891" spans="5:5" ht="15.75" customHeight="1">
      <c r="E891" s="4"/>
    </row>
    <row r="892" spans="5:5" ht="15.75" customHeight="1">
      <c r="E892" s="4"/>
    </row>
    <row r="893" spans="5:5" ht="15.75" customHeight="1">
      <c r="E893" s="4"/>
    </row>
    <row r="894" spans="5:5" ht="15.75" customHeight="1">
      <c r="E894" s="4"/>
    </row>
    <row r="895" spans="5:5" ht="15.75" customHeight="1">
      <c r="E895" s="4"/>
    </row>
    <row r="896" spans="5:5" ht="15.75" customHeight="1">
      <c r="E896" s="4"/>
    </row>
    <row r="897" spans="5:5" ht="15.75" customHeight="1">
      <c r="E897" s="4"/>
    </row>
    <row r="898" spans="5:5" ht="15.75" customHeight="1">
      <c r="E898" s="4"/>
    </row>
    <row r="899" spans="5:5" ht="15.75" customHeight="1">
      <c r="E899" s="4"/>
    </row>
    <row r="900" spans="5:5" ht="15.75" customHeight="1">
      <c r="E900" s="4"/>
    </row>
    <row r="901" spans="5:5" ht="15.75" customHeight="1">
      <c r="E901" s="4"/>
    </row>
    <row r="902" spans="5:5" ht="15.75" customHeight="1">
      <c r="E902" s="4"/>
    </row>
    <row r="903" spans="5:5" ht="15.75" customHeight="1">
      <c r="E903" s="4"/>
    </row>
    <row r="904" spans="5:5" ht="15.75" customHeight="1">
      <c r="E904" s="4"/>
    </row>
    <row r="905" spans="5:5" ht="15.75" customHeight="1">
      <c r="E905" s="4"/>
    </row>
    <row r="906" spans="5:5" ht="15.75" customHeight="1">
      <c r="E906" s="4"/>
    </row>
    <row r="907" spans="5:5" ht="15.75" customHeight="1">
      <c r="E907" s="4"/>
    </row>
    <row r="908" spans="5:5" ht="15.75" customHeight="1">
      <c r="E908" s="4"/>
    </row>
    <row r="909" spans="5:5" ht="15.75" customHeight="1">
      <c r="E909" s="4"/>
    </row>
    <row r="910" spans="5:5" ht="15.75" customHeight="1">
      <c r="E910" s="4"/>
    </row>
    <row r="911" spans="5:5" ht="15.75" customHeight="1">
      <c r="E911" s="4"/>
    </row>
    <row r="912" spans="5:5" ht="15.75" customHeight="1">
      <c r="E912" s="4"/>
    </row>
    <row r="913" spans="5:5" ht="15.75" customHeight="1">
      <c r="E913" s="4"/>
    </row>
    <row r="914" spans="5:5" ht="15.75" customHeight="1">
      <c r="E914" s="4"/>
    </row>
    <row r="915" spans="5:5" ht="15.75" customHeight="1">
      <c r="E915" s="4"/>
    </row>
    <row r="916" spans="5:5" ht="15.75" customHeight="1">
      <c r="E916" s="4"/>
    </row>
    <row r="917" spans="5:5" ht="15.75" customHeight="1">
      <c r="E917" s="4"/>
    </row>
    <row r="918" spans="5:5" ht="15.75" customHeight="1">
      <c r="E918" s="4"/>
    </row>
    <row r="919" spans="5:5" ht="15.75" customHeight="1">
      <c r="E919" s="4"/>
    </row>
    <row r="920" spans="5:5" ht="15.75" customHeight="1">
      <c r="E920" s="4"/>
    </row>
    <row r="921" spans="5:5" ht="15.75" customHeight="1">
      <c r="E921" s="4"/>
    </row>
    <row r="922" spans="5:5" ht="15.75" customHeight="1">
      <c r="E922" s="4"/>
    </row>
    <row r="923" spans="5:5" ht="15.75" customHeight="1">
      <c r="E923" s="4"/>
    </row>
    <row r="924" spans="5:5" ht="15.75" customHeight="1">
      <c r="E924" s="4"/>
    </row>
    <row r="925" spans="5:5" ht="15.75" customHeight="1">
      <c r="E925" s="4"/>
    </row>
    <row r="926" spans="5:5" ht="15.75" customHeight="1">
      <c r="E926" s="4"/>
    </row>
    <row r="927" spans="5:5" ht="15.75" customHeight="1">
      <c r="E927" s="4"/>
    </row>
    <row r="928" spans="5:5" ht="15.75" customHeight="1">
      <c r="E928" s="4"/>
    </row>
    <row r="929" spans="5:5" ht="15.75" customHeight="1">
      <c r="E929" s="4"/>
    </row>
    <row r="930" spans="5:5" ht="15.75" customHeight="1">
      <c r="E930" s="4"/>
    </row>
    <row r="931" spans="5:5" ht="15.75" customHeight="1">
      <c r="E931" s="4"/>
    </row>
    <row r="932" spans="5:5" ht="15.75" customHeight="1">
      <c r="E932" s="4"/>
    </row>
    <row r="933" spans="5:5" ht="15.75" customHeight="1">
      <c r="E933" s="4"/>
    </row>
    <row r="934" spans="5:5" ht="15.75" customHeight="1">
      <c r="E934" s="4"/>
    </row>
    <row r="935" spans="5:5" ht="15.75" customHeight="1">
      <c r="E935" s="4"/>
    </row>
    <row r="936" spans="5:5" ht="15.75" customHeight="1">
      <c r="E936" s="4"/>
    </row>
    <row r="937" spans="5:5" ht="15.75" customHeight="1">
      <c r="E937" s="4"/>
    </row>
    <row r="938" spans="5:5" ht="15.75" customHeight="1">
      <c r="E938" s="4"/>
    </row>
    <row r="939" spans="5:5" ht="15.75" customHeight="1">
      <c r="E939" s="4"/>
    </row>
    <row r="940" spans="5:5" ht="15.75" customHeight="1">
      <c r="E940" s="4"/>
    </row>
    <row r="941" spans="5:5" ht="15.75" customHeight="1">
      <c r="E941" s="4"/>
    </row>
    <row r="942" spans="5:5" ht="15.75" customHeight="1">
      <c r="E942" s="4"/>
    </row>
    <row r="943" spans="5:5" ht="15.75" customHeight="1">
      <c r="E943" s="4"/>
    </row>
    <row r="944" spans="5:5" ht="15.75" customHeight="1">
      <c r="E944" s="4"/>
    </row>
    <row r="945" spans="5:5" ht="15.75" customHeight="1">
      <c r="E945" s="4"/>
    </row>
    <row r="946" spans="5:5" ht="15.75" customHeight="1">
      <c r="E946" s="4"/>
    </row>
    <row r="947" spans="5:5" ht="15.75" customHeight="1">
      <c r="E947" s="4"/>
    </row>
    <row r="948" spans="5:5" ht="15.75" customHeight="1">
      <c r="E948" s="4"/>
    </row>
    <row r="949" spans="5:5" ht="15.75" customHeight="1">
      <c r="E949" s="4"/>
    </row>
    <row r="950" spans="5:5" ht="15.75" customHeight="1">
      <c r="E950" s="4"/>
    </row>
    <row r="951" spans="5:5" ht="15.75" customHeight="1">
      <c r="E951" s="4"/>
    </row>
    <row r="952" spans="5:5" ht="15.75" customHeight="1">
      <c r="E952" s="4"/>
    </row>
    <row r="953" spans="5:5" ht="15.75" customHeight="1">
      <c r="E953" s="4"/>
    </row>
    <row r="954" spans="5:5" ht="15.75" customHeight="1">
      <c r="E954" s="4"/>
    </row>
    <row r="955" spans="5:5" ht="15.75" customHeight="1">
      <c r="E955" s="4"/>
    </row>
    <row r="956" spans="5:5" ht="15.75" customHeight="1">
      <c r="E956" s="4"/>
    </row>
    <row r="957" spans="5:5" ht="15.75" customHeight="1">
      <c r="E957" s="4"/>
    </row>
    <row r="958" spans="5:5" ht="15.75" customHeight="1">
      <c r="E958" s="4"/>
    </row>
    <row r="959" spans="5:5" ht="15.75" customHeight="1">
      <c r="E959" s="4"/>
    </row>
    <row r="960" spans="5:5" ht="15.75" customHeight="1">
      <c r="E960" s="4"/>
    </row>
    <row r="961" spans="5:5" ht="15.75" customHeight="1">
      <c r="E961" s="4"/>
    </row>
    <row r="962" spans="5:5" ht="15.75" customHeight="1">
      <c r="E962" s="4"/>
    </row>
    <row r="963" spans="5:5" ht="15.75" customHeight="1">
      <c r="E963" s="4"/>
    </row>
    <row r="964" spans="5:5" ht="15.75" customHeight="1">
      <c r="E964" s="4"/>
    </row>
    <row r="965" spans="5:5" ht="15.75" customHeight="1">
      <c r="E965" s="4"/>
    </row>
    <row r="966" spans="5:5" ht="15.75" customHeight="1">
      <c r="E966" s="4"/>
    </row>
    <row r="967" spans="5:5" ht="15.75" customHeight="1">
      <c r="E967" s="4"/>
    </row>
    <row r="968" spans="5:5" ht="15.75" customHeight="1">
      <c r="E968" s="4"/>
    </row>
    <row r="969" spans="5:5" ht="15.75" customHeight="1">
      <c r="E969" s="4"/>
    </row>
    <row r="970" spans="5:5" ht="15.75" customHeight="1">
      <c r="E970" s="4"/>
    </row>
    <row r="971" spans="5:5" ht="15.75" customHeight="1">
      <c r="E971" s="4"/>
    </row>
    <row r="972" spans="5:5" ht="15.75" customHeight="1">
      <c r="E972" s="4"/>
    </row>
    <row r="973" spans="5:5" ht="15.75" customHeight="1">
      <c r="E973" s="4"/>
    </row>
    <row r="974" spans="5:5" ht="15.75" customHeight="1">
      <c r="E974" s="4"/>
    </row>
    <row r="975" spans="5:5" ht="15.75" customHeight="1">
      <c r="E975" s="4"/>
    </row>
    <row r="976" spans="5:5" ht="15.75" customHeight="1">
      <c r="E976" s="4"/>
    </row>
    <row r="977" spans="5:5" ht="15.75" customHeight="1">
      <c r="E977" s="4"/>
    </row>
    <row r="978" spans="5:5" ht="15.75" customHeight="1">
      <c r="E978" s="4"/>
    </row>
    <row r="979" spans="5:5" ht="15.75" customHeight="1">
      <c r="E979" s="4"/>
    </row>
    <row r="980" spans="5:5" ht="15.75" customHeight="1">
      <c r="E980" s="4"/>
    </row>
    <row r="981" spans="5:5" ht="15.75" customHeight="1">
      <c r="E981" s="4"/>
    </row>
    <row r="982" spans="5:5" ht="15.75" customHeight="1">
      <c r="E982" s="4"/>
    </row>
    <row r="983" spans="5:5" ht="15.75" customHeight="1">
      <c r="E983" s="4"/>
    </row>
    <row r="984" spans="5:5" ht="15.75" customHeight="1">
      <c r="E984" s="4"/>
    </row>
    <row r="985" spans="5:5" ht="15.75" customHeight="1">
      <c r="E985" s="4"/>
    </row>
    <row r="986" spans="5:5" ht="15.75" customHeight="1">
      <c r="E986" s="4"/>
    </row>
    <row r="987" spans="5:5" ht="15.75" customHeight="1">
      <c r="E987" s="4"/>
    </row>
    <row r="988" spans="5:5" ht="15.75" customHeight="1">
      <c r="E988" s="4"/>
    </row>
    <row r="989" spans="5:5" ht="15.75" customHeight="1">
      <c r="E989" s="4"/>
    </row>
    <row r="990" spans="5:5" ht="15.75" customHeight="1">
      <c r="E990" s="4"/>
    </row>
    <row r="991" spans="5:5" ht="15.75" customHeight="1">
      <c r="E991" s="4"/>
    </row>
    <row r="992" spans="5:5" ht="15.75" customHeight="1">
      <c r="E992" s="4"/>
    </row>
    <row r="993" spans="5:5" ht="15.75" customHeight="1">
      <c r="E993" s="4"/>
    </row>
    <row r="994" spans="5:5" ht="15.75" customHeight="1">
      <c r="E994" s="4"/>
    </row>
    <row r="995" spans="5:5" ht="15.75" customHeight="1">
      <c r="E995" s="4"/>
    </row>
    <row r="996" spans="5:5" ht="15.75" customHeight="1">
      <c r="E996" s="4"/>
    </row>
    <row r="997" spans="5:5" ht="15.75" customHeight="1">
      <c r="E997" s="4"/>
    </row>
    <row r="998" spans="5:5" ht="15.75" customHeight="1">
      <c r="E998" s="4"/>
    </row>
    <row r="999" spans="5:5" ht="15.75" customHeight="1">
      <c r="E999" s="4"/>
    </row>
    <row r="1000" spans="5:5" ht="15.75" customHeight="1">
      <c r="E1000" s="4"/>
    </row>
    <row r="1001" spans="5:5" ht="15.75" customHeight="1">
      <c r="E1001" s="4"/>
    </row>
    <row r="1002" spans="5:5" ht="15.75" customHeight="1">
      <c r="E1002" s="4"/>
    </row>
    <row r="1003" spans="5:5" ht="15.75" customHeight="1">
      <c r="E1003" s="4"/>
    </row>
    <row r="1004" spans="5:5" ht="15.75" customHeight="1">
      <c r="E1004" s="4"/>
    </row>
    <row r="1005" spans="5:5" ht="15.75" customHeight="1">
      <c r="E1005" s="4"/>
    </row>
    <row r="1006" spans="5:5" ht="15.75" customHeight="1">
      <c r="E1006" s="4"/>
    </row>
    <row r="1007" spans="5:5" ht="15.75" customHeight="1">
      <c r="E1007" s="4"/>
    </row>
    <row r="1008" spans="5:5" ht="15.75" customHeight="1">
      <c r="E1008" s="4"/>
    </row>
    <row r="1009" spans="5:5" ht="15.75" customHeight="1">
      <c r="E1009" s="4"/>
    </row>
    <row r="1010" spans="5:5" ht="15.75" customHeight="1">
      <c r="E1010" s="4"/>
    </row>
    <row r="1011" spans="5:5" ht="15.75" customHeight="1">
      <c r="E1011" s="4"/>
    </row>
    <row r="1012" spans="5:5" ht="15.75" customHeight="1">
      <c r="E1012" s="4"/>
    </row>
    <row r="1013" spans="5:5" ht="15.75" customHeight="1">
      <c r="E1013" s="4"/>
    </row>
    <row r="1014" spans="5:5" ht="15.75" customHeight="1">
      <c r="E1014" s="4"/>
    </row>
    <row r="1015" spans="5:5" ht="15.75" customHeight="1">
      <c r="E1015" s="4"/>
    </row>
    <row r="1016" spans="5:5" ht="15.75" customHeight="1">
      <c r="E1016" s="4"/>
    </row>
    <row r="1017" spans="5:5" ht="15.75" customHeight="1">
      <c r="E1017" s="4"/>
    </row>
    <row r="1018" spans="5:5" ht="15.75" customHeight="1">
      <c r="E1018" s="4"/>
    </row>
    <row r="1019" spans="5:5" ht="15.75" customHeight="1">
      <c r="E1019" s="4"/>
    </row>
    <row r="1020" spans="5:5" ht="15.75" customHeight="1">
      <c r="E1020" s="4"/>
    </row>
    <row r="1021" spans="5:5" ht="15.75" customHeight="1">
      <c r="E1021" s="4"/>
    </row>
    <row r="1022" spans="5:5" ht="15.75" customHeight="1">
      <c r="E1022" s="4"/>
    </row>
    <row r="1023" spans="5:5" ht="15.75" customHeight="1">
      <c r="E1023" s="4"/>
    </row>
    <row r="1024" spans="5:5" ht="15.75" customHeight="1">
      <c r="E1024" s="4"/>
    </row>
    <row r="1025" spans="5:5" ht="15.75" customHeight="1">
      <c r="E1025" s="4"/>
    </row>
    <row r="1026" spans="5:5" ht="15.75" customHeight="1">
      <c r="E1026" s="4"/>
    </row>
    <row r="1027" spans="5:5" ht="15.75" customHeight="1">
      <c r="E1027" s="4"/>
    </row>
    <row r="1028" spans="5:5" ht="15.75" customHeight="1">
      <c r="E1028" s="4"/>
    </row>
    <row r="1029" spans="5:5" ht="15.75" customHeight="1">
      <c r="E1029" s="4"/>
    </row>
    <row r="1030" spans="5:5" ht="15.75" customHeight="1">
      <c r="E1030" s="4"/>
    </row>
    <row r="1031" spans="5:5" ht="15.75" customHeight="1">
      <c r="E1031" s="4"/>
    </row>
    <row r="1032" spans="5:5" ht="15.75" customHeight="1">
      <c r="E1032" s="4"/>
    </row>
    <row r="1033" spans="5:5" ht="15.75" customHeight="1">
      <c r="E1033" s="4"/>
    </row>
    <row r="1034" spans="5:5" ht="15.75" customHeight="1">
      <c r="E1034" s="4"/>
    </row>
    <row r="1035" spans="5:5" ht="15.75" customHeight="1">
      <c r="E1035" s="4"/>
    </row>
    <row r="1036" spans="5:5" ht="15.75" customHeight="1">
      <c r="E1036" s="4"/>
    </row>
    <row r="1037" spans="5:5" ht="15.75" customHeight="1">
      <c r="E1037" s="4"/>
    </row>
    <row r="1038" spans="5:5" ht="15.75" customHeight="1">
      <c r="E1038" s="4"/>
    </row>
    <row r="1039" spans="5:5" ht="15.75" customHeight="1">
      <c r="E1039" s="4"/>
    </row>
    <row r="1040" spans="5:5" ht="15.75" customHeight="1">
      <c r="E1040" s="4"/>
    </row>
    <row r="1041" spans="5:5" ht="15.75" customHeight="1">
      <c r="E1041" s="4"/>
    </row>
    <row r="1042" spans="5:5" ht="15.75" customHeight="1">
      <c r="E1042" s="4"/>
    </row>
    <row r="1043" spans="5:5" ht="15.75" customHeight="1">
      <c r="E1043" s="4"/>
    </row>
    <row r="1044" spans="5:5" ht="15.75" customHeight="1">
      <c r="E1044" s="4"/>
    </row>
    <row r="1045" spans="5:5" ht="15.75" customHeight="1">
      <c r="E1045" s="4"/>
    </row>
    <row r="1046" spans="5:5" ht="15.75" customHeight="1">
      <c r="E1046" s="4"/>
    </row>
    <row r="1047" spans="5:5" ht="15.75" customHeight="1">
      <c r="E1047" s="4"/>
    </row>
    <row r="1048" spans="5:5" ht="15.75" customHeight="1">
      <c r="E1048" s="4"/>
    </row>
    <row r="1049" spans="5:5" ht="15.75" customHeight="1">
      <c r="E1049" s="4"/>
    </row>
    <row r="1050" spans="5:5" ht="15.75" customHeight="1">
      <c r="E1050" s="4"/>
    </row>
    <row r="1051" spans="5:5" ht="15.75" customHeight="1">
      <c r="E1051" s="4"/>
    </row>
    <row r="1052" spans="5:5" ht="15.75" customHeight="1">
      <c r="E1052" s="4"/>
    </row>
    <row r="1053" spans="5:5" ht="15.75" customHeight="1">
      <c r="E1053" s="4"/>
    </row>
    <row r="1054" spans="5:5" ht="15.75" customHeight="1">
      <c r="E1054" s="4"/>
    </row>
    <row r="1055" spans="5:5" ht="15.75" customHeight="1">
      <c r="E1055" s="4"/>
    </row>
    <row r="1056" spans="5:5" ht="15.75" customHeight="1">
      <c r="E1056" s="4"/>
    </row>
    <row r="1057" spans="5:5" ht="15.75" customHeight="1">
      <c r="E1057" s="4"/>
    </row>
    <row r="1058" spans="5:5" ht="15.75" customHeight="1">
      <c r="E1058" s="4"/>
    </row>
    <row r="1059" spans="5:5" ht="15.75" customHeight="1">
      <c r="E1059" s="4"/>
    </row>
    <row r="1060" spans="5:5" ht="15.75" customHeight="1">
      <c r="E1060" s="4"/>
    </row>
    <row r="1061" spans="5:5" ht="15.75" customHeight="1">
      <c r="E1061" s="4"/>
    </row>
    <row r="1062" spans="5:5" ht="15.75" customHeight="1">
      <c r="E1062" s="4"/>
    </row>
    <row r="1063" spans="5:5" ht="15.75" customHeight="1">
      <c r="E1063" s="4"/>
    </row>
    <row r="1064" spans="5:5" ht="15.75" customHeight="1">
      <c r="E1064" s="4"/>
    </row>
    <row r="1065" spans="5:5" ht="15.75" customHeight="1">
      <c r="E1065" s="4"/>
    </row>
    <row r="1066" spans="5:5" ht="15.75" customHeight="1">
      <c r="E1066" s="4"/>
    </row>
    <row r="1067" spans="5:5" ht="15.75" customHeight="1">
      <c r="E1067" s="4"/>
    </row>
    <row r="1068" spans="5:5" ht="15.75" customHeight="1">
      <c r="E1068" s="4"/>
    </row>
    <row r="1069" spans="5:5" ht="15.75" customHeight="1">
      <c r="E1069" s="4"/>
    </row>
    <row r="1070" spans="5:5" ht="15.75" customHeight="1">
      <c r="E1070" s="4"/>
    </row>
    <row r="1071" spans="5:5" ht="15.75" customHeight="1">
      <c r="E1071" s="4"/>
    </row>
    <row r="1072" spans="5:5" ht="15.75" customHeight="1">
      <c r="E1072" s="4"/>
    </row>
    <row r="1073" spans="5:5" ht="15.75" customHeight="1">
      <c r="E1073" s="4"/>
    </row>
    <row r="1074" spans="5:5" ht="15.75" customHeight="1">
      <c r="E1074" s="4"/>
    </row>
    <row r="1075" spans="5:5" ht="15.75" customHeight="1">
      <c r="E1075" s="4"/>
    </row>
    <row r="1076" spans="5:5" ht="15.75" customHeight="1">
      <c r="E1076" s="4"/>
    </row>
    <row r="1077" spans="5:5" ht="15.75" customHeight="1">
      <c r="E1077" s="4"/>
    </row>
    <row r="1078" spans="5:5" ht="15.75" customHeight="1">
      <c r="E1078" s="4"/>
    </row>
    <row r="1079" spans="5:5" ht="15.75" customHeight="1">
      <c r="E1079" s="4"/>
    </row>
    <row r="1080" spans="5:5" ht="15.75" customHeight="1">
      <c r="E1080" s="4"/>
    </row>
    <row r="1081" spans="5:5" ht="15.75" customHeight="1">
      <c r="E1081" s="4"/>
    </row>
    <row r="1082" spans="5:5" ht="15.75" customHeight="1">
      <c r="E1082" s="4"/>
    </row>
    <row r="1083" spans="5:5" ht="15.75" customHeight="1">
      <c r="E1083" s="4"/>
    </row>
    <row r="1084" spans="5:5" ht="15.75" customHeight="1">
      <c r="E1084" s="4"/>
    </row>
    <row r="1085" spans="5:5" ht="15.75" customHeight="1">
      <c r="E1085" s="4"/>
    </row>
    <row r="1086" spans="5:5" ht="15.75" customHeight="1">
      <c r="E1086" s="4"/>
    </row>
    <row r="1087" spans="5:5" ht="15.75" customHeight="1">
      <c r="E1087" s="4"/>
    </row>
    <row r="1088" spans="5:5" ht="15.75" customHeight="1">
      <c r="E1088" s="4"/>
    </row>
    <row r="1089" spans="5:5" ht="15.75" customHeight="1">
      <c r="E1089" s="4"/>
    </row>
    <row r="1090" spans="5:5" ht="15.75" customHeight="1">
      <c r="E1090" s="4"/>
    </row>
    <row r="1091" spans="5:5" ht="15.75" customHeight="1">
      <c r="E1091" s="4"/>
    </row>
    <row r="1092" spans="5:5" ht="15.75" customHeight="1">
      <c r="E1092" s="4"/>
    </row>
    <row r="1093" spans="5:5" ht="15.75" customHeight="1">
      <c r="E1093" s="4"/>
    </row>
    <row r="1094" spans="5:5" ht="15.75" customHeight="1">
      <c r="E1094" s="4"/>
    </row>
    <row r="1095" spans="5:5" ht="15.75" customHeight="1">
      <c r="E1095" s="4"/>
    </row>
    <row r="1096" spans="5:5" ht="15.75" customHeight="1">
      <c r="E1096" s="4"/>
    </row>
    <row r="1097" spans="5:5" ht="15.75" customHeight="1">
      <c r="E1097" s="4"/>
    </row>
    <row r="1098" spans="5:5" ht="15.75" customHeight="1">
      <c r="E1098" s="4"/>
    </row>
    <row r="1099" spans="5:5" ht="15.75" customHeight="1">
      <c r="E1099" s="4"/>
    </row>
    <row r="1100" spans="5:5" ht="15.75" customHeight="1">
      <c r="E1100" s="4"/>
    </row>
    <row r="1101" spans="5:5" ht="15.75" customHeight="1">
      <c r="E1101" s="4"/>
    </row>
    <row r="1102" spans="5:5" ht="15.75" customHeight="1">
      <c r="E1102" s="4"/>
    </row>
    <row r="1103" spans="5:5" ht="15.75" customHeight="1">
      <c r="E1103" s="4"/>
    </row>
  </sheetData>
  <mergeCells count="10">
    <mergeCell ref="A136:C136"/>
    <mergeCell ref="D137:E137"/>
    <mergeCell ref="A139:G139"/>
    <mergeCell ref="A1:E1"/>
    <mergeCell ref="H1:I4"/>
    <mergeCell ref="A2:E2"/>
    <mergeCell ref="A4:D4"/>
    <mergeCell ref="A6:I6"/>
    <mergeCell ref="A7:I7"/>
    <mergeCell ref="A134:F1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109"/>
  <sheetViews>
    <sheetView workbookViewId="0"/>
  </sheetViews>
  <sheetFormatPr baseColWidth="10" defaultColWidth="12.6640625" defaultRowHeight="15" customHeight="1"/>
  <sheetData>
    <row r="1" spans="1:26">
      <c r="A1" s="62" t="s">
        <v>203</v>
      </c>
      <c r="B1" s="63" t="s">
        <v>204</v>
      </c>
      <c r="C1" s="64"/>
      <c r="D1" s="64"/>
      <c r="E1" s="64"/>
      <c r="F1" s="125" t="s">
        <v>205</v>
      </c>
      <c r="G1" s="113"/>
      <c r="H1" s="62"/>
      <c r="I1" s="62"/>
      <c r="J1" s="62"/>
      <c r="K1" s="62"/>
      <c r="L1" s="62"/>
      <c r="M1" s="62"/>
      <c r="N1" s="62"/>
      <c r="O1" s="62"/>
      <c r="P1" s="62"/>
      <c r="Q1" s="62"/>
      <c r="R1" s="62"/>
      <c r="S1" s="62"/>
      <c r="T1" s="62"/>
      <c r="U1" s="62"/>
      <c r="V1" s="62"/>
      <c r="W1" s="62"/>
      <c r="X1" s="62"/>
      <c r="Y1" s="62"/>
      <c r="Z1" s="62"/>
    </row>
    <row r="2" spans="1:26">
      <c r="A2" s="62"/>
      <c r="B2" s="65" t="s">
        <v>206</v>
      </c>
      <c r="C2" s="64"/>
      <c r="D2" s="62"/>
      <c r="E2" s="64"/>
      <c r="F2" s="125" t="s">
        <v>207</v>
      </c>
      <c r="G2" s="113"/>
      <c r="H2" s="62"/>
      <c r="I2" s="62"/>
      <c r="J2" s="62"/>
      <c r="K2" s="62"/>
      <c r="L2" s="62"/>
      <c r="M2" s="62"/>
      <c r="N2" s="62"/>
      <c r="O2" s="62"/>
      <c r="P2" s="62"/>
      <c r="Q2" s="62"/>
      <c r="R2" s="62"/>
      <c r="S2" s="62"/>
      <c r="T2" s="62"/>
      <c r="U2" s="62"/>
      <c r="V2" s="62"/>
      <c r="W2" s="62"/>
      <c r="X2" s="62"/>
      <c r="Y2" s="62"/>
      <c r="Z2" s="62"/>
    </row>
    <row r="3" spans="1:26">
      <c r="A3" s="62" t="s">
        <v>208</v>
      </c>
      <c r="B3" s="64"/>
      <c r="C3" s="64"/>
      <c r="D3" s="64"/>
      <c r="E3" s="64"/>
      <c r="F3" s="125" t="s">
        <v>209</v>
      </c>
      <c r="G3" s="113"/>
      <c r="H3" s="62"/>
      <c r="I3" s="62"/>
      <c r="J3" s="62"/>
      <c r="K3" s="62"/>
      <c r="L3" s="62"/>
      <c r="M3" s="62"/>
      <c r="N3" s="62"/>
      <c r="O3" s="62"/>
      <c r="P3" s="62"/>
      <c r="Q3" s="62"/>
      <c r="R3" s="62"/>
      <c r="S3" s="62"/>
      <c r="T3" s="62"/>
      <c r="U3" s="62"/>
      <c r="V3" s="62"/>
      <c r="W3" s="62"/>
      <c r="X3" s="62"/>
      <c r="Y3" s="62"/>
      <c r="Z3" s="62"/>
    </row>
    <row r="4" spans="1:26">
      <c r="A4" s="62"/>
      <c r="B4" s="66" t="s">
        <v>210</v>
      </c>
      <c r="C4" s="64"/>
      <c r="D4" s="62"/>
      <c r="E4" s="62"/>
      <c r="F4" s="62"/>
      <c r="G4" s="62"/>
      <c r="H4" s="62"/>
      <c r="I4" s="62"/>
      <c r="J4" s="62"/>
      <c r="K4" s="62"/>
      <c r="L4" s="62"/>
      <c r="M4" s="62"/>
      <c r="N4" s="62"/>
      <c r="O4" s="62"/>
      <c r="P4" s="62"/>
      <c r="Q4" s="62"/>
      <c r="R4" s="62"/>
      <c r="S4" s="62"/>
      <c r="T4" s="62"/>
      <c r="U4" s="62"/>
      <c r="V4" s="62"/>
      <c r="W4" s="62"/>
      <c r="X4" s="62"/>
      <c r="Y4" s="62"/>
      <c r="Z4" s="62"/>
    </row>
    <row r="5" spans="1:26">
      <c r="A5" s="62"/>
      <c r="B5" s="62"/>
      <c r="C5" s="62"/>
      <c r="D5" s="62"/>
      <c r="E5" s="62"/>
      <c r="F5" s="62"/>
      <c r="G5" s="62"/>
      <c r="H5" s="62"/>
      <c r="I5" s="62"/>
      <c r="J5" s="62"/>
      <c r="K5" s="62"/>
      <c r="L5" s="62"/>
      <c r="M5" s="62"/>
      <c r="N5" s="62"/>
      <c r="O5" s="62"/>
      <c r="P5" s="62"/>
      <c r="Q5" s="62"/>
      <c r="R5" s="62"/>
      <c r="S5" s="62"/>
      <c r="T5" s="62"/>
      <c r="U5" s="62"/>
      <c r="V5" s="62"/>
      <c r="W5" s="62"/>
      <c r="X5" s="62"/>
      <c r="Y5" s="62"/>
      <c r="Z5" s="62"/>
    </row>
    <row r="6" spans="1:26" ht="23">
      <c r="A6" s="104" t="s">
        <v>5</v>
      </c>
      <c r="B6" s="95"/>
      <c r="C6" s="95"/>
      <c r="D6" s="95"/>
      <c r="E6" s="95"/>
      <c r="F6" s="95"/>
      <c r="G6" s="95"/>
      <c r="H6" s="62"/>
      <c r="I6" s="62"/>
      <c r="J6" s="62"/>
      <c r="K6" s="62"/>
      <c r="L6" s="62"/>
      <c r="M6" s="62"/>
      <c r="N6" s="62"/>
      <c r="O6" s="62"/>
      <c r="P6" s="62"/>
      <c r="Q6" s="62"/>
      <c r="R6" s="62"/>
      <c r="S6" s="62"/>
      <c r="T6" s="62"/>
      <c r="U6" s="62"/>
      <c r="V6" s="62"/>
      <c r="W6" s="62"/>
      <c r="X6" s="62"/>
      <c r="Y6" s="62"/>
      <c r="Z6" s="62"/>
    </row>
    <row r="7" spans="1:26" ht="23">
      <c r="A7" s="104" t="s">
        <v>211</v>
      </c>
      <c r="B7" s="95"/>
      <c r="C7" s="95"/>
      <c r="D7" s="95"/>
      <c r="E7" s="95"/>
      <c r="F7" s="95"/>
      <c r="G7" s="95"/>
      <c r="H7" s="62"/>
      <c r="I7" s="62"/>
      <c r="J7" s="62"/>
      <c r="K7" s="62"/>
      <c r="L7" s="62"/>
      <c r="M7" s="62"/>
      <c r="N7" s="62"/>
      <c r="O7" s="62"/>
      <c r="P7" s="62"/>
      <c r="Q7" s="62"/>
      <c r="R7" s="62"/>
      <c r="S7" s="62"/>
      <c r="T7" s="62"/>
      <c r="U7" s="62"/>
      <c r="V7" s="62"/>
      <c r="W7" s="62"/>
      <c r="X7" s="62"/>
      <c r="Y7" s="62"/>
      <c r="Z7" s="62"/>
    </row>
    <row r="8" spans="1:26">
      <c r="A8" s="64"/>
      <c r="B8" s="64"/>
      <c r="C8" s="64"/>
      <c r="D8" s="125" t="s">
        <v>212</v>
      </c>
      <c r="E8" s="113"/>
      <c r="F8" s="64"/>
      <c r="G8" s="64"/>
      <c r="H8" s="62"/>
      <c r="I8" s="62"/>
      <c r="J8" s="62"/>
      <c r="K8" s="62"/>
      <c r="L8" s="62"/>
      <c r="M8" s="62"/>
      <c r="N8" s="62"/>
      <c r="O8" s="62"/>
      <c r="P8" s="62"/>
      <c r="Q8" s="62"/>
      <c r="R8" s="62"/>
      <c r="S8" s="62"/>
      <c r="T8" s="62"/>
      <c r="U8" s="62"/>
      <c r="V8" s="62"/>
      <c r="W8" s="62"/>
      <c r="X8" s="62"/>
      <c r="Y8" s="62"/>
      <c r="Z8" s="62"/>
    </row>
    <row r="9" spans="1:26">
      <c r="A9" s="127" t="s">
        <v>213</v>
      </c>
      <c r="B9" s="113"/>
      <c r="C9" s="67" t="s">
        <v>214</v>
      </c>
      <c r="D9" s="126" t="s">
        <v>215</v>
      </c>
      <c r="E9" s="95"/>
      <c r="F9" s="67" t="s">
        <v>216</v>
      </c>
      <c r="G9" s="67" t="s">
        <v>217</v>
      </c>
      <c r="H9" s="68"/>
      <c r="I9" s="62"/>
      <c r="J9" s="62"/>
      <c r="K9" s="62"/>
      <c r="L9" s="62"/>
      <c r="M9" s="62"/>
      <c r="N9" s="62"/>
      <c r="O9" s="62"/>
      <c r="P9" s="62"/>
      <c r="Q9" s="62"/>
      <c r="R9" s="62"/>
      <c r="S9" s="62"/>
      <c r="T9" s="62"/>
      <c r="U9" s="62"/>
      <c r="V9" s="62"/>
      <c r="W9" s="62"/>
      <c r="X9" s="62"/>
      <c r="Y9" s="62"/>
      <c r="Z9" s="62"/>
    </row>
    <row r="10" spans="1:26">
      <c r="A10" s="125" t="s">
        <v>7</v>
      </c>
      <c r="B10" s="113"/>
      <c r="C10" s="69" t="s">
        <v>8</v>
      </c>
      <c r="D10" s="125" t="s">
        <v>218</v>
      </c>
      <c r="E10" s="113"/>
      <c r="F10" s="69" t="s">
        <v>219</v>
      </c>
      <c r="G10" s="69" t="s">
        <v>220</v>
      </c>
      <c r="H10" s="62"/>
      <c r="I10" s="62"/>
      <c r="J10" s="62"/>
      <c r="K10" s="62"/>
      <c r="L10" s="62"/>
      <c r="M10" s="62"/>
      <c r="N10" s="62"/>
      <c r="O10" s="62"/>
      <c r="P10" s="62"/>
      <c r="Q10" s="62"/>
      <c r="R10" s="62"/>
      <c r="S10" s="62"/>
      <c r="T10" s="62"/>
      <c r="U10" s="62"/>
      <c r="V10" s="62"/>
      <c r="W10" s="62"/>
      <c r="X10" s="62"/>
      <c r="Y10" s="62"/>
      <c r="Z10" s="62"/>
    </row>
    <row r="11" spans="1:26" ht="35.25" customHeight="1">
      <c r="A11" s="112">
        <v>5000</v>
      </c>
      <c r="B11" s="113"/>
      <c r="C11" s="70">
        <v>120</v>
      </c>
      <c r="D11" s="124" t="s">
        <v>221</v>
      </c>
      <c r="E11" s="113"/>
      <c r="F11" s="70">
        <v>34</v>
      </c>
      <c r="G11" s="71">
        <f>H11*34</f>
        <v>1849770</v>
      </c>
      <c r="H11" s="72">
        <v>54405</v>
      </c>
      <c r="I11" s="62"/>
      <c r="J11" s="62"/>
      <c r="K11" s="62"/>
      <c r="L11" s="62"/>
      <c r="M11" s="62"/>
      <c r="N11" s="62"/>
      <c r="O11" s="62"/>
      <c r="P11" s="62"/>
      <c r="Q11" s="62"/>
      <c r="R11" s="62"/>
      <c r="S11" s="62"/>
      <c r="T11" s="62"/>
      <c r="U11" s="62"/>
      <c r="V11" s="62"/>
      <c r="W11" s="62"/>
      <c r="X11" s="62"/>
      <c r="Y11" s="62"/>
      <c r="Z11" s="62"/>
    </row>
    <row r="12" spans="1:26" ht="16">
      <c r="A12" s="112">
        <v>5000</v>
      </c>
      <c r="B12" s="113"/>
      <c r="C12" s="70">
        <v>210</v>
      </c>
      <c r="D12" s="123" t="s">
        <v>222</v>
      </c>
      <c r="E12" s="113"/>
      <c r="F12" s="70">
        <v>34</v>
      </c>
      <c r="G12" s="71">
        <f t="shared" ref="G12:G16" si="0">I12*34</f>
        <v>221986</v>
      </c>
      <c r="H12" s="73">
        <v>0.12</v>
      </c>
      <c r="I12" s="74">
        <f>ROUND(H11*H12,0)</f>
        <v>6529</v>
      </c>
      <c r="J12" s="62"/>
      <c r="K12" s="62"/>
      <c r="L12" s="62"/>
      <c r="M12" s="62"/>
      <c r="N12" s="62"/>
      <c r="O12" s="62"/>
      <c r="P12" s="62"/>
      <c r="Q12" s="62"/>
      <c r="R12" s="62"/>
      <c r="S12" s="62"/>
      <c r="T12" s="62"/>
      <c r="U12" s="62"/>
      <c r="V12" s="62"/>
      <c r="W12" s="62"/>
      <c r="X12" s="62"/>
      <c r="Y12" s="62"/>
      <c r="Z12" s="62"/>
    </row>
    <row r="13" spans="1:26" ht="16">
      <c r="A13" s="112">
        <v>5000</v>
      </c>
      <c r="B13" s="113"/>
      <c r="C13" s="70">
        <v>220</v>
      </c>
      <c r="D13" s="123" t="s">
        <v>223</v>
      </c>
      <c r="E13" s="113"/>
      <c r="F13" s="70">
        <v>34</v>
      </c>
      <c r="G13" s="71">
        <f t="shared" si="0"/>
        <v>141508</v>
      </c>
      <c r="H13" s="73">
        <v>7.6499999999999999E-2</v>
      </c>
      <c r="I13" s="74">
        <f>ROUND(H11*H13,0)</f>
        <v>4162</v>
      </c>
      <c r="J13" s="62"/>
      <c r="K13" s="62"/>
      <c r="L13" s="62"/>
      <c r="M13" s="62"/>
      <c r="N13" s="62"/>
      <c r="O13" s="62"/>
      <c r="P13" s="62"/>
      <c r="Q13" s="62"/>
      <c r="R13" s="62"/>
      <c r="S13" s="62"/>
      <c r="T13" s="62"/>
      <c r="U13" s="62"/>
      <c r="V13" s="62"/>
      <c r="W13" s="62"/>
      <c r="X13" s="62"/>
      <c r="Y13" s="62"/>
      <c r="Z13" s="62"/>
    </row>
    <row r="14" spans="1:26" ht="16">
      <c r="A14" s="112">
        <v>5000</v>
      </c>
      <c r="B14" s="113"/>
      <c r="C14" s="70">
        <v>230</v>
      </c>
      <c r="D14" s="123" t="s">
        <v>224</v>
      </c>
      <c r="E14" s="113"/>
      <c r="F14" s="70">
        <v>34</v>
      </c>
      <c r="G14" s="71">
        <f t="shared" si="0"/>
        <v>258400</v>
      </c>
      <c r="H14" s="73">
        <v>7600</v>
      </c>
      <c r="I14" s="73">
        <v>7600</v>
      </c>
      <c r="J14" s="62"/>
      <c r="K14" s="62"/>
      <c r="L14" s="62"/>
      <c r="M14" s="62"/>
      <c r="N14" s="62"/>
      <c r="O14" s="62"/>
      <c r="P14" s="62"/>
      <c r="Q14" s="62"/>
      <c r="R14" s="62"/>
      <c r="S14" s="62"/>
      <c r="T14" s="62"/>
      <c r="U14" s="62"/>
      <c r="V14" s="62"/>
      <c r="W14" s="62"/>
      <c r="X14" s="62"/>
      <c r="Y14" s="62"/>
      <c r="Z14" s="62"/>
    </row>
    <row r="15" spans="1:26" ht="16">
      <c r="A15" s="112">
        <v>5000</v>
      </c>
      <c r="B15" s="113"/>
      <c r="C15" s="70">
        <v>240</v>
      </c>
      <c r="D15" s="123" t="s">
        <v>225</v>
      </c>
      <c r="E15" s="113"/>
      <c r="F15" s="70">
        <v>34</v>
      </c>
      <c r="G15" s="71">
        <f t="shared" si="0"/>
        <v>24956</v>
      </c>
      <c r="H15" s="73">
        <v>1.35E-2</v>
      </c>
      <c r="I15" s="74">
        <f>ROUND(H15*H11,0)</f>
        <v>734</v>
      </c>
      <c r="J15" s="62"/>
      <c r="K15" s="62"/>
      <c r="L15" s="62"/>
      <c r="M15" s="62"/>
      <c r="N15" s="62"/>
      <c r="O15" s="62"/>
      <c r="P15" s="62"/>
      <c r="Q15" s="62"/>
      <c r="R15" s="62"/>
      <c r="S15" s="62"/>
      <c r="T15" s="62"/>
      <c r="U15" s="62"/>
      <c r="V15" s="62"/>
      <c r="W15" s="62"/>
      <c r="X15" s="62"/>
      <c r="Y15" s="62"/>
      <c r="Z15" s="62"/>
    </row>
    <row r="16" spans="1:26" ht="16">
      <c r="A16" s="112">
        <v>5000</v>
      </c>
      <c r="B16" s="113"/>
      <c r="C16" s="70">
        <v>250</v>
      </c>
      <c r="D16" s="123" t="s">
        <v>226</v>
      </c>
      <c r="E16" s="113"/>
      <c r="F16" s="70">
        <v>34</v>
      </c>
      <c r="G16" s="71">
        <f t="shared" si="0"/>
        <v>6460</v>
      </c>
      <c r="H16" s="73">
        <v>3.5000000000000001E-3</v>
      </c>
      <c r="I16" s="74">
        <f>ROUND(H16*H11,0)</f>
        <v>190</v>
      </c>
      <c r="J16" s="75">
        <f>H11+I12+I13+I14+I15+I16</f>
        <v>73620</v>
      </c>
      <c r="K16" s="62"/>
      <c r="L16" s="62"/>
      <c r="M16" s="62"/>
      <c r="N16" s="62"/>
      <c r="O16" s="62"/>
      <c r="P16" s="62"/>
      <c r="Q16" s="62"/>
      <c r="R16" s="62"/>
      <c r="S16" s="62"/>
      <c r="T16" s="62"/>
      <c r="U16" s="62"/>
      <c r="V16" s="62"/>
      <c r="W16" s="62"/>
      <c r="X16" s="62"/>
      <c r="Y16" s="62"/>
      <c r="Z16" s="62"/>
    </row>
    <row r="17" spans="1:26" ht="16">
      <c r="A17" s="112">
        <v>6000</v>
      </c>
      <c r="B17" s="113"/>
      <c r="C17" s="70">
        <v>130</v>
      </c>
      <c r="D17" s="123" t="s">
        <v>227</v>
      </c>
      <c r="E17" s="113"/>
      <c r="F17" s="76">
        <v>1</v>
      </c>
      <c r="G17" s="77">
        <v>66579</v>
      </c>
      <c r="H17" s="72">
        <v>66579</v>
      </c>
      <c r="I17" s="62"/>
      <c r="J17" s="62"/>
      <c r="K17" s="62"/>
      <c r="L17" s="62"/>
      <c r="M17" s="62"/>
      <c r="N17" s="62"/>
      <c r="O17" s="62"/>
      <c r="P17" s="62"/>
      <c r="Q17" s="62"/>
      <c r="R17" s="62"/>
      <c r="S17" s="62"/>
      <c r="T17" s="62"/>
      <c r="U17" s="62"/>
      <c r="V17" s="62"/>
      <c r="W17" s="62"/>
      <c r="X17" s="62"/>
      <c r="Y17" s="62"/>
      <c r="Z17" s="62"/>
    </row>
    <row r="18" spans="1:26" ht="16">
      <c r="A18" s="112">
        <v>6000</v>
      </c>
      <c r="B18" s="113"/>
      <c r="C18" s="70">
        <v>210</v>
      </c>
      <c r="D18" s="123" t="s">
        <v>228</v>
      </c>
      <c r="E18" s="113"/>
      <c r="F18" s="76">
        <v>1</v>
      </c>
      <c r="G18" s="77">
        <v>7990</v>
      </c>
      <c r="H18" s="73">
        <v>0.12</v>
      </c>
      <c r="I18" s="73">
        <v>7990</v>
      </c>
      <c r="J18" s="62"/>
      <c r="K18" s="62"/>
      <c r="L18" s="62"/>
      <c r="M18" s="62"/>
      <c r="N18" s="62"/>
      <c r="O18" s="62"/>
      <c r="P18" s="62"/>
      <c r="Q18" s="62"/>
      <c r="R18" s="62"/>
      <c r="S18" s="62"/>
      <c r="T18" s="62"/>
      <c r="U18" s="62"/>
      <c r="V18" s="62"/>
      <c r="W18" s="62"/>
      <c r="X18" s="62"/>
      <c r="Y18" s="62"/>
      <c r="Z18" s="62"/>
    </row>
    <row r="19" spans="1:26" ht="16">
      <c r="A19" s="112">
        <v>6000</v>
      </c>
      <c r="B19" s="113"/>
      <c r="C19" s="70">
        <v>220</v>
      </c>
      <c r="D19" s="123" t="s">
        <v>229</v>
      </c>
      <c r="E19" s="113"/>
      <c r="F19" s="76">
        <v>1</v>
      </c>
      <c r="G19" s="77">
        <v>5093</v>
      </c>
      <c r="H19" s="73">
        <v>7.6499999999999999E-2</v>
      </c>
      <c r="I19" s="74">
        <f>ROUND(H19*H17,0)</f>
        <v>5093</v>
      </c>
      <c r="J19" s="62"/>
      <c r="K19" s="62"/>
      <c r="L19" s="62"/>
      <c r="M19" s="62"/>
      <c r="N19" s="62"/>
      <c r="O19" s="62"/>
      <c r="P19" s="62"/>
      <c r="Q19" s="62"/>
      <c r="R19" s="62"/>
      <c r="S19" s="62"/>
      <c r="T19" s="62"/>
      <c r="U19" s="62"/>
      <c r="V19" s="62"/>
      <c r="W19" s="62"/>
      <c r="X19" s="62"/>
      <c r="Y19" s="62"/>
      <c r="Z19" s="62"/>
    </row>
    <row r="20" spans="1:26" ht="16">
      <c r="A20" s="112">
        <v>6000</v>
      </c>
      <c r="B20" s="113"/>
      <c r="C20" s="70">
        <v>230</v>
      </c>
      <c r="D20" s="123" t="s">
        <v>230</v>
      </c>
      <c r="E20" s="113"/>
      <c r="F20" s="70">
        <v>1</v>
      </c>
      <c r="G20" s="71">
        <v>7600</v>
      </c>
      <c r="H20" s="73">
        <v>7600</v>
      </c>
      <c r="I20" s="73">
        <v>7600</v>
      </c>
      <c r="J20" s="62"/>
      <c r="K20" s="62"/>
      <c r="L20" s="62"/>
      <c r="M20" s="62"/>
      <c r="N20" s="62"/>
      <c r="O20" s="62"/>
      <c r="P20" s="62"/>
      <c r="Q20" s="62"/>
      <c r="R20" s="62"/>
      <c r="S20" s="62"/>
      <c r="T20" s="62"/>
      <c r="U20" s="62"/>
      <c r="V20" s="62"/>
      <c r="W20" s="62"/>
      <c r="X20" s="62"/>
      <c r="Y20" s="62"/>
      <c r="Z20" s="62"/>
    </row>
    <row r="21" spans="1:26" ht="16">
      <c r="A21" s="112">
        <v>6000</v>
      </c>
      <c r="B21" s="113"/>
      <c r="C21" s="70">
        <v>240</v>
      </c>
      <c r="D21" s="123" t="s">
        <v>231</v>
      </c>
      <c r="E21" s="113"/>
      <c r="F21" s="70">
        <v>1</v>
      </c>
      <c r="G21" s="71">
        <v>899</v>
      </c>
      <c r="H21" s="73">
        <v>1.35E-2</v>
      </c>
      <c r="I21" s="74">
        <f>ROUND(H21*H17,0)</f>
        <v>899</v>
      </c>
      <c r="J21" s="62"/>
      <c r="K21" s="62"/>
      <c r="L21" s="62"/>
      <c r="M21" s="62"/>
      <c r="N21" s="62"/>
      <c r="O21" s="62"/>
      <c r="P21" s="62"/>
      <c r="Q21" s="62"/>
      <c r="R21" s="62"/>
      <c r="S21" s="62"/>
      <c r="T21" s="62"/>
      <c r="U21" s="62"/>
      <c r="V21" s="62"/>
      <c r="W21" s="62"/>
      <c r="X21" s="62"/>
      <c r="Y21" s="62"/>
      <c r="Z21" s="62"/>
    </row>
    <row r="22" spans="1:26" ht="16">
      <c r="A22" s="112">
        <v>6000</v>
      </c>
      <c r="B22" s="113"/>
      <c r="C22" s="70">
        <v>250</v>
      </c>
      <c r="D22" s="123" t="s">
        <v>232</v>
      </c>
      <c r="E22" s="113"/>
      <c r="F22" s="70">
        <v>1</v>
      </c>
      <c r="G22" s="71">
        <v>233</v>
      </c>
      <c r="H22" s="73">
        <v>3.5000000000000001E-3</v>
      </c>
      <c r="I22" s="74">
        <f>ROUND(H22*H17,0)</f>
        <v>233</v>
      </c>
      <c r="J22" s="75">
        <f>H17+I18+I19+I20+I21+I22</f>
        <v>88394</v>
      </c>
      <c r="K22" s="62"/>
      <c r="L22" s="62"/>
      <c r="M22" s="62"/>
      <c r="N22" s="62"/>
      <c r="O22" s="62"/>
      <c r="P22" s="62"/>
      <c r="Q22" s="62"/>
      <c r="R22" s="62"/>
      <c r="S22" s="62"/>
      <c r="T22" s="62"/>
      <c r="U22" s="62"/>
      <c r="V22" s="62"/>
      <c r="W22" s="62"/>
      <c r="X22" s="62"/>
      <c r="Y22" s="62"/>
      <c r="Z22" s="62"/>
    </row>
    <row r="23" spans="1:26" ht="16">
      <c r="A23" s="112">
        <v>5000</v>
      </c>
      <c r="B23" s="113"/>
      <c r="C23" s="70">
        <v>120</v>
      </c>
      <c r="D23" s="123" t="s">
        <v>233</v>
      </c>
      <c r="E23" s="113"/>
      <c r="F23" s="70">
        <v>56</v>
      </c>
      <c r="G23" s="71">
        <f>H11*56</f>
        <v>3046680</v>
      </c>
      <c r="H23" s="62"/>
      <c r="I23" s="62"/>
      <c r="J23" s="62"/>
      <c r="K23" s="62"/>
      <c r="L23" s="62"/>
      <c r="M23" s="62"/>
      <c r="N23" s="62"/>
      <c r="O23" s="62"/>
      <c r="P23" s="62"/>
      <c r="Q23" s="62"/>
      <c r="R23" s="62"/>
      <c r="S23" s="62"/>
      <c r="T23" s="62"/>
      <c r="U23" s="62"/>
      <c r="V23" s="62"/>
      <c r="W23" s="62"/>
      <c r="X23" s="62"/>
      <c r="Y23" s="62"/>
      <c r="Z23" s="62"/>
    </row>
    <row r="24" spans="1:26" ht="16">
      <c r="A24" s="112">
        <v>5000</v>
      </c>
      <c r="B24" s="113"/>
      <c r="C24" s="70">
        <v>210</v>
      </c>
      <c r="D24" s="123" t="s">
        <v>234</v>
      </c>
      <c r="E24" s="113"/>
      <c r="F24" s="70">
        <v>56</v>
      </c>
      <c r="G24" s="78">
        <f>ROUND(G23*0.12,0)</f>
        <v>365602</v>
      </c>
      <c r="H24" s="62"/>
      <c r="I24" s="62"/>
      <c r="J24" s="62"/>
      <c r="K24" s="62"/>
      <c r="L24" s="62"/>
      <c r="M24" s="62"/>
      <c r="N24" s="62"/>
      <c r="O24" s="62"/>
      <c r="P24" s="62"/>
      <c r="Q24" s="62"/>
      <c r="R24" s="62"/>
      <c r="S24" s="62"/>
      <c r="T24" s="62"/>
      <c r="U24" s="62"/>
      <c r="V24" s="62"/>
      <c r="W24" s="62"/>
      <c r="X24" s="62"/>
      <c r="Y24" s="62"/>
      <c r="Z24" s="62"/>
    </row>
    <row r="25" spans="1:26" ht="16">
      <c r="A25" s="112">
        <v>5000</v>
      </c>
      <c r="B25" s="113"/>
      <c r="C25" s="70">
        <v>220</v>
      </c>
      <c r="D25" s="123" t="s">
        <v>235</v>
      </c>
      <c r="E25" s="113"/>
      <c r="F25" s="70">
        <v>56</v>
      </c>
      <c r="G25" s="78">
        <f>ROUND(G23*0.0765,0)</f>
        <v>233071</v>
      </c>
      <c r="H25" s="62"/>
      <c r="I25" s="62"/>
      <c r="J25" s="62"/>
      <c r="K25" s="62"/>
      <c r="L25" s="62"/>
      <c r="M25" s="62"/>
      <c r="N25" s="62"/>
      <c r="O25" s="62"/>
      <c r="P25" s="62"/>
      <c r="Q25" s="62"/>
      <c r="R25" s="62"/>
      <c r="S25" s="62"/>
      <c r="T25" s="62"/>
      <c r="U25" s="62"/>
      <c r="V25" s="62"/>
      <c r="W25" s="62"/>
      <c r="X25" s="62"/>
      <c r="Y25" s="62"/>
      <c r="Z25" s="62"/>
    </row>
    <row r="26" spans="1:26" ht="16">
      <c r="A26" s="112">
        <v>5000</v>
      </c>
      <c r="B26" s="113"/>
      <c r="C26" s="70">
        <v>230</v>
      </c>
      <c r="D26" s="123" t="s">
        <v>236</v>
      </c>
      <c r="E26" s="113"/>
      <c r="F26" s="70">
        <v>56</v>
      </c>
      <c r="G26" s="78">
        <f>7600*56</f>
        <v>425600</v>
      </c>
      <c r="H26" s="62"/>
      <c r="I26" s="62"/>
      <c r="J26" s="62"/>
      <c r="K26" s="62"/>
      <c r="L26" s="62"/>
      <c r="M26" s="62"/>
      <c r="N26" s="62"/>
      <c r="O26" s="62"/>
      <c r="P26" s="62"/>
      <c r="Q26" s="62"/>
      <c r="R26" s="62"/>
      <c r="S26" s="62"/>
      <c r="T26" s="62"/>
      <c r="U26" s="62"/>
      <c r="V26" s="62"/>
      <c r="W26" s="62"/>
      <c r="X26" s="62"/>
      <c r="Y26" s="62"/>
      <c r="Z26" s="62"/>
    </row>
    <row r="27" spans="1:26" ht="16">
      <c r="A27" s="112">
        <v>5000</v>
      </c>
      <c r="B27" s="113"/>
      <c r="C27" s="70">
        <v>240</v>
      </c>
      <c r="D27" s="123" t="s">
        <v>237</v>
      </c>
      <c r="E27" s="113"/>
      <c r="F27" s="70">
        <v>56</v>
      </c>
      <c r="G27" s="71">
        <f>ROUND(G23*0.0135,0)</f>
        <v>41130</v>
      </c>
      <c r="H27" s="62"/>
      <c r="I27" s="62"/>
      <c r="J27" s="62"/>
      <c r="K27" s="62"/>
      <c r="L27" s="62"/>
      <c r="M27" s="62"/>
      <c r="N27" s="62"/>
      <c r="O27" s="62"/>
      <c r="P27" s="62"/>
      <c r="Q27" s="62"/>
      <c r="R27" s="62"/>
      <c r="S27" s="62"/>
      <c r="T27" s="62"/>
      <c r="U27" s="62"/>
      <c r="V27" s="62"/>
      <c r="W27" s="62"/>
      <c r="X27" s="62"/>
      <c r="Y27" s="62"/>
      <c r="Z27" s="62"/>
    </row>
    <row r="28" spans="1:26" ht="16">
      <c r="A28" s="112">
        <v>5000</v>
      </c>
      <c r="B28" s="113"/>
      <c r="C28" s="70">
        <v>250</v>
      </c>
      <c r="D28" s="123" t="s">
        <v>238</v>
      </c>
      <c r="E28" s="113"/>
      <c r="F28" s="70">
        <v>56</v>
      </c>
      <c r="G28" s="71">
        <f>ROUND(G23*0.0035,0)</f>
        <v>10663</v>
      </c>
      <c r="H28" s="62"/>
      <c r="I28" s="62"/>
      <c r="J28" s="62"/>
      <c r="K28" s="62"/>
      <c r="L28" s="62"/>
      <c r="M28" s="62"/>
      <c r="N28" s="62"/>
      <c r="O28" s="62"/>
      <c r="P28" s="62"/>
      <c r="Q28" s="62"/>
      <c r="R28" s="62"/>
      <c r="S28" s="62"/>
      <c r="T28" s="62"/>
      <c r="U28" s="62"/>
      <c r="V28" s="62"/>
      <c r="W28" s="62"/>
      <c r="X28" s="62"/>
      <c r="Y28" s="62"/>
      <c r="Z28" s="62"/>
    </row>
    <row r="29" spans="1:26" ht="16">
      <c r="A29" s="112">
        <v>6000</v>
      </c>
      <c r="B29" s="113"/>
      <c r="C29" s="70">
        <v>130</v>
      </c>
      <c r="D29" s="123" t="s">
        <v>239</v>
      </c>
      <c r="E29" s="113"/>
      <c r="F29" s="76">
        <v>1</v>
      </c>
      <c r="G29" s="77">
        <v>66579</v>
      </c>
      <c r="H29" s="62"/>
      <c r="I29" s="62"/>
      <c r="J29" s="62"/>
      <c r="K29" s="62"/>
      <c r="L29" s="62"/>
      <c r="M29" s="62"/>
      <c r="N29" s="62"/>
      <c r="O29" s="62"/>
      <c r="P29" s="62"/>
      <c r="Q29" s="62"/>
      <c r="R29" s="62"/>
      <c r="S29" s="62"/>
      <c r="T29" s="62"/>
      <c r="U29" s="62"/>
      <c r="V29" s="62"/>
      <c r="W29" s="62"/>
      <c r="X29" s="62"/>
      <c r="Y29" s="62"/>
      <c r="Z29" s="62"/>
    </row>
    <row r="30" spans="1:26" ht="16">
      <c r="A30" s="112">
        <v>6000</v>
      </c>
      <c r="B30" s="113"/>
      <c r="C30" s="70">
        <v>210</v>
      </c>
      <c r="D30" s="123" t="s">
        <v>240</v>
      </c>
      <c r="E30" s="113"/>
      <c r="F30" s="76">
        <v>1</v>
      </c>
      <c r="G30" s="77">
        <f>ROUND(G29*0.12,0)</f>
        <v>7989</v>
      </c>
      <c r="H30" s="62"/>
      <c r="I30" s="62"/>
      <c r="J30" s="62"/>
      <c r="K30" s="62"/>
      <c r="L30" s="62"/>
      <c r="M30" s="62"/>
      <c r="N30" s="62"/>
      <c r="O30" s="62"/>
      <c r="P30" s="62"/>
      <c r="Q30" s="62"/>
      <c r="R30" s="62"/>
      <c r="S30" s="62"/>
      <c r="T30" s="62"/>
      <c r="U30" s="62"/>
      <c r="V30" s="62"/>
      <c r="W30" s="62"/>
      <c r="X30" s="62"/>
      <c r="Y30" s="62"/>
      <c r="Z30" s="62"/>
    </row>
    <row r="31" spans="1:26" ht="16">
      <c r="A31" s="112">
        <v>6000</v>
      </c>
      <c r="B31" s="113"/>
      <c r="C31" s="70">
        <v>220</v>
      </c>
      <c r="D31" s="123" t="s">
        <v>241</v>
      </c>
      <c r="E31" s="113"/>
      <c r="F31" s="76">
        <v>1</v>
      </c>
      <c r="G31" s="77">
        <f>ROUND(G30*0.765,0)</f>
        <v>6112</v>
      </c>
      <c r="H31" s="62"/>
      <c r="I31" s="62"/>
      <c r="J31" s="62"/>
      <c r="K31" s="62"/>
      <c r="L31" s="62"/>
      <c r="M31" s="62"/>
      <c r="N31" s="62"/>
      <c r="O31" s="62"/>
      <c r="P31" s="62"/>
      <c r="Q31" s="62"/>
      <c r="R31" s="62"/>
      <c r="S31" s="62"/>
      <c r="T31" s="62"/>
      <c r="U31" s="62"/>
      <c r="V31" s="62"/>
      <c r="W31" s="62"/>
      <c r="X31" s="62"/>
      <c r="Y31" s="62"/>
      <c r="Z31" s="62"/>
    </row>
    <row r="32" spans="1:26" ht="16">
      <c r="A32" s="112">
        <v>6000</v>
      </c>
      <c r="B32" s="113"/>
      <c r="C32" s="70">
        <v>230</v>
      </c>
      <c r="D32" s="123" t="s">
        <v>242</v>
      </c>
      <c r="E32" s="113"/>
      <c r="F32" s="70">
        <v>1</v>
      </c>
      <c r="G32" s="71">
        <v>7600</v>
      </c>
      <c r="H32" s="62"/>
      <c r="I32" s="62"/>
      <c r="J32" s="62"/>
      <c r="K32" s="62"/>
      <c r="L32" s="62"/>
      <c r="M32" s="62"/>
      <c r="N32" s="62"/>
      <c r="O32" s="62"/>
      <c r="P32" s="62"/>
      <c r="Q32" s="62"/>
      <c r="R32" s="62"/>
      <c r="S32" s="62"/>
      <c r="T32" s="62"/>
      <c r="U32" s="62"/>
      <c r="V32" s="62"/>
      <c r="W32" s="62"/>
      <c r="X32" s="62"/>
      <c r="Y32" s="62"/>
      <c r="Z32" s="62"/>
    </row>
    <row r="33" spans="1:26" ht="16">
      <c r="A33" s="112">
        <v>6000</v>
      </c>
      <c r="B33" s="113"/>
      <c r="C33" s="70">
        <v>240</v>
      </c>
      <c r="D33" s="123" t="s">
        <v>243</v>
      </c>
      <c r="E33" s="113"/>
      <c r="F33" s="70">
        <v>1</v>
      </c>
      <c r="G33" s="71">
        <f>ROUND(G29*0.0135,0)</f>
        <v>899</v>
      </c>
      <c r="H33" s="62"/>
      <c r="I33" s="62"/>
      <c r="J33" s="62"/>
      <c r="K33" s="62"/>
      <c r="L33" s="62"/>
      <c r="M33" s="62"/>
      <c r="N33" s="62"/>
      <c r="O33" s="62"/>
      <c r="P33" s="62"/>
      <c r="Q33" s="62"/>
      <c r="R33" s="62"/>
      <c r="S33" s="62"/>
      <c r="T33" s="62"/>
      <c r="U33" s="62"/>
      <c r="V33" s="62"/>
      <c r="W33" s="62"/>
      <c r="X33" s="62"/>
      <c r="Y33" s="62"/>
      <c r="Z33" s="62"/>
    </row>
    <row r="34" spans="1:26" ht="16">
      <c r="A34" s="112">
        <v>6000</v>
      </c>
      <c r="B34" s="113"/>
      <c r="C34" s="70">
        <v>250</v>
      </c>
      <c r="D34" s="123" t="s">
        <v>244</v>
      </c>
      <c r="E34" s="113"/>
      <c r="F34" s="70">
        <v>1</v>
      </c>
      <c r="G34" s="71">
        <f>ROUND(G29*0.0035,0)</f>
        <v>233</v>
      </c>
      <c r="H34" s="62"/>
      <c r="I34" s="62"/>
      <c r="J34" s="62"/>
      <c r="K34" s="62"/>
      <c r="L34" s="62"/>
      <c r="M34" s="62"/>
      <c r="N34" s="62"/>
      <c r="O34" s="62"/>
      <c r="P34" s="62"/>
      <c r="Q34" s="62"/>
      <c r="R34" s="62"/>
      <c r="S34" s="62"/>
      <c r="T34" s="62"/>
      <c r="U34" s="62"/>
      <c r="V34" s="62"/>
      <c r="W34" s="62"/>
      <c r="X34" s="62"/>
      <c r="Y34" s="62"/>
      <c r="Z34" s="62"/>
    </row>
    <row r="35" spans="1:26" ht="16">
      <c r="A35" s="112">
        <v>5000</v>
      </c>
      <c r="B35" s="113"/>
      <c r="C35" s="70">
        <v>120</v>
      </c>
      <c r="D35" s="123" t="s">
        <v>245</v>
      </c>
      <c r="E35" s="113"/>
      <c r="F35" s="70">
        <v>56</v>
      </c>
      <c r="G35" s="71">
        <f>H11*56</f>
        <v>3046680</v>
      </c>
      <c r="H35" s="62"/>
      <c r="I35" s="62"/>
      <c r="J35" s="62"/>
      <c r="K35" s="62"/>
      <c r="L35" s="62"/>
      <c r="M35" s="62"/>
      <c r="N35" s="62"/>
      <c r="O35" s="62"/>
      <c r="P35" s="62"/>
      <c r="Q35" s="62"/>
      <c r="R35" s="62"/>
      <c r="S35" s="62"/>
      <c r="T35" s="62"/>
      <c r="U35" s="62"/>
      <c r="V35" s="62"/>
      <c r="W35" s="62"/>
      <c r="X35" s="62"/>
      <c r="Y35" s="62"/>
      <c r="Z35" s="62"/>
    </row>
    <row r="36" spans="1:26" ht="16">
      <c r="A36" s="112">
        <v>5000</v>
      </c>
      <c r="B36" s="113"/>
      <c r="C36" s="70">
        <v>210</v>
      </c>
      <c r="D36" s="123" t="s">
        <v>246</v>
      </c>
      <c r="E36" s="113"/>
      <c r="F36" s="70">
        <v>56</v>
      </c>
      <c r="G36" s="78">
        <f t="shared" ref="G36:G40" si="1">I12*56</f>
        <v>365624</v>
      </c>
      <c r="H36" s="62"/>
      <c r="I36" s="62"/>
      <c r="J36" s="62"/>
      <c r="K36" s="62"/>
      <c r="L36" s="62"/>
      <c r="M36" s="62"/>
      <c r="N36" s="62"/>
      <c r="O36" s="62"/>
      <c r="P36" s="62"/>
      <c r="Q36" s="62"/>
      <c r="R36" s="62"/>
      <c r="S36" s="62"/>
      <c r="T36" s="62"/>
      <c r="U36" s="62"/>
      <c r="V36" s="62"/>
      <c r="W36" s="62"/>
      <c r="X36" s="62"/>
      <c r="Y36" s="62"/>
      <c r="Z36" s="62"/>
    </row>
    <row r="37" spans="1:26" ht="16">
      <c r="A37" s="112">
        <v>5000</v>
      </c>
      <c r="B37" s="113"/>
      <c r="C37" s="70">
        <v>220</v>
      </c>
      <c r="D37" s="123" t="s">
        <v>247</v>
      </c>
      <c r="E37" s="113"/>
      <c r="F37" s="70">
        <v>56</v>
      </c>
      <c r="G37" s="78">
        <f t="shared" si="1"/>
        <v>233072</v>
      </c>
      <c r="H37" s="62"/>
      <c r="I37" s="62"/>
      <c r="J37" s="62"/>
      <c r="K37" s="62"/>
      <c r="L37" s="62"/>
      <c r="M37" s="62"/>
      <c r="N37" s="62"/>
      <c r="O37" s="62"/>
      <c r="P37" s="62"/>
      <c r="Q37" s="62"/>
      <c r="R37" s="62"/>
      <c r="S37" s="62"/>
      <c r="T37" s="62"/>
      <c r="U37" s="62"/>
      <c r="V37" s="62"/>
      <c r="W37" s="62"/>
      <c r="X37" s="62"/>
      <c r="Y37" s="62"/>
      <c r="Z37" s="62"/>
    </row>
    <row r="38" spans="1:26" ht="16">
      <c r="A38" s="112">
        <v>5000</v>
      </c>
      <c r="B38" s="113"/>
      <c r="C38" s="70">
        <v>230</v>
      </c>
      <c r="D38" s="123" t="s">
        <v>248</v>
      </c>
      <c r="E38" s="113"/>
      <c r="F38" s="70">
        <v>56</v>
      </c>
      <c r="G38" s="78">
        <f t="shared" si="1"/>
        <v>425600</v>
      </c>
      <c r="H38" s="62"/>
      <c r="I38" s="62"/>
      <c r="J38" s="62"/>
      <c r="K38" s="62"/>
      <c r="L38" s="62"/>
      <c r="M38" s="62"/>
      <c r="N38" s="62"/>
      <c r="O38" s="62"/>
      <c r="P38" s="62"/>
      <c r="Q38" s="62"/>
      <c r="R38" s="62"/>
      <c r="S38" s="62"/>
      <c r="T38" s="62"/>
      <c r="U38" s="62"/>
      <c r="V38" s="62"/>
      <c r="W38" s="62"/>
      <c r="X38" s="62"/>
      <c r="Y38" s="62"/>
      <c r="Z38" s="62"/>
    </row>
    <row r="39" spans="1:26" ht="16">
      <c r="A39" s="112">
        <v>5000</v>
      </c>
      <c r="B39" s="113"/>
      <c r="C39" s="70">
        <v>240</v>
      </c>
      <c r="D39" s="123" t="s">
        <v>249</v>
      </c>
      <c r="E39" s="113"/>
      <c r="F39" s="70">
        <v>56</v>
      </c>
      <c r="G39" s="71">
        <f t="shared" si="1"/>
        <v>41104</v>
      </c>
      <c r="H39" s="62"/>
      <c r="I39" s="62"/>
      <c r="J39" s="62"/>
      <c r="K39" s="62"/>
      <c r="L39" s="62"/>
      <c r="M39" s="62"/>
      <c r="N39" s="62"/>
      <c r="O39" s="62"/>
      <c r="P39" s="62"/>
      <c r="Q39" s="62"/>
      <c r="R39" s="62"/>
      <c r="S39" s="62"/>
      <c r="T39" s="62"/>
      <c r="U39" s="62"/>
      <c r="V39" s="62"/>
      <c r="W39" s="62"/>
      <c r="X39" s="62"/>
      <c r="Y39" s="62"/>
      <c r="Z39" s="62"/>
    </row>
    <row r="40" spans="1:26" ht="16">
      <c r="A40" s="112">
        <v>5000</v>
      </c>
      <c r="B40" s="113"/>
      <c r="C40" s="70">
        <v>250</v>
      </c>
      <c r="D40" s="123" t="s">
        <v>250</v>
      </c>
      <c r="E40" s="113"/>
      <c r="F40" s="70">
        <v>56</v>
      </c>
      <c r="G40" s="71">
        <f t="shared" si="1"/>
        <v>10640</v>
      </c>
      <c r="H40" s="62"/>
      <c r="I40" s="62"/>
      <c r="J40" s="62"/>
      <c r="K40" s="62"/>
      <c r="L40" s="62"/>
      <c r="M40" s="62"/>
      <c r="N40" s="62"/>
      <c r="O40" s="62"/>
      <c r="P40" s="62"/>
      <c r="Q40" s="62"/>
      <c r="R40" s="62"/>
      <c r="S40" s="62"/>
      <c r="T40" s="62"/>
      <c r="U40" s="62"/>
      <c r="V40" s="62"/>
      <c r="W40" s="62"/>
      <c r="X40" s="62"/>
      <c r="Y40" s="62"/>
      <c r="Z40" s="62"/>
    </row>
    <row r="41" spans="1:26" ht="16">
      <c r="A41" s="112">
        <v>6000</v>
      </c>
      <c r="B41" s="113"/>
      <c r="C41" s="70">
        <v>130</v>
      </c>
      <c r="D41" s="123" t="s">
        <v>251</v>
      </c>
      <c r="E41" s="113"/>
      <c r="F41" s="76">
        <v>1</v>
      </c>
      <c r="G41" s="77">
        <v>66579</v>
      </c>
      <c r="H41" s="62"/>
      <c r="I41" s="62"/>
      <c r="J41" s="62"/>
      <c r="K41" s="62"/>
      <c r="L41" s="62"/>
      <c r="M41" s="62"/>
      <c r="N41" s="62"/>
      <c r="O41" s="62"/>
      <c r="P41" s="62"/>
      <c r="Q41" s="62"/>
      <c r="R41" s="62"/>
      <c r="S41" s="62"/>
      <c r="T41" s="62"/>
      <c r="U41" s="62"/>
      <c r="V41" s="62"/>
      <c r="W41" s="62"/>
      <c r="X41" s="62"/>
      <c r="Y41" s="62"/>
      <c r="Z41" s="62"/>
    </row>
    <row r="42" spans="1:26" ht="16">
      <c r="A42" s="112">
        <v>6000</v>
      </c>
      <c r="B42" s="113"/>
      <c r="C42" s="70">
        <v>210</v>
      </c>
      <c r="D42" s="123" t="s">
        <v>252</v>
      </c>
      <c r="E42" s="113"/>
      <c r="F42" s="76">
        <v>1</v>
      </c>
      <c r="G42" s="77">
        <v>7990</v>
      </c>
      <c r="H42" s="62"/>
      <c r="I42" s="62"/>
      <c r="J42" s="62"/>
      <c r="K42" s="62"/>
      <c r="L42" s="62"/>
      <c r="M42" s="62"/>
      <c r="N42" s="62"/>
      <c r="O42" s="62"/>
      <c r="P42" s="62"/>
      <c r="Q42" s="62"/>
      <c r="R42" s="62"/>
      <c r="S42" s="62"/>
      <c r="T42" s="62"/>
      <c r="U42" s="62"/>
      <c r="V42" s="62"/>
      <c r="W42" s="62"/>
      <c r="X42" s="62"/>
      <c r="Y42" s="62"/>
      <c r="Z42" s="62"/>
    </row>
    <row r="43" spans="1:26" ht="16">
      <c r="A43" s="112">
        <v>6000</v>
      </c>
      <c r="B43" s="113"/>
      <c r="C43" s="70">
        <v>220</v>
      </c>
      <c r="D43" s="123" t="s">
        <v>253</v>
      </c>
      <c r="E43" s="113"/>
      <c r="F43" s="76">
        <v>1</v>
      </c>
      <c r="G43" s="77">
        <v>5093</v>
      </c>
      <c r="H43" s="62"/>
      <c r="I43" s="62"/>
      <c r="J43" s="62"/>
      <c r="K43" s="62"/>
      <c r="L43" s="62"/>
      <c r="M43" s="62"/>
      <c r="N43" s="62"/>
      <c r="O43" s="62"/>
      <c r="P43" s="62"/>
      <c r="Q43" s="62"/>
      <c r="R43" s="62"/>
      <c r="S43" s="62"/>
      <c r="T43" s="62"/>
      <c r="U43" s="62"/>
      <c r="V43" s="62"/>
      <c r="W43" s="62"/>
      <c r="X43" s="62"/>
      <c r="Y43" s="62"/>
      <c r="Z43" s="62"/>
    </row>
    <row r="44" spans="1:26" ht="16">
      <c r="A44" s="112">
        <v>6000</v>
      </c>
      <c r="B44" s="113"/>
      <c r="C44" s="70">
        <v>230</v>
      </c>
      <c r="D44" s="123" t="s">
        <v>254</v>
      </c>
      <c r="E44" s="113"/>
      <c r="F44" s="70">
        <v>1</v>
      </c>
      <c r="G44" s="71">
        <v>7600</v>
      </c>
      <c r="H44" s="62"/>
      <c r="I44" s="62"/>
      <c r="J44" s="62"/>
      <c r="K44" s="62"/>
      <c r="L44" s="62"/>
      <c r="M44" s="62"/>
      <c r="N44" s="62"/>
      <c r="O44" s="62"/>
      <c r="P44" s="62"/>
      <c r="Q44" s="62"/>
      <c r="R44" s="62"/>
      <c r="S44" s="62"/>
      <c r="T44" s="62"/>
      <c r="U44" s="62"/>
      <c r="V44" s="62"/>
      <c r="W44" s="62"/>
      <c r="X44" s="62"/>
      <c r="Y44" s="62"/>
      <c r="Z44" s="62"/>
    </row>
    <row r="45" spans="1:26" ht="16">
      <c r="A45" s="112">
        <v>6000</v>
      </c>
      <c r="B45" s="113"/>
      <c r="C45" s="70">
        <v>240</v>
      </c>
      <c r="D45" s="123" t="s">
        <v>255</v>
      </c>
      <c r="E45" s="113"/>
      <c r="F45" s="70">
        <v>1</v>
      </c>
      <c r="G45" s="71">
        <v>899</v>
      </c>
      <c r="H45" s="62"/>
      <c r="I45" s="62"/>
      <c r="J45" s="62"/>
      <c r="K45" s="62"/>
      <c r="L45" s="62"/>
      <c r="M45" s="62"/>
      <c r="N45" s="62"/>
      <c r="O45" s="62"/>
      <c r="P45" s="62"/>
      <c r="Q45" s="62"/>
      <c r="R45" s="62"/>
      <c r="S45" s="62"/>
      <c r="T45" s="62"/>
      <c r="U45" s="62"/>
      <c r="V45" s="62"/>
      <c r="W45" s="62"/>
      <c r="X45" s="62"/>
      <c r="Y45" s="62"/>
      <c r="Z45" s="62"/>
    </row>
    <row r="46" spans="1:26" ht="16">
      <c r="A46" s="112">
        <v>6000</v>
      </c>
      <c r="B46" s="113"/>
      <c r="C46" s="70">
        <v>250</v>
      </c>
      <c r="D46" s="123" t="s">
        <v>256</v>
      </c>
      <c r="E46" s="113"/>
      <c r="F46" s="70">
        <v>1</v>
      </c>
      <c r="G46" s="71">
        <v>233</v>
      </c>
      <c r="H46" s="62"/>
      <c r="I46" s="62"/>
      <c r="J46" s="62"/>
      <c r="K46" s="62"/>
      <c r="L46" s="62"/>
      <c r="M46" s="62"/>
      <c r="N46" s="62"/>
      <c r="O46" s="62"/>
      <c r="P46" s="62"/>
      <c r="Q46" s="62"/>
      <c r="R46" s="62"/>
      <c r="S46" s="62"/>
      <c r="T46" s="62"/>
      <c r="U46" s="62"/>
      <c r="V46" s="62"/>
      <c r="W46" s="62"/>
      <c r="X46" s="62"/>
      <c r="Y46" s="62"/>
      <c r="Z46" s="62"/>
    </row>
    <row r="47" spans="1:26" ht="16">
      <c r="A47" s="112">
        <v>6000</v>
      </c>
      <c r="B47" s="113"/>
      <c r="C47" s="70">
        <v>130</v>
      </c>
      <c r="D47" s="123" t="s">
        <v>257</v>
      </c>
      <c r="E47" s="113"/>
      <c r="F47" s="70">
        <f>56+18+12</f>
        <v>86</v>
      </c>
      <c r="G47" s="71">
        <f>H11*86</f>
        <v>4678830</v>
      </c>
      <c r="H47" s="62"/>
      <c r="I47" s="62"/>
      <c r="J47" s="62"/>
      <c r="K47" s="62"/>
      <c r="L47" s="62"/>
      <c r="M47" s="62"/>
      <c r="N47" s="62"/>
      <c r="O47" s="62"/>
      <c r="P47" s="62"/>
      <c r="Q47" s="62"/>
      <c r="R47" s="62"/>
      <c r="S47" s="62"/>
      <c r="T47" s="62"/>
      <c r="U47" s="62"/>
      <c r="V47" s="62"/>
      <c r="W47" s="62"/>
      <c r="X47" s="62"/>
      <c r="Y47" s="62"/>
      <c r="Z47" s="62"/>
    </row>
    <row r="48" spans="1:26" ht="16">
      <c r="A48" s="112">
        <v>6000</v>
      </c>
      <c r="B48" s="113"/>
      <c r="C48" s="70">
        <v>210</v>
      </c>
      <c r="D48" s="123" t="s">
        <v>258</v>
      </c>
      <c r="E48" s="113"/>
      <c r="F48" s="70">
        <v>86</v>
      </c>
      <c r="G48" s="78">
        <f t="shared" ref="G48:G52" si="2">I12*86</f>
        <v>561494</v>
      </c>
      <c r="H48" s="62"/>
      <c r="I48" s="62"/>
      <c r="J48" s="62"/>
      <c r="K48" s="62"/>
      <c r="L48" s="62"/>
      <c r="M48" s="62"/>
      <c r="N48" s="62"/>
      <c r="O48" s="62"/>
      <c r="P48" s="62"/>
      <c r="Q48" s="62"/>
      <c r="R48" s="62"/>
      <c r="S48" s="62"/>
      <c r="T48" s="62"/>
      <c r="U48" s="62"/>
      <c r="V48" s="62"/>
      <c r="W48" s="62"/>
      <c r="X48" s="62"/>
      <c r="Y48" s="62"/>
      <c r="Z48" s="62"/>
    </row>
    <row r="49" spans="1:26" ht="16">
      <c r="A49" s="112">
        <v>6000</v>
      </c>
      <c r="B49" s="113"/>
      <c r="C49" s="70">
        <v>220</v>
      </c>
      <c r="D49" s="123" t="s">
        <v>259</v>
      </c>
      <c r="E49" s="113"/>
      <c r="F49" s="70">
        <v>86</v>
      </c>
      <c r="G49" s="78">
        <f t="shared" si="2"/>
        <v>357932</v>
      </c>
      <c r="H49" s="62"/>
      <c r="I49" s="62"/>
      <c r="J49" s="62"/>
      <c r="K49" s="62"/>
      <c r="L49" s="62"/>
      <c r="M49" s="62"/>
      <c r="N49" s="62"/>
      <c r="O49" s="62"/>
      <c r="P49" s="62"/>
      <c r="Q49" s="62"/>
      <c r="R49" s="62"/>
      <c r="S49" s="62"/>
      <c r="T49" s="62"/>
      <c r="U49" s="62"/>
      <c r="V49" s="62"/>
      <c r="W49" s="62"/>
      <c r="X49" s="62"/>
      <c r="Y49" s="62"/>
      <c r="Z49" s="62"/>
    </row>
    <row r="50" spans="1:26" ht="16">
      <c r="A50" s="112">
        <v>6000</v>
      </c>
      <c r="B50" s="113"/>
      <c r="C50" s="70">
        <v>230</v>
      </c>
      <c r="D50" s="123" t="s">
        <v>260</v>
      </c>
      <c r="E50" s="113"/>
      <c r="F50" s="70">
        <v>86</v>
      </c>
      <c r="G50" s="78">
        <f t="shared" si="2"/>
        <v>653600</v>
      </c>
      <c r="H50" s="62"/>
      <c r="I50" s="62"/>
      <c r="J50" s="62"/>
      <c r="K50" s="62"/>
      <c r="L50" s="62"/>
      <c r="M50" s="62"/>
      <c r="N50" s="62"/>
      <c r="O50" s="62"/>
      <c r="P50" s="62"/>
      <c r="Q50" s="62"/>
      <c r="R50" s="62"/>
      <c r="S50" s="62"/>
      <c r="T50" s="62"/>
      <c r="U50" s="62"/>
      <c r="V50" s="62"/>
      <c r="W50" s="62"/>
      <c r="X50" s="62"/>
      <c r="Y50" s="62"/>
      <c r="Z50" s="62"/>
    </row>
    <row r="51" spans="1:26" ht="16">
      <c r="A51" s="112">
        <v>6000</v>
      </c>
      <c r="B51" s="113"/>
      <c r="C51" s="70">
        <v>240</v>
      </c>
      <c r="D51" s="123" t="s">
        <v>261</v>
      </c>
      <c r="E51" s="113"/>
      <c r="F51" s="70">
        <v>86</v>
      </c>
      <c r="G51" s="71">
        <f t="shared" si="2"/>
        <v>63124</v>
      </c>
      <c r="H51" s="62"/>
      <c r="I51" s="62"/>
      <c r="J51" s="62"/>
      <c r="K51" s="62"/>
      <c r="L51" s="62"/>
      <c r="M51" s="62"/>
      <c r="N51" s="62"/>
      <c r="O51" s="62"/>
      <c r="P51" s="62"/>
      <c r="Q51" s="62"/>
      <c r="R51" s="62"/>
      <c r="S51" s="62"/>
      <c r="T51" s="62"/>
      <c r="U51" s="62"/>
      <c r="V51" s="62"/>
      <c r="W51" s="62"/>
      <c r="X51" s="62"/>
      <c r="Y51" s="62"/>
      <c r="Z51" s="62"/>
    </row>
    <row r="52" spans="1:26" ht="16">
      <c r="A52" s="112">
        <v>6000</v>
      </c>
      <c r="B52" s="113"/>
      <c r="C52" s="70">
        <v>250</v>
      </c>
      <c r="D52" s="123" t="s">
        <v>262</v>
      </c>
      <c r="E52" s="113"/>
      <c r="F52" s="70">
        <v>86</v>
      </c>
      <c r="G52" s="71">
        <f t="shared" si="2"/>
        <v>16340</v>
      </c>
      <c r="H52" s="62"/>
      <c r="I52" s="62"/>
      <c r="J52" s="62"/>
      <c r="K52" s="62"/>
      <c r="L52" s="62"/>
      <c r="M52" s="62"/>
      <c r="N52" s="62"/>
      <c r="O52" s="62"/>
      <c r="P52" s="62"/>
      <c r="Q52" s="62"/>
      <c r="R52" s="62"/>
      <c r="S52" s="62"/>
      <c r="T52" s="62"/>
      <c r="U52" s="62"/>
      <c r="V52" s="62"/>
      <c r="W52" s="62"/>
      <c r="X52" s="62"/>
      <c r="Y52" s="62"/>
      <c r="Z52" s="62"/>
    </row>
    <row r="53" spans="1:26" ht="16">
      <c r="A53" s="112">
        <v>6000</v>
      </c>
      <c r="B53" s="113"/>
      <c r="C53" s="70">
        <v>130</v>
      </c>
      <c r="D53" s="123" t="s">
        <v>263</v>
      </c>
      <c r="E53" s="113"/>
      <c r="F53" s="76">
        <v>3</v>
      </c>
      <c r="G53" s="77">
        <f>H17*3</f>
        <v>199737</v>
      </c>
      <c r="H53" s="62"/>
      <c r="I53" s="62"/>
      <c r="J53" s="62"/>
      <c r="K53" s="62"/>
      <c r="L53" s="62"/>
      <c r="M53" s="62"/>
      <c r="N53" s="62"/>
      <c r="O53" s="62"/>
      <c r="P53" s="62"/>
      <c r="Q53" s="62"/>
      <c r="R53" s="62"/>
      <c r="S53" s="62"/>
      <c r="T53" s="62"/>
      <c r="U53" s="62"/>
      <c r="V53" s="62"/>
      <c r="W53" s="62"/>
      <c r="X53" s="62"/>
      <c r="Y53" s="62"/>
      <c r="Z53" s="62"/>
    </row>
    <row r="54" spans="1:26" ht="16">
      <c r="A54" s="112">
        <v>6000</v>
      </c>
      <c r="B54" s="113"/>
      <c r="C54" s="70">
        <v>210</v>
      </c>
      <c r="D54" s="123" t="s">
        <v>264</v>
      </c>
      <c r="E54" s="113"/>
      <c r="F54" s="76">
        <v>3</v>
      </c>
      <c r="G54" s="77">
        <f>ROUND(G53*0.12,0)</f>
        <v>23968</v>
      </c>
      <c r="H54" s="62"/>
      <c r="I54" s="62"/>
      <c r="J54" s="62"/>
      <c r="K54" s="62"/>
      <c r="L54" s="62"/>
      <c r="M54" s="62"/>
      <c r="N54" s="62"/>
      <c r="O54" s="62"/>
      <c r="P54" s="62"/>
      <c r="Q54" s="62"/>
      <c r="R54" s="62"/>
      <c r="S54" s="79"/>
      <c r="T54" s="62"/>
      <c r="U54" s="62"/>
      <c r="V54" s="62"/>
      <c r="W54" s="62"/>
      <c r="X54" s="62"/>
      <c r="Y54" s="62"/>
      <c r="Z54" s="62"/>
    </row>
    <row r="55" spans="1:26" ht="16">
      <c r="A55" s="112">
        <v>6000</v>
      </c>
      <c r="B55" s="113"/>
      <c r="C55" s="70">
        <v>220</v>
      </c>
      <c r="D55" s="123" t="s">
        <v>265</v>
      </c>
      <c r="E55" s="113"/>
      <c r="F55" s="76">
        <v>3</v>
      </c>
      <c r="G55" s="77">
        <f>ROUND(G53*0.0765,0)</f>
        <v>15280</v>
      </c>
      <c r="H55" s="62"/>
      <c r="I55" s="62"/>
      <c r="J55" s="62"/>
      <c r="K55" s="62"/>
      <c r="L55" s="62"/>
      <c r="M55" s="62"/>
      <c r="N55" s="62"/>
      <c r="O55" s="62"/>
      <c r="P55" s="62"/>
      <c r="Q55" s="62"/>
      <c r="R55" s="62"/>
      <c r="S55" s="79"/>
      <c r="T55" s="62"/>
      <c r="U55" s="62"/>
      <c r="V55" s="62"/>
      <c r="W55" s="62"/>
      <c r="X55" s="62"/>
      <c r="Y55" s="62"/>
      <c r="Z55" s="62"/>
    </row>
    <row r="56" spans="1:26" ht="16">
      <c r="A56" s="112">
        <v>6000</v>
      </c>
      <c r="B56" s="113"/>
      <c r="C56" s="70">
        <v>230</v>
      </c>
      <c r="D56" s="123" t="s">
        <v>266</v>
      </c>
      <c r="E56" s="113"/>
      <c r="F56" s="70">
        <v>3</v>
      </c>
      <c r="G56" s="77">
        <f>7600*3</f>
        <v>22800</v>
      </c>
      <c r="H56" s="62"/>
      <c r="I56" s="62"/>
      <c r="J56" s="62"/>
      <c r="K56" s="62"/>
      <c r="L56" s="62"/>
      <c r="M56" s="62"/>
      <c r="N56" s="62"/>
      <c r="O56" s="62"/>
      <c r="P56" s="62"/>
      <c r="Q56" s="62"/>
      <c r="R56" s="62"/>
      <c r="S56" s="62"/>
      <c r="T56" s="62"/>
      <c r="U56" s="62"/>
      <c r="V56" s="62"/>
      <c r="W56" s="62"/>
      <c r="X56" s="62"/>
      <c r="Y56" s="62"/>
      <c r="Z56" s="62"/>
    </row>
    <row r="57" spans="1:26" ht="16">
      <c r="A57" s="112">
        <v>6000</v>
      </c>
      <c r="B57" s="113"/>
      <c r="C57" s="70">
        <v>240</v>
      </c>
      <c r="D57" s="123" t="s">
        <v>267</v>
      </c>
      <c r="E57" s="113"/>
      <c r="F57" s="70">
        <v>3</v>
      </c>
      <c r="G57" s="71">
        <f>ROUND(G53*0.0135,0)</f>
        <v>2696</v>
      </c>
      <c r="H57" s="62"/>
      <c r="I57" s="62"/>
      <c r="J57" s="62"/>
      <c r="K57" s="62"/>
      <c r="L57" s="62"/>
      <c r="M57" s="62"/>
      <c r="N57" s="62"/>
      <c r="O57" s="62"/>
      <c r="P57" s="62"/>
      <c r="Q57" s="62"/>
      <c r="R57" s="62"/>
      <c r="S57" s="62"/>
      <c r="T57" s="62"/>
      <c r="U57" s="62"/>
      <c r="V57" s="62"/>
      <c r="W57" s="62"/>
      <c r="X57" s="62"/>
      <c r="Y57" s="62"/>
      <c r="Z57" s="62"/>
    </row>
    <row r="58" spans="1:26" ht="16">
      <c r="A58" s="112">
        <v>6000</v>
      </c>
      <c r="B58" s="113"/>
      <c r="C58" s="70">
        <v>250</v>
      </c>
      <c r="D58" s="123" t="s">
        <v>268</v>
      </c>
      <c r="E58" s="113"/>
      <c r="F58" s="70">
        <v>3</v>
      </c>
      <c r="G58" s="71">
        <f>ROUND(G53*0.0035,0)</f>
        <v>699</v>
      </c>
      <c r="H58" s="62"/>
      <c r="I58" s="62"/>
      <c r="J58" s="62"/>
      <c r="K58" s="62"/>
      <c r="L58" s="62"/>
      <c r="M58" s="62"/>
      <c r="N58" s="62"/>
      <c r="O58" s="62"/>
      <c r="P58" s="62"/>
      <c r="Q58" s="62"/>
      <c r="R58" s="62"/>
      <c r="S58" s="62"/>
      <c r="T58" s="62"/>
      <c r="U58" s="62"/>
      <c r="V58" s="62"/>
      <c r="W58" s="62"/>
      <c r="X58" s="62"/>
      <c r="Y58" s="62"/>
      <c r="Z58" s="62"/>
    </row>
    <row r="59" spans="1:26" ht="16">
      <c r="A59" s="112">
        <v>5000</v>
      </c>
      <c r="B59" s="113"/>
      <c r="C59" s="70">
        <v>120</v>
      </c>
      <c r="D59" s="123" t="s">
        <v>269</v>
      </c>
      <c r="E59" s="113"/>
      <c r="F59" s="70">
        <v>18</v>
      </c>
      <c r="G59" s="71">
        <f>H11*18</f>
        <v>979290</v>
      </c>
      <c r="H59" s="62"/>
      <c r="I59" s="62"/>
      <c r="J59" s="62"/>
      <c r="K59" s="62"/>
      <c r="L59" s="62"/>
      <c r="M59" s="62"/>
      <c r="N59" s="62"/>
      <c r="O59" s="62"/>
      <c r="P59" s="62"/>
      <c r="Q59" s="62"/>
      <c r="R59" s="62"/>
      <c r="S59" s="62"/>
      <c r="T59" s="62"/>
      <c r="U59" s="62"/>
      <c r="V59" s="62"/>
      <c r="W59" s="62"/>
      <c r="X59" s="62"/>
      <c r="Y59" s="62"/>
      <c r="Z59" s="62"/>
    </row>
    <row r="60" spans="1:26" ht="16">
      <c r="A60" s="112">
        <v>5000</v>
      </c>
      <c r="B60" s="113"/>
      <c r="C60" s="70">
        <v>210</v>
      </c>
      <c r="D60" s="123" t="s">
        <v>270</v>
      </c>
      <c r="E60" s="113"/>
      <c r="F60" s="70">
        <v>18</v>
      </c>
      <c r="G60" s="78">
        <f t="shared" ref="G60:G64" si="3">I12*18</f>
        <v>117522</v>
      </c>
      <c r="H60" s="62"/>
      <c r="I60" s="62"/>
      <c r="J60" s="62"/>
      <c r="K60" s="62"/>
      <c r="L60" s="62"/>
      <c r="M60" s="62"/>
      <c r="N60" s="62"/>
      <c r="O60" s="62"/>
      <c r="P60" s="62"/>
      <c r="Q60" s="62"/>
      <c r="R60" s="62"/>
      <c r="S60" s="62"/>
      <c r="T60" s="62"/>
      <c r="U60" s="62"/>
      <c r="V60" s="62"/>
      <c r="W60" s="62"/>
      <c r="X60" s="62"/>
      <c r="Y60" s="62"/>
      <c r="Z60" s="62"/>
    </row>
    <row r="61" spans="1:26" ht="16">
      <c r="A61" s="112">
        <v>5000</v>
      </c>
      <c r="B61" s="113"/>
      <c r="C61" s="70">
        <v>220</v>
      </c>
      <c r="D61" s="123" t="s">
        <v>271</v>
      </c>
      <c r="E61" s="113"/>
      <c r="F61" s="70">
        <v>18</v>
      </c>
      <c r="G61" s="78">
        <f t="shared" si="3"/>
        <v>74916</v>
      </c>
      <c r="H61" s="62"/>
      <c r="I61" s="62"/>
      <c r="J61" s="62"/>
      <c r="K61" s="62"/>
      <c r="L61" s="62"/>
      <c r="M61" s="62"/>
      <c r="N61" s="62"/>
      <c r="O61" s="62"/>
      <c r="P61" s="62"/>
      <c r="Q61" s="62"/>
      <c r="R61" s="62"/>
      <c r="S61" s="62"/>
      <c r="T61" s="62"/>
      <c r="U61" s="62"/>
      <c r="V61" s="62"/>
      <c r="W61" s="62"/>
      <c r="X61" s="62"/>
      <c r="Y61" s="62"/>
      <c r="Z61" s="62"/>
    </row>
    <row r="62" spans="1:26" ht="16">
      <c r="A62" s="112">
        <v>5000</v>
      </c>
      <c r="B62" s="113"/>
      <c r="C62" s="70">
        <v>230</v>
      </c>
      <c r="D62" s="123" t="s">
        <v>272</v>
      </c>
      <c r="E62" s="113"/>
      <c r="F62" s="70">
        <v>18</v>
      </c>
      <c r="G62" s="78">
        <f t="shared" si="3"/>
        <v>136800</v>
      </c>
      <c r="H62" s="62"/>
      <c r="I62" s="62"/>
      <c r="J62" s="62"/>
      <c r="K62" s="62"/>
      <c r="L62" s="62"/>
      <c r="M62" s="62"/>
      <c r="N62" s="62"/>
      <c r="O62" s="62"/>
      <c r="P62" s="62"/>
      <c r="Q62" s="62"/>
      <c r="R62" s="62"/>
      <c r="S62" s="62"/>
      <c r="T62" s="62"/>
      <c r="U62" s="62"/>
      <c r="V62" s="62"/>
      <c r="W62" s="62"/>
      <c r="X62" s="62"/>
      <c r="Y62" s="62"/>
      <c r="Z62" s="62"/>
    </row>
    <row r="63" spans="1:26" ht="16">
      <c r="A63" s="112">
        <v>5000</v>
      </c>
      <c r="B63" s="113"/>
      <c r="C63" s="70">
        <v>240</v>
      </c>
      <c r="D63" s="123" t="s">
        <v>273</v>
      </c>
      <c r="E63" s="113"/>
      <c r="F63" s="70">
        <v>18</v>
      </c>
      <c r="G63" s="71">
        <f t="shared" si="3"/>
        <v>13212</v>
      </c>
      <c r="H63" s="62"/>
      <c r="I63" s="62"/>
      <c r="J63" s="62"/>
      <c r="K63" s="62"/>
      <c r="L63" s="62"/>
      <c r="M63" s="62"/>
      <c r="N63" s="62"/>
      <c r="O63" s="62"/>
      <c r="P63" s="62"/>
      <c r="Q63" s="62"/>
      <c r="R63" s="62"/>
      <c r="S63" s="62"/>
      <c r="T63" s="62"/>
      <c r="U63" s="62"/>
      <c r="V63" s="62"/>
      <c r="W63" s="62"/>
      <c r="X63" s="62"/>
      <c r="Y63" s="62"/>
      <c r="Z63" s="62"/>
    </row>
    <row r="64" spans="1:26" ht="16">
      <c r="A64" s="112">
        <v>5000</v>
      </c>
      <c r="B64" s="113"/>
      <c r="C64" s="70">
        <v>250</v>
      </c>
      <c r="D64" s="123" t="s">
        <v>274</v>
      </c>
      <c r="E64" s="113"/>
      <c r="F64" s="70">
        <v>18</v>
      </c>
      <c r="G64" s="71">
        <f t="shared" si="3"/>
        <v>3420</v>
      </c>
      <c r="H64" s="62"/>
      <c r="I64" s="62"/>
      <c r="J64" s="62"/>
      <c r="K64" s="62"/>
      <c r="L64" s="62"/>
      <c r="M64" s="62"/>
      <c r="N64" s="62"/>
      <c r="O64" s="62"/>
      <c r="P64" s="62"/>
      <c r="Q64" s="62"/>
      <c r="R64" s="62"/>
      <c r="S64" s="62"/>
      <c r="T64" s="62"/>
      <c r="U64" s="62"/>
      <c r="V64" s="62"/>
      <c r="W64" s="62"/>
      <c r="X64" s="62"/>
      <c r="Y64" s="62"/>
      <c r="Z64" s="62"/>
    </row>
    <row r="65" spans="1:26" ht="16">
      <c r="A65" s="112">
        <v>6000</v>
      </c>
      <c r="B65" s="113"/>
      <c r="C65" s="70">
        <v>120</v>
      </c>
      <c r="D65" s="123" t="s">
        <v>275</v>
      </c>
      <c r="E65" s="113"/>
      <c r="F65" s="76">
        <v>1</v>
      </c>
      <c r="G65" s="77">
        <v>66579</v>
      </c>
      <c r="H65" s="62"/>
      <c r="I65" s="62"/>
      <c r="J65" s="62"/>
      <c r="K65" s="62"/>
      <c r="L65" s="62"/>
      <c r="M65" s="62"/>
      <c r="N65" s="62"/>
      <c r="O65" s="62"/>
      <c r="P65" s="62"/>
      <c r="Q65" s="62"/>
      <c r="R65" s="62"/>
      <c r="S65" s="62"/>
      <c r="T65" s="62"/>
      <c r="U65" s="62"/>
      <c r="V65" s="62"/>
      <c r="W65" s="62"/>
      <c r="X65" s="62"/>
      <c r="Y65" s="62"/>
      <c r="Z65" s="62"/>
    </row>
    <row r="66" spans="1:26" ht="16">
      <c r="A66" s="112">
        <v>6000</v>
      </c>
      <c r="B66" s="113"/>
      <c r="C66" s="70">
        <v>210</v>
      </c>
      <c r="D66" s="123" t="s">
        <v>276</v>
      </c>
      <c r="E66" s="113"/>
      <c r="F66" s="76">
        <v>1</v>
      </c>
      <c r="G66" s="77">
        <v>7990</v>
      </c>
      <c r="H66" s="62"/>
      <c r="I66" s="62"/>
      <c r="J66" s="62"/>
      <c r="K66" s="62"/>
      <c r="L66" s="62"/>
      <c r="M66" s="62"/>
      <c r="N66" s="62"/>
      <c r="O66" s="62"/>
      <c r="P66" s="62"/>
      <c r="Q66" s="62"/>
      <c r="R66" s="62"/>
      <c r="S66" s="62"/>
      <c r="T66" s="62"/>
      <c r="U66" s="62"/>
      <c r="V66" s="62"/>
      <c r="W66" s="62"/>
      <c r="X66" s="62"/>
      <c r="Y66" s="62"/>
      <c r="Z66" s="62"/>
    </row>
    <row r="67" spans="1:26" ht="16">
      <c r="A67" s="112">
        <v>6000</v>
      </c>
      <c r="B67" s="113"/>
      <c r="C67" s="70">
        <v>220</v>
      </c>
      <c r="D67" s="123" t="s">
        <v>277</v>
      </c>
      <c r="E67" s="113"/>
      <c r="F67" s="76">
        <v>1</v>
      </c>
      <c r="G67" s="77">
        <v>5093</v>
      </c>
      <c r="H67" s="62"/>
      <c r="I67" s="62"/>
      <c r="J67" s="62"/>
      <c r="K67" s="62"/>
      <c r="L67" s="62"/>
      <c r="M67" s="62"/>
      <c r="N67" s="62"/>
      <c r="O67" s="62"/>
      <c r="P67" s="62"/>
      <c r="Q67" s="62"/>
      <c r="R67" s="62"/>
      <c r="S67" s="62"/>
      <c r="T67" s="62"/>
      <c r="U67" s="62"/>
      <c r="V67" s="62"/>
      <c r="W67" s="62"/>
      <c r="X67" s="62"/>
      <c r="Y67" s="62"/>
      <c r="Z67" s="62"/>
    </row>
    <row r="68" spans="1:26" ht="16">
      <c r="A68" s="112">
        <v>6000</v>
      </c>
      <c r="B68" s="113"/>
      <c r="C68" s="70">
        <v>230</v>
      </c>
      <c r="D68" s="123" t="s">
        <v>278</v>
      </c>
      <c r="E68" s="113"/>
      <c r="F68" s="70">
        <v>1</v>
      </c>
      <c r="G68" s="71">
        <v>7600</v>
      </c>
      <c r="H68" s="62"/>
      <c r="I68" s="62"/>
      <c r="J68" s="62"/>
      <c r="K68" s="62"/>
      <c r="L68" s="62"/>
      <c r="M68" s="62"/>
      <c r="N68" s="62"/>
      <c r="O68" s="62"/>
      <c r="P68" s="62"/>
      <c r="Q68" s="62"/>
      <c r="R68" s="62"/>
      <c r="S68" s="62"/>
      <c r="T68" s="62"/>
      <c r="U68" s="62"/>
      <c r="V68" s="62"/>
      <c r="W68" s="62"/>
      <c r="X68" s="62"/>
      <c r="Y68" s="62"/>
      <c r="Z68" s="62"/>
    </row>
    <row r="69" spans="1:26" ht="16">
      <c r="A69" s="112">
        <v>6000</v>
      </c>
      <c r="B69" s="113"/>
      <c r="C69" s="70">
        <v>240</v>
      </c>
      <c r="D69" s="123" t="s">
        <v>279</v>
      </c>
      <c r="E69" s="113"/>
      <c r="F69" s="70">
        <v>1</v>
      </c>
      <c r="G69" s="71">
        <v>899</v>
      </c>
      <c r="H69" s="62"/>
      <c r="I69" s="62"/>
      <c r="J69" s="62"/>
      <c r="K69" s="62"/>
      <c r="L69" s="62"/>
      <c r="M69" s="62"/>
      <c r="N69" s="62"/>
      <c r="O69" s="62"/>
      <c r="P69" s="62"/>
      <c r="Q69" s="62"/>
      <c r="R69" s="62"/>
      <c r="S69" s="62"/>
      <c r="T69" s="62"/>
      <c r="U69" s="62"/>
      <c r="V69" s="62"/>
      <c r="W69" s="62"/>
      <c r="X69" s="62"/>
      <c r="Y69" s="62"/>
      <c r="Z69" s="62"/>
    </row>
    <row r="70" spans="1:26" ht="16">
      <c r="A70" s="112">
        <v>6000</v>
      </c>
      <c r="B70" s="113"/>
      <c r="C70" s="70">
        <v>250</v>
      </c>
      <c r="D70" s="123" t="s">
        <v>280</v>
      </c>
      <c r="E70" s="113"/>
      <c r="F70" s="70">
        <v>1</v>
      </c>
      <c r="G70" s="71">
        <v>233</v>
      </c>
      <c r="H70" s="62"/>
      <c r="I70" s="62"/>
      <c r="J70" s="62"/>
      <c r="K70" s="62"/>
      <c r="L70" s="62"/>
      <c r="M70" s="62"/>
      <c r="N70" s="62"/>
      <c r="O70" s="62"/>
      <c r="P70" s="62"/>
      <c r="Q70" s="62"/>
      <c r="R70" s="62"/>
      <c r="S70" s="62"/>
      <c r="T70" s="62"/>
      <c r="U70" s="62"/>
      <c r="V70" s="62"/>
      <c r="W70" s="62"/>
      <c r="X70" s="62"/>
      <c r="Y70" s="62"/>
      <c r="Z70" s="62"/>
    </row>
    <row r="71" spans="1:26" ht="16">
      <c r="A71" s="112">
        <v>5000</v>
      </c>
      <c r="B71" s="113"/>
      <c r="C71" s="70">
        <v>120</v>
      </c>
      <c r="D71" s="123" t="s">
        <v>281</v>
      </c>
      <c r="E71" s="113"/>
      <c r="F71" s="70">
        <v>18</v>
      </c>
      <c r="G71" s="71">
        <f>H11*18</f>
        <v>979290</v>
      </c>
      <c r="H71" s="62"/>
      <c r="I71" s="62"/>
      <c r="J71" s="62"/>
      <c r="K71" s="62"/>
      <c r="L71" s="62"/>
      <c r="M71" s="62"/>
      <c r="N71" s="62"/>
      <c r="O71" s="62"/>
      <c r="P71" s="62"/>
      <c r="Q71" s="62"/>
      <c r="R71" s="62"/>
      <c r="S71" s="62"/>
      <c r="T71" s="62"/>
      <c r="U71" s="62"/>
      <c r="V71" s="62"/>
      <c r="W71" s="62"/>
      <c r="X71" s="62"/>
      <c r="Y71" s="62"/>
      <c r="Z71" s="62"/>
    </row>
    <row r="72" spans="1:26" ht="16">
      <c r="A72" s="112">
        <v>5000</v>
      </c>
      <c r="B72" s="113"/>
      <c r="C72" s="70">
        <v>210</v>
      </c>
      <c r="D72" s="123" t="s">
        <v>282</v>
      </c>
      <c r="E72" s="113"/>
      <c r="F72" s="70">
        <v>18</v>
      </c>
      <c r="G72" s="71">
        <f t="shared" ref="G72:G76" si="4">I12*18</f>
        <v>117522</v>
      </c>
      <c r="H72" s="62"/>
      <c r="I72" s="62"/>
      <c r="J72" s="62"/>
      <c r="K72" s="62"/>
      <c r="L72" s="62"/>
      <c r="M72" s="62"/>
      <c r="N72" s="62"/>
      <c r="O72" s="62"/>
      <c r="P72" s="62"/>
      <c r="Q72" s="62"/>
      <c r="R72" s="62"/>
      <c r="S72" s="62"/>
      <c r="T72" s="62"/>
      <c r="U72" s="62"/>
      <c r="V72" s="62"/>
      <c r="W72" s="62"/>
      <c r="X72" s="62"/>
      <c r="Y72" s="62"/>
      <c r="Z72" s="62"/>
    </row>
    <row r="73" spans="1:26" ht="16">
      <c r="A73" s="112">
        <v>5000</v>
      </c>
      <c r="B73" s="113"/>
      <c r="C73" s="70">
        <v>220</v>
      </c>
      <c r="D73" s="123" t="s">
        <v>283</v>
      </c>
      <c r="E73" s="113"/>
      <c r="F73" s="70">
        <v>18</v>
      </c>
      <c r="G73" s="71">
        <f t="shared" si="4"/>
        <v>74916</v>
      </c>
      <c r="H73" s="62"/>
      <c r="I73" s="62"/>
      <c r="J73" s="62"/>
      <c r="K73" s="62"/>
      <c r="L73" s="62"/>
      <c r="M73" s="62"/>
      <c r="N73" s="62"/>
      <c r="O73" s="62"/>
      <c r="P73" s="62"/>
      <c r="Q73" s="62"/>
      <c r="R73" s="62"/>
      <c r="S73" s="62"/>
      <c r="T73" s="62"/>
      <c r="U73" s="62"/>
      <c r="V73" s="62"/>
      <c r="W73" s="62"/>
      <c r="X73" s="62"/>
      <c r="Y73" s="62"/>
      <c r="Z73" s="62"/>
    </row>
    <row r="74" spans="1:26" ht="16">
      <c r="A74" s="112">
        <v>5000</v>
      </c>
      <c r="B74" s="113"/>
      <c r="C74" s="70">
        <v>230</v>
      </c>
      <c r="D74" s="123" t="s">
        <v>284</v>
      </c>
      <c r="E74" s="113"/>
      <c r="F74" s="70">
        <v>18</v>
      </c>
      <c r="G74" s="71">
        <f t="shared" si="4"/>
        <v>136800</v>
      </c>
      <c r="H74" s="62"/>
      <c r="I74" s="62"/>
      <c r="J74" s="62"/>
      <c r="K74" s="62"/>
      <c r="L74" s="62"/>
      <c r="M74" s="62"/>
      <c r="N74" s="62"/>
      <c r="O74" s="62"/>
      <c r="P74" s="62"/>
      <c r="Q74" s="62"/>
      <c r="R74" s="62"/>
      <c r="S74" s="62"/>
      <c r="T74" s="62"/>
      <c r="U74" s="62"/>
      <c r="V74" s="62"/>
      <c r="W74" s="62"/>
      <c r="X74" s="62"/>
      <c r="Y74" s="62"/>
      <c r="Z74" s="62"/>
    </row>
    <row r="75" spans="1:26" ht="16">
      <c r="A75" s="112">
        <v>5000</v>
      </c>
      <c r="B75" s="113"/>
      <c r="C75" s="80">
        <v>240</v>
      </c>
      <c r="D75" s="123" t="s">
        <v>285</v>
      </c>
      <c r="E75" s="113"/>
      <c r="F75" s="81">
        <v>18</v>
      </c>
      <c r="G75" s="78">
        <f t="shared" si="4"/>
        <v>13212</v>
      </c>
      <c r="H75" s="62"/>
      <c r="I75" s="62"/>
      <c r="J75" s="62"/>
      <c r="K75" s="62"/>
      <c r="L75" s="62"/>
      <c r="M75" s="62"/>
      <c r="N75" s="62"/>
      <c r="O75" s="62"/>
      <c r="P75" s="62"/>
      <c r="Q75" s="62"/>
      <c r="R75" s="62"/>
      <c r="S75" s="62"/>
      <c r="T75" s="62"/>
      <c r="U75" s="62"/>
      <c r="V75" s="62"/>
      <c r="W75" s="62"/>
      <c r="X75" s="62"/>
      <c r="Y75" s="62"/>
      <c r="Z75" s="62"/>
    </row>
    <row r="76" spans="1:26" ht="16">
      <c r="A76" s="112">
        <v>5000</v>
      </c>
      <c r="B76" s="113"/>
      <c r="C76" s="80">
        <v>250</v>
      </c>
      <c r="D76" s="123" t="s">
        <v>286</v>
      </c>
      <c r="E76" s="113"/>
      <c r="F76" s="81">
        <v>18</v>
      </c>
      <c r="G76" s="78">
        <f t="shared" si="4"/>
        <v>3420</v>
      </c>
      <c r="H76" s="62"/>
      <c r="I76" s="62"/>
      <c r="J76" s="62"/>
      <c r="K76" s="62"/>
      <c r="L76" s="62"/>
      <c r="M76" s="62"/>
      <c r="N76" s="62"/>
      <c r="O76" s="62"/>
      <c r="P76" s="62"/>
      <c r="Q76" s="62"/>
      <c r="R76" s="62"/>
      <c r="S76" s="62"/>
      <c r="T76" s="62"/>
      <c r="U76" s="62"/>
      <c r="V76" s="62"/>
      <c r="W76" s="62"/>
      <c r="X76" s="62"/>
      <c r="Y76" s="62"/>
      <c r="Z76" s="62"/>
    </row>
    <row r="77" spans="1:26" ht="16">
      <c r="A77" s="112">
        <v>6000</v>
      </c>
      <c r="B77" s="113"/>
      <c r="C77" s="80">
        <v>130</v>
      </c>
      <c r="D77" s="123" t="s">
        <v>287</v>
      </c>
      <c r="E77" s="113"/>
      <c r="F77" s="81">
        <v>1</v>
      </c>
      <c r="G77" s="78">
        <v>66579</v>
      </c>
      <c r="H77" s="62"/>
      <c r="I77" s="62"/>
      <c r="J77" s="62"/>
      <c r="K77" s="62"/>
      <c r="L77" s="62"/>
      <c r="M77" s="62"/>
      <c r="N77" s="62"/>
      <c r="O77" s="62"/>
      <c r="P77" s="62"/>
      <c r="Q77" s="62"/>
      <c r="R77" s="62"/>
      <c r="S77" s="62"/>
      <c r="T77" s="62"/>
      <c r="U77" s="62"/>
      <c r="V77" s="62"/>
      <c r="W77" s="62"/>
      <c r="X77" s="62"/>
      <c r="Y77" s="62"/>
      <c r="Z77" s="62"/>
    </row>
    <row r="78" spans="1:26" ht="16">
      <c r="A78" s="112">
        <v>6000</v>
      </c>
      <c r="B78" s="113"/>
      <c r="C78" s="70">
        <v>210</v>
      </c>
      <c r="D78" s="123" t="s">
        <v>288</v>
      </c>
      <c r="E78" s="113"/>
      <c r="F78" s="70">
        <v>1</v>
      </c>
      <c r="G78" s="71">
        <v>7990</v>
      </c>
      <c r="H78" s="62"/>
      <c r="I78" s="62"/>
      <c r="J78" s="62"/>
      <c r="K78" s="62"/>
      <c r="L78" s="62"/>
      <c r="M78" s="62"/>
      <c r="N78" s="62"/>
      <c r="O78" s="62"/>
      <c r="P78" s="62"/>
      <c r="Q78" s="62"/>
      <c r="R78" s="62"/>
      <c r="S78" s="62"/>
      <c r="T78" s="62"/>
      <c r="U78" s="62"/>
      <c r="V78" s="62"/>
      <c r="W78" s="62"/>
      <c r="X78" s="62"/>
      <c r="Y78" s="62"/>
      <c r="Z78" s="62"/>
    </row>
    <row r="79" spans="1:26" ht="16">
      <c r="A79" s="112">
        <v>6000</v>
      </c>
      <c r="B79" s="113"/>
      <c r="C79" s="70">
        <v>220</v>
      </c>
      <c r="D79" s="123" t="s">
        <v>289</v>
      </c>
      <c r="E79" s="113"/>
      <c r="F79" s="70">
        <v>1</v>
      </c>
      <c r="G79" s="71">
        <v>5093</v>
      </c>
      <c r="H79" s="62"/>
      <c r="I79" s="62"/>
      <c r="J79" s="62"/>
      <c r="K79" s="62"/>
      <c r="L79" s="62"/>
      <c r="M79" s="62"/>
      <c r="N79" s="62"/>
      <c r="O79" s="62"/>
      <c r="P79" s="62"/>
      <c r="Q79" s="62"/>
      <c r="R79" s="62"/>
      <c r="S79" s="62"/>
      <c r="T79" s="62"/>
      <c r="U79" s="62"/>
      <c r="V79" s="62"/>
      <c r="W79" s="62"/>
      <c r="X79" s="62"/>
      <c r="Y79" s="62"/>
      <c r="Z79" s="62"/>
    </row>
    <row r="80" spans="1:26" ht="16">
      <c r="A80" s="112">
        <v>6000</v>
      </c>
      <c r="B80" s="113"/>
      <c r="C80" s="80">
        <v>230</v>
      </c>
      <c r="D80" s="123" t="s">
        <v>290</v>
      </c>
      <c r="E80" s="113"/>
      <c r="F80" s="81">
        <v>1</v>
      </c>
      <c r="G80" s="78">
        <v>7600</v>
      </c>
      <c r="H80" s="62"/>
      <c r="I80" s="62"/>
      <c r="J80" s="62"/>
      <c r="K80" s="62"/>
      <c r="L80" s="62"/>
      <c r="M80" s="62"/>
      <c r="N80" s="62"/>
      <c r="O80" s="62"/>
      <c r="P80" s="62"/>
      <c r="Q80" s="62"/>
      <c r="R80" s="62"/>
      <c r="S80" s="62"/>
      <c r="T80" s="62"/>
      <c r="U80" s="62"/>
      <c r="V80" s="62"/>
      <c r="W80" s="62"/>
      <c r="X80" s="62"/>
      <c r="Y80" s="62"/>
      <c r="Z80" s="62"/>
    </row>
    <row r="81" spans="1:26" ht="16">
      <c r="A81" s="112">
        <v>6000</v>
      </c>
      <c r="B81" s="113"/>
      <c r="C81" s="70">
        <v>240</v>
      </c>
      <c r="D81" s="123" t="s">
        <v>291</v>
      </c>
      <c r="E81" s="113"/>
      <c r="F81" s="70">
        <v>1</v>
      </c>
      <c r="G81" s="71">
        <v>899</v>
      </c>
      <c r="H81" s="62"/>
      <c r="I81" s="62"/>
      <c r="J81" s="62"/>
      <c r="K81" s="62"/>
      <c r="L81" s="62"/>
      <c r="M81" s="62"/>
      <c r="N81" s="62"/>
      <c r="O81" s="62"/>
      <c r="P81" s="62"/>
      <c r="Q81" s="62"/>
      <c r="R81" s="62"/>
      <c r="S81" s="62"/>
      <c r="T81" s="62"/>
      <c r="U81" s="62"/>
      <c r="V81" s="62"/>
      <c r="W81" s="62"/>
      <c r="X81" s="62"/>
      <c r="Y81" s="62"/>
      <c r="Z81" s="62"/>
    </row>
    <row r="82" spans="1:26" ht="16">
      <c r="A82" s="112">
        <v>6000</v>
      </c>
      <c r="B82" s="113"/>
      <c r="C82" s="70">
        <v>250</v>
      </c>
      <c r="D82" s="123" t="s">
        <v>292</v>
      </c>
      <c r="E82" s="113"/>
      <c r="F82" s="70">
        <v>1</v>
      </c>
      <c r="G82" s="71">
        <v>233</v>
      </c>
      <c r="H82" s="62"/>
      <c r="I82" s="62"/>
      <c r="J82" s="62"/>
      <c r="K82" s="62"/>
      <c r="L82" s="62"/>
      <c r="M82" s="62"/>
      <c r="N82" s="62"/>
      <c r="O82" s="62"/>
      <c r="P82" s="62"/>
      <c r="Q82" s="62"/>
      <c r="R82" s="62"/>
      <c r="S82" s="62"/>
      <c r="T82" s="62"/>
      <c r="U82" s="62"/>
      <c r="V82" s="62"/>
      <c r="W82" s="62"/>
      <c r="X82" s="62"/>
      <c r="Y82" s="62"/>
      <c r="Z82" s="62"/>
    </row>
    <row r="83" spans="1:26" ht="16">
      <c r="A83" s="112">
        <v>5000</v>
      </c>
      <c r="B83" s="113"/>
      <c r="C83" s="70">
        <v>120</v>
      </c>
      <c r="D83" s="123" t="s">
        <v>293</v>
      </c>
      <c r="E83" s="113"/>
      <c r="F83" s="70">
        <v>30</v>
      </c>
      <c r="G83" s="71">
        <f>H11*30</f>
        <v>1632150</v>
      </c>
      <c r="H83" s="62"/>
      <c r="I83" s="62"/>
      <c r="J83" s="62"/>
      <c r="K83" s="62"/>
      <c r="L83" s="62"/>
      <c r="M83" s="62"/>
      <c r="N83" s="62"/>
      <c r="O83" s="62"/>
      <c r="P83" s="62"/>
      <c r="Q83" s="62"/>
      <c r="R83" s="62"/>
      <c r="S83" s="62"/>
      <c r="T83" s="62"/>
      <c r="U83" s="62"/>
      <c r="V83" s="62"/>
      <c r="W83" s="62"/>
      <c r="X83" s="62"/>
      <c r="Y83" s="62"/>
      <c r="Z83" s="62"/>
    </row>
    <row r="84" spans="1:26" ht="16">
      <c r="A84" s="112">
        <v>5000</v>
      </c>
      <c r="B84" s="113"/>
      <c r="C84" s="70">
        <v>210</v>
      </c>
      <c r="D84" s="123" t="s">
        <v>294</v>
      </c>
      <c r="E84" s="113"/>
      <c r="F84" s="70">
        <v>30</v>
      </c>
      <c r="G84" s="71">
        <f t="shared" ref="G84:G88" si="5">I12*30</f>
        <v>195870</v>
      </c>
      <c r="H84" s="62"/>
      <c r="I84" s="62"/>
      <c r="J84" s="62"/>
      <c r="K84" s="62"/>
      <c r="L84" s="62"/>
      <c r="M84" s="62"/>
      <c r="N84" s="62"/>
      <c r="O84" s="62"/>
      <c r="P84" s="62"/>
      <c r="Q84" s="62"/>
      <c r="R84" s="62"/>
      <c r="S84" s="62"/>
      <c r="T84" s="62"/>
      <c r="U84" s="62"/>
      <c r="V84" s="62"/>
      <c r="W84" s="62"/>
      <c r="X84" s="62"/>
      <c r="Y84" s="62"/>
      <c r="Z84" s="62"/>
    </row>
    <row r="85" spans="1:26" ht="16">
      <c r="A85" s="112">
        <v>5000</v>
      </c>
      <c r="B85" s="113"/>
      <c r="C85" s="80">
        <v>220</v>
      </c>
      <c r="D85" s="123" t="s">
        <v>295</v>
      </c>
      <c r="E85" s="113"/>
      <c r="F85" s="76">
        <v>30</v>
      </c>
      <c r="G85" s="78">
        <f t="shared" si="5"/>
        <v>124860</v>
      </c>
      <c r="H85" s="62"/>
      <c r="I85" s="62"/>
      <c r="J85" s="62"/>
      <c r="K85" s="62"/>
      <c r="L85" s="62"/>
      <c r="M85" s="62"/>
      <c r="N85" s="62"/>
      <c r="O85" s="62"/>
      <c r="P85" s="62"/>
      <c r="Q85" s="62"/>
      <c r="R85" s="62"/>
      <c r="S85" s="62"/>
      <c r="T85" s="62"/>
      <c r="U85" s="62"/>
      <c r="V85" s="62"/>
      <c r="W85" s="62"/>
      <c r="X85" s="62"/>
      <c r="Y85" s="62"/>
      <c r="Z85" s="62"/>
    </row>
    <row r="86" spans="1:26" ht="16">
      <c r="A86" s="112">
        <v>5000</v>
      </c>
      <c r="B86" s="113"/>
      <c r="C86" s="80">
        <v>230</v>
      </c>
      <c r="D86" s="123" t="s">
        <v>296</v>
      </c>
      <c r="E86" s="113"/>
      <c r="F86" s="76">
        <v>30</v>
      </c>
      <c r="G86" s="77">
        <f t="shared" si="5"/>
        <v>228000</v>
      </c>
      <c r="H86" s="62"/>
      <c r="I86" s="62"/>
      <c r="J86" s="62"/>
      <c r="K86" s="62"/>
      <c r="L86" s="62"/>
      <c r="M86" s="62"/>
      <c r="N86" s="62"/>
      <c r="O86" s="62"/>
      <c r="P86" s="62"/>
      <c r="Q86" s="62"/>
      <c r="R86" s="62"/>
      <c r="S86" s="62"/>
      <c r="T86" s="62"/>
      <c r="U86" s="62"/>
      <c r="V86" s="62"/>
      <c r="W86" s="62"/>
      <c r="X86" s="62"/>
      <c r="Y86" s="62"/>
      <c r="Z86" s="62"/>
    </row>
    <row r="87" spans="1:26" ht="16">
      <c r="A87" s="112">
        <v>5000</v>
      </c>
      <c r="B87" s="113"/>
      <c r="C87" s="80">
        <v>240</v>
      </c>
      <c r="D87" s="123" t="s">
        <v>297</v>
      </c>
      <c r="E87" s="113"/>
      <c r="F87" s="76">
        <v>30</v>
      </c>
      <c r="G87" s="78">
        <f t="shared" si="5"/>
        <v>22020</v>
      </c>
      <c r="H87" s="62"/>
      <c r="I87" s="62"/>
      <c r="J87" s="62"/>
      <c r="K87" s="62"/>
      <c r="L87" s="62"/>
      <c r="M87" s="62"/>
      <c r="N87" s="62"/>
      <c r="O87" s="62"/>
      <c r="P87" s="62"/>
      <c r="Q87" s="62"/>
      <c r="R87" s="62"/>
      <c r="S87" s="62"/>
      <c r="T87" s="62"/>
      <c r="U87" s="62"/>
      <c r="V87" s="62"/>
      <c r="W87" s="62"/>
      <c r="X87" s="62"/>
      <c r="Y87" s="62"/>
      <c r="Z87" s="62"/>
    </row>
    <row r="88" spans="1:26" ht="16">
      <c r="A88" s="112">
        <v>5000</v>
      </c>
      <c r="B88" s="113"/>
      <c r="C88" s="70">
        <v>250</v>
      </c>
      <c r="D88" s="123" t="s">
        <v>298</v>
      </c>
      <c r="E88" s="113"/>
      <c r="F88" s="70">
        <v>30</v>
      </c>
      <c r="G88" s="71">
        <f t="shared" si="5"/>
        <v>5700</v>
      </c>
      <c r="H88" s="62"/>
      <c r="I88" s="62"/>
      <c r="J88" s="62"/>
      <c r="K88" s="62"/>
      <c r="L88" s="62"/>
      <c r="M88" s="62"/>
      <c r="N88" s="62"/>
      <c r="O88" s="62"/>
      <c r="P88" s="62"/>
      <c r="Q88" s="62"/>
      <c r="R88" s="62"/>
      <c r="S88" s="62"/>
      <c r="T88" s="62"/>
      <c r="U88" s="62"/>
      <c r="V88" s="62"/>
      <c r="W88" s="62"/>
      <c r="X88" s="62"/>
      <c r="Y88" s="62"/>
      <c r="Z88" s="62"/>
    </row>
    <row r="89" spans="1:26" ht="16">
      <c r="A89" s="112">
        <v>5000</v>
      </c>
      <c r="B89" s="113"/>
      <c r="C89" s="70">
        <v>120</v>
      </c>
      <c r="D89" s="123" t="s">
        <v>299</v>
      </c>
      <c r="E89" s="113"/>
      <c r="F89" s="70">
        <v>30</v>
      </c>
      <c r="G89" s="71">
        <f>H11*30</f>
        <v>1632150</v>
      </c>
      <c r="H89" s="62"/>
      <c r="I89" s="62"/>
      <c r="J89" s="62"/>
      <c r="K89" s="62"/>
      <c r="L89" s="62"/>
      <c r="M89" s="62"/>
      <c r="N89" s="62"/>
      <c r="O89" s="62"/>
      <c r="P89" s="62"/>
      <c r="Q89" s="62"/>
      <c r="R89" s="62"/>
      <c r="S89" s="62"/>
      <c r="T89" s="62"/>
      <c r="U89" s="62"/>
      <c r="V89" s="62"/>
      <c r="W89" s="62"/>
      <c r="X89" s="62"/>
      <c r="Y89" s="62"/>
      <c r="Z89" s="62"/>
    </row>
    <row r="90" spans="1:26" ht="16">
      <c r="A90" s="112">
        <v>5000</v>
      </c>
      <c r="B90" s="113"/>
      <c r="C90" s="70">
        <v>210</v>
      </c>
      <c r="D90" s="123" t="s">
        <v>300</v>
      </c>
      <c r="E90" s="113"/>
      <c r="F90" s="70">
        <v>30</v>
      </c>
      <c r="G90" s="71">
        <f t="shared" ref="G90:G94" si="6">I12*30</f>
        <v>195870</v>
      </c>
      <c r="H90" s="62"/>
      <c r="I90" s="62"/>
      <c r="J90" s="62"/>
      <c r="K90" s="62"/>
      <c r="L90" s="62"/>
      <c r="M90" s="62"/>
      <c r="N90" s="62"/>
      <c r="O90" s="62"/>
      <c r="P90" s="62"/>
      <c r="Q90" s="62"/>
      <c r="R90" s="62"/>
      <c r="S90" s="62"/>
      <c r="T90" s="62"/>
      <c r="U90" s="62"/>
      <c r="V90" s="62"/>
      <c r="W90" s="62"/>
      <c r="X90" s="62"/>
      <c r="Y90" s="62"/>
      <c r="Z90" s="62"/>
    </row>
    <row r="91" spans="1:26" ht="16">
      <c r="A91" s="112">
        <v>5000</v>
      </c>
      <c r="B91" s="113"/>
      <c r="C91" s="80">
        <v>220</v>
      </c>
      <c r="D91" s="123" t="s">
        <v>301</v>
      </c>
      <c r="E91" s="113"/>
      <c r="F91" s="76">
        <v>30</v>
      </c>
      <c r="G91" s="78">
        <f t="shared" si="6"/>
        <v>124860</v>
      </c>
      <c r="H91" s="62"/>
      <c r="I91" s="62"/>
      <c r="J91" s="62"/>
      <c r="K91" s="62"/>
      <c r="L91" s="62"/>
      <c r="M91" s="62"/>
      <c r="N91" s="62"/>
      <c r="O91" s="62"/>
      <c r="P91" s="62"/>
      <c r="Q91" s="62"/>
      <c r="R91" s="62"/>
      <c r="S91" s="62"/>
      <c r="T91" s="62"/>
      <c r="U91" s="62"/>
      <c r="V91" s="62"/>
      <c r="W91" s="62"/>
      <c r="X91" s="62"/>
      <c r="Y91" s="62"/>
      <c r="Z91" s="62"/>
    </row>
    <row r="92" spans="1:26" ht="16">
      <c r="A92" s="112">
        <v>5000</v>
      </c>
      <c r="B92" s="113"/>
      <c r="C92" s="70">
        <v>230</v>
      </c>
      <c r="D92" s="123" t="s">
        <v>302</v>
      </c>
      <c r="E92" s="113"/>
      <c r="F92" s="70">
        <v>30</v>
      </c>
      <c r="G92" s="71">
        <f t="shared" si="6"/>
        <v>228000</v>
      </c>
      <c r="H92" s="62"/>
      <c r="I92" s="62"/>
      <c r="J92" s="62"/>
      <c r="K92" s="62"/>
      <c r="L92" s="62"/>
      <c r="M92" s="62"/>
      <c r="N92" s="62"/>
      <c r="O92" s="62"/>
      <c r="P92" s="62"/>
      <c r="Q92" s="62"/>
      <c r="R92" s="62"/>
      <c r="S92" s="62"/>
      <c r="T92" s="62"/>
      <c r="U92" s="62"/>
      <c r="V92" s="62"/>
      <c r="W92" s="62"/>
      <c r="X92" s="62"/>
      <c r="Y92" s="62"/>
      <c r="Z92" s="62"/>
    </row>
    <row r="93" spans="1:26" ht="16">
      <c r="A93" s="112">
        <v>5000</v>
      </c>
      <c r="B93" s="113"/>
      <c r="C93" s="70">
        <v>240</v>
      </c>
      <c r="D93" s="123" t="s">
        <v>303</v>
      </c>
      <c r="E93" s="113"/>
      <c r="F93" s="70">
        <v>30</v>
      </c>
      <c r="G93" s="71">
        <f t="shared" si="6"/>
        <v>22020</v>
      </c>
      <c r="H93" s="62"/>
      <c r="I93" s="62"/>
      <c r="J93" s="62"/>
      <c r="K93" s="62"/>
      <c r="L93" s="62"/>
      <c r="M93" s="62"/>
      <c r="N93" s="62"/>
      <c r="O93" s="62"/>
      <c r="P93" s="62"/>
      <c r="Q93" s="62"/>
      <c r="R93" s="62"/>
      <c r="S93" s="62"/>
      <c r="T93" s="62"/>
      <c r="U93" s="62"/>
      <c r="V93" s="62"/>
      <c r="W93" s="62"/>
      <c r="X93" s="62"/>
      <c r="Y93" s="62"/>
      <c r="Z93" s="62"/>
    </row>
    <row r="94" spans="1:26" ht="16">
      <c r="A94" s="112">
        <v>5000</v>
      </c>
      <c r="B94" s="113"/>
      <c r="C94" s="70">
        <v>250</v>
      </c>
      <c r="D94" s="123" t="s">
        <v>304</v>
      </c>
      <c r="E94" s="113"/>
      <c r="F94" s="70">
        <v>30</v>
      </c>
      <c r="G94" s="71">
        <f t="shared" si="6"/>
        <v>5700</v>
      </c>
      <c r="H94" s="62"/>
      <c r="I94" s="62"/>
      <c r="J94" s="62"/>
      <c r="K94" s="62"/>
      <c r="L94" s="62"/>
      <c r="M94" s="62"/>
      <c r="N94" s="62"/>
      <c r="O94" s="62"/>
      <c r="P94" s="62"/>
      <c r="Q94" s="62"/>
      <c r="R94" s="62"/>
      <c r="S94" s="62"/>
      <c r="T94" s="62"/>
      <c r="U94" s="62"/>
      <c r="V94" s="62"/>
      <c r="W94" s="62"/>
      <c r="X94" s="62"/>
      <c r="Y94" s="62"/>
      <c r="Z94" s="62"/>
    </row>
    <row r="95" spans="1:26" ht="16">
      <c r="A95" s="112">
        <v>5000</v>
      </c>
      <c r="B95" s="113"/>
      <c r="C95" s="70">
        <v>120</v>
      </c>
      <c r="D95" s="123" t="s">
        <v>305</v>
      </c>
      <c r="E95" s="113"/>
      <c r="F95" s="70">
        <v>21</v>
      </c>
      <c r="G95" s="71">
        <f>H11*21</f>
        <v>1142505</v>
      </c>
      <c r="H95" s="62"/>
      <c r="I95" s="62"/>
      <c r="J95" s="62"/>
      <c r="K95" s="62"/>
      <c r="L95" s="62"/>
      <c r="M95" s="62"/>
      <c r="N95" s="62"/>
      <c r="O95" s="62"/>
      <c r="P95" s="62"/>
      <c r="Q95" s="62"/>
      <c r="R95" s="62"/>
      <c r="S95" s="62"/>
      <c r="T95" s="62"/>
      <c r="U95" s="62"/>
      <c r="V95" s="62"/>
      <c r="W95" s="62"/>
      <c r="X95" s="62"/>
      <c r="Y95" s="62"/>
      <c r="Z95" s="62"/>
    </row>
    <row r="96" spans="1:26" ht="16">
      <c r="A96" s="112">
        <v>5000</v>
      </c>
      <c r="B96" s="113"/>
      <c r="C96" s="70">
        <v>210</v>
      </c>
      <c r="D96" s="123" t="s">
        <v>306</v>
      </c>
      <c r="E96" s="113"/>
      <c r="F96" s="70">
        <v>21</v>
      </c>
      <c r="G96" s="71">
        <f t="shared" ref="G96:G100" si="7">I12*21</f>
        <v>137109</v>
      </c>
      <c r="H96" s="62"/>
      <c r="I96" s="62"/>
      <c r="J96" s="62"/>
      <c r="K96" s="62"/>
      <c r="L96" s="62"/>
      <c r="M96" s="62"/>
      <c r="N96" s="62"/>
      <c r="O96" s="62"/>
      <c r="P96" s="62"/>
      <c r="Q96" s="62"/>
      <c r="R96" s="62"/>
      <c r="S96" s="62"/>
      <c r="T96" s="62"/>
      <c r="U96" s="62"/>
      <c r="V96" s="62"/>
      <c r="W96" s="62"/>
      <c r="X96" s="62"/>
      <c r="Y96" s="62"/>
      <c r="Z96" s="62"/>
    </row>
    <row r="97" spans="1:26" ht="16">
      <c r="A97" s="112">
        <v>5000</v>
      </c>
      <c r="B97" s="113"/>
      <c r="C97" s="80">
        <v>220</v>
      </c>
      <c r="D97" s="123" t="s">
        <v>307</v>
      </c>
      <c r="E97" s="113"/>
      <c r="F97" s="76">
        <v>21</v>
      </c>
      <c r="G97" s="78">
        <f t="shared" si="7"/>
        <v>87402</v>
      </c>
      <c r="H97" s="62"/>
      <c r="I97" s="62"/>
      <c r="J97" s="62"/>
      <c r="K97" s="62"/>
      <c r="L97" s="62"/>
      <c r="M97" s="62"/>
      <c r="N97" s="62"/>
      <c r="O97" s="62"/>
      <c r="P97" s="62"/>
      <c r="Q97" s="62"/>
      <c r="R97" s="62"/>
      <c r="S97" s="62"/>
      <c r="T97" s="62"/>
      <c r="U97" s="62"/>
      <c r="V97" s="62"/>
      <c r="W97" s="62"/>
      <c r="X97" s="62"/>
      <c r="Y97" s="62"/>
      <c r="Z97" s="62"/>
    </row>
    <row r="98" spans="1:26" ht="16">
      <c r="A98" s="112">
        <v>5000</v>
      </c>
      <c r="B98" s="113"/>
      <c r="C98" s="70">
        <v>230</v>
      </c>
      <c r="D98" s="123" t="s">
        <v>308</v>
      </c>
      <c r="E98" s="113"/>
      <c r="F98" s="70">
        <v>21</v>
      </c>
      <c r="G98" s="71">
        <f t="shared" si="7"/>
        <v>159600</v>
      </c>
      <c r="H98" s="62"/>
      <c r="I98" s="62"/>
      <c r="J98" s="62"/>
      <c r="K98" s="62"/>
      <c r="L98" s="62"/>
      <c r="M98" s="62"/>
      <c r="N98" s="62"/>
      <c r="O98" s="62"/>
      <c r="P98" s="62"/>
      <c r="Q98" s="62"/>
      <c r="R98" s="62"/>
      <c r="S98" s="62"/>
      <c r="T98" s="62"/>
      <c r="U98" s="62"/>
      <c r="V98" s="62"/>
      <c r="W98" s="62"/>
      <c r="X98" s="62"/>
      <c r="Y98" s="62"/>
      <c r="Z98" s="62"/>
    </row>
    <row r="99" spans="1:26" ht="16">
      <c r="A99" s="112">
        <v>5000</v>
      </c>
      <c r="B99" s="113"/>
      <c r="C99" s="70">
        <v>240</v>
      </c>
      <c r="D99" s="123" t="s">
        <v>309</v>
      </c>
      <c r="E99" s="113"/>
      <c r="F99" s="70">
        <v>21</v>
      </c>
      <c r="G99" s="71">
        <f t="shared" si="7"/>
        <v>15414</v>
      </c>
      <c r="H99" s="62"/>
      <c r="I99" s="62"/>
      <c r="J99" s="62"/>
      <c r="K99" s="62"/>
      <c r="L99" s="62"/>
      <c r="M99" s="62"/>
      <c r="N99" s="62"/>
      <c r="O99" s="62"/>
      <c r="P99" s="62"/>
      <c r="Q99" s="62"/>
      <c r="R99" s="62"/>
      <c r="S99" s="62"/>
      <c r="T99" s="62"/>
      <c r="U99" s="62"/>
      <c r="V99" s="62"/>
      <c r="W99" s="62"/>
      <c r="X99" s="62"/>
      <c r="Y99" s="62"/>
      <c r="Z99" s="62"/>
    </row>
    <row r="100" spans="1:26" ht="16">
      <c r="A100" s="112">
        <v>5000</v>
      </c>
      <c r="B100" s="113"/>
      <c r="C100" s="70">
        <v>250</v>
      </c>
      <c r="D100" s="123" t="s">
        <v>310</v>
      </c>
      <c r="E100" s="113"/>
      <c r="F100" s="70">
        <v>21</v>
      </c>
      <c r="G100" s="71">
        <f t="shared" si="7"/>
        <v>3990</v>
      </c>
      <c r="H100" s="62"/>
      <c r="I100" s="62"/>
      <c r="J100" s="62"/>
      <c r="K100" s="62"/>
      <c r="L100" s="62"/>
      <c r="M100" s="62"/>
      <c r="N100" s="62"/>
      <c r="O100" s="62"/>
      <c r="P100" s="62"/>
      <c r="Q100" s="62"/>
      <c r="R100" s="62"/>
      <c r="S100" s="62"/>
      <c r="T100" s="62"/>
      <c r="U100" s="62"/>
      <c r="V100" s="62"/>
      <c r="W100" s="62"/>
      <c r="X100" s="62"/>
      <c r="Y100" s="62"/>
      <c r="Z100" s="62"/>
    </row>
    <row r="101" spans="1:26" ht="16">
      <c r="A101" s="112">
        <v>5000</v>
      </c>
      <c r="B101" s="113"/>
      <c r="C101" s="80">
        <v>120</v>
      </c>
      <c r="D101" s="123" t="s">
        <v>311</v>
      </c>
      <c r="E101" s="113"/>
      <c r="F101" s="76">
        <v>12</v>
      </c>
      <c r="G101" s="78">
        <f>H11*12</f>
        <v>652860</v>
      </c>
      <c r="H101" s="62"/>
      <c r="I101" s="62"/>
      <c r="J101" s="62"/>
      <c r="K101" s="62"/>
      <c r="L101" s="62"/>
      <c r="M101" s="62"/>
      <c r="N101" s="62"/>
      <c r="O101" s="62"/>
      <c r="P101" s="62"/>
      <c r="Q101" s="62"/>
      <c r="R101" s="62"/>
      <c r="S101" s="62"/>
      <c r="T101" s="62"/>
      <c r="U101" s="62"/>
      <c r="V101" s="62"/>
      <c r="W101" s="62"/>
      <c r="X101" s="62"/>
      <c r="Y101" s="62"/>
      <c r="Z101" s="62"/>
    </row>
    <row r="102" spans="1:26" ht="16">
      <c r="A102" s="112">
        <v>5000</v>
      </c>
      <c r="B102" s="113"/>
      <c r="C102" s="80">
        <v>210</v>
      </c>
      <c r="D102" s="123" t="s">
        <v>312</v>
      </c>
      <c r="E102" s="113"/>
      <c r="F102" s="76">
        <v>12</v>
      </c>
      <c r="G102" s="78">
        <f t="shared" ref="G102:G106" si="8">I12*12</f>
        <v>78348</v>
      </c>
      <c r="H102" s="62"/>
      <c r="I102" s="62"/>
      <c r="J102" s="62"/>
      <c r="K102" s="62"/>
      <c r="L102" s="62"/>
      <c r="M102" s="62"/>
      <c r="N102" s="62"/>
      <c r="O102" s="62"/>
      <c r="P102" s="62"/>
      <c r="Q102" s="62"/>
      <c r="R102" s="62"/>
      <c r="S102" s="62"/>
      <c r="T102" s="62"/>
      <c r="U102" s="62"/>
      <c r="V102" s="62"/>
      <c r="W102" s="62"/>
      <c r="X102" s="62"/>
      <c r="Y102" s="62"/>
      <c r="Z102" s="62"/>
    </row>
    <row r="103" spans="1:26" ht="16">
      <c r="A103" s="112">
        <v>5000</v>
      </c>
      <c r="B103" s="113"/>
      <c r="C103" s="80">
        <v>220</v>
      </c>
      <c r="D103" s="123" t="s">
        <v>313</v>
      </c>
      <c r="E103" s="113"/>
      <c r="F103" s="76">
        <v>12</v>
      </c>
      <c r="G103" s="78">
        <f t="shared" si="8"/>
        <v>49944</v>
      </c>
      <c r="H103" s="62"/>
      <c r="I103" s="62"/>
      <c r="J103" s="62"/>
      <c r="K103" s="62"/>
      <c r="L103" s="62"/>
      <c r="M103" s="62"/>
      <c r="N103" s="62"/>
      <c r="O103" s="62"/>
      <c r="P103" s="62"/>
      <c r="Q103" s="62"/>
      <c r="R103" s="62"/>
      <c r="S103" s="62"/>
      <c r="T103" s="62"/>
      <c r="U103" s="62"/>
      <c r="V103" s="62"/>
      <c r="W103" s="62"/>
      <c r="X103" s="62"/>
      <c r="Y103" s="62"/>
      <c r="Z103" s="62"/>
    </row>
    <row r="104" spans="1:26" ht="16">
      <c r="A104" s="112">
        <v>5000</v>
      </c>
      <c r="B104" s="113"/>
      <c r="C104" s="80">
        <v>230</v>
      </c>
      <c r="D104" s="123" t="s">
        <v>314</v>
      </c>
      <c r="E104" s="113"/>
      <c r="F104" s="76">
        <v>12</v>
      </c>
      <c r="G104" s="78">
        <f t="shared" si="8"/>
        <v>91200</v>
      </c>
      <c r="H104" s="62"/>
      <c r="I104" s="62"/>
      <c r="J104" s="62"/>
      <c r="K104" s="62"/>
      <c r="L104" s="62"/>
      <c r="M104" s="62"/>
      <c r="N104" s="62"/>
      <c r="O104" s="62"/>
      <c r="P104" s="62"/>
      <c r="Q104" s="62"/>
      <c r="R104" s="62"/>
      <c r="S104" s="62"/>
      <c r="T104" s="62"/>
      <c r="U104" s="62"/>
      <c r="V104" s="62"/>
      <c r="W104" s="62"/>
      <c r="X104" s="62"/>
      <c r="Y104" s="62"/>
      <c r="Z104" s="62"/>
    </row>
    <row r="105" spans="1:26" ht="16">
      <c r="A105" s="112">
        <v>5000</v>
      </c>
      <c r="B105" s="113"/>
      <c r="C105" s="80">
        <v>240</v>
      </c>
      <c r="D105" s="123" t="s">
        <v>315</v>
      </c>
      <c r="E105" s="113"/>
      <c r="F105" s="76">
        <v>12</v>
      </c>
      <c r="G105" s="78">
        <f t="shared" si="8"/>
        <v>8808</v>
      </c>
      <c r="H105" s="62"/>
      <c r="I105" s="62"/>
      <c r="J105" s="62"/>
      <c r="K105" s="62"/>
      <c r="L105" s="62"/>
      <c r="M105" s="62"/>
      <c r="N105" s="62"/>
      <c r="O105" s="62"/>
      <c r="P105" s="62"/>
      <c r="Q105" s="62"/>
      <c r="R105" s="62"/>
      <c r="S105" s="62"/>
      <c r="T105" s="62"/>
      <c r="U105" s="62"/>
      <c r="V105" s="62"/>
      <c r="W105" s="62"/>
      <c r="X105" s="62"/>
      <c r="Y105" s="62"/>
      <c r="Z105" s="62"/>
    </row>
    <row r="106" spans="1:26" ht="16">
      <c r="A106" s="112">
        <v>5000</v>
      </c>
      <c r="B106" s="113"/>
      <c r="C106" s="80">
        <v>250</v>
      </c>
      <c r="D106" s="123" t="s">
        <v>316</v>
      </c>
      <c r="E106" s="113"/>
      <c r="F106" s="76">
        <v>12</v>
      </c>
      <c r="G106" s="78">
        <f t="shared" si="8"/>
        <v>2280</v>
      </c>
      <c r="H106" s="62"/>
      <c r="I106" s="62"/>
      <c r="J106" s="62"/>
      <c r="K106" s="62"/>
      <c r="L106" s="62"/>
      <c r="M106" s="62"/>
      <c r="N106" s="62"/>
      <c r="O106" s="62"/>
      <c r="P106" s="62"/>
      <c r="Q106" s="62"/>
      <c r="R106" s="62"/>
      <c r="S106" s="62"/>
      <c r="T106" s="62"/>
      <c r="U106" s="62"/>
      <c r="V106" s="62"/>
      <c r="W106" s="62"/>
      <c r="X106" s="62"/>
      <c r="Y106" s="62"/>
      <c r="Z106" s="62"/>
    </row>
    <row r="107" spans="1:26" ht="16">
      <c r="A107" s="112">
        <v>5000</v>
      </c>
      <c r="B107" s="113"/>
      <c r="C107" s="82">
        <v>120</v>
      </c>
      <c r="D107" s="123" t="s">
        <v>317</v>
      </c>
      <c r="E107" s="113"/>
      <c r="F107" s="76">
        <v>15.88</v>
      </c>
      <c r="G107" s="77">
        <f>4500*192</f>
        <v>864000</v>
      </c>
      <c r="H107" s="62"/>
      <c r="I107" s="73">
        <v>4500</v>
      </c>
      <c r="J107" s="62"/>
      <c r="K107" s="62"/>
      <c r="L107" s="62"/>
      <c r="M107" s="62"/>
      <c r="N107" s="62"/>
      <c r="O107" s="62"/>
      <c r="P107" s="62"/>
      <c r="Q107" s="62"/>
      <c r="R107" s="62"/>
      <c r="S107" s="62"/>
      <c r="T107" s="62"/>
      <c r="U107" s="62"/>
      <c r="V107" s="62"/>
      <c r="W107" s="62"/>
      <c r="X107" s="62"/>
      <c r="Y107" s="62"/>
      <c r="Z107" s="62"/>
    </row>
    <row r="108" spans="1:26" ht="16">
      <c r="A108" s="112">
        <v>5000</v>
      </c>
      <c r="B108" s="113"/>
      <c r="C108" s="70">
        <v>210</v>
      </c>
      <c r="D108" s="123" t="s">
        <v>318</v>
      </c>
      <c r="E108" s="113"/>
      <c r="F108" s="76">
        <v>15.88</v>
      </c>
      <c r="G108" s="77">
        <f t="shared" ref="G108:G112" si="9">I108*192</f>
        <v>103680</v>
      </c>
      <c r="H108" s="62"/>
      <c r="I108" s="73">
        <v>540</v>
      </c>
      <c r="J108" s="62"/>
      <c r="K108" s="62"/>
      <c r="L108" s="62"/>
      <c r="M108" s="62"/>
      <c r="N108" s="62"/>
      <c r="O108" s="62"/>
      <c r="P108" s="62"/>
      <c r="Q108" s="62"/>
      <c r="R108" s="62"/>
      <c r="S108" s="62"/>
      <c r="T108" s="62"/>
      <c r="U108" s="62"/>
      <c r="V108" s="62"/>
      <c r="W108" s="62"/>
      <c r="X108" s="62"/>
      <c r="Y108" s="62"/>
      <c r="Z108" s="62"/>
    </row>
    <row r="109" spans="1:26" ht="16">
      <c r="A109" s="112">
        <v>5000</v>
      </c>
      <c r="B109" s="113"/>
      <c r="C109" s="80">
        <v>220</v>
      </c>
      <c r="D109" s="123" t="s">
        <v>319</v>
      </c>
      <c r="E109" s="113"/>
      <c r="F109" s="76">
        <v>15.88</v>
      </c>
      <c r="G109" s="77">
        <f t="shared" si="9"/>
        <v>66048</v>
      </c>
      <c r="H109" s="62"/>
      <c r="I109" s="73">
        <v>344</v>
      </c>
      <c r="J109" s="62"/>
      <c r="K109" s="62"/>
      <c r="L109" s="62"/>
      <c r="M109" s="62"/>
      <c r="N109" s="62"/>
      <c r="O109" s="62"/>
      <c r="P109" s="62"/>
      <c r="Q109" s="62"/>
      <c r="R109" s="62"/>
      <c r="S109" s="62"/>
      <c r="T109" s="62"/>
      <c r="U109" s="62"/>
      <c r="V109" s="62"/>
      <c r="W109" s="62"/>
      <c r="X109" s="62"/>
      <c r="Y109" s="62"/>
      <c r="Z109" s="62"/>
    </row>
    <row r="110" spans="1:26" ht="16">
      <c r="A110" s="112">
        <v>5000</v>
      </c>
      <c r="B110" s="113"/>
      <c r="C110" s="70">
        <v>230</v>
      </c>
      <c r="D110" s="123" t="s">
        <v>320</v>
      </c>
      <c r="E110" s="113"/>
      <c r="F110" s="76">
        <v>15.88</v>
      </c>
      <c r="G110" s="77">
        <f t="shared" si="9"/>
        <v>77760</v>
      </c>
      <c r="H110" s="62"/>
      <c r="I110" s="73">
        <v>405</v>
      </c>
      <c r="J110" s="62"/>
      <c r="K110" s="62"/>
      <c r="L110" s="62"/>
      <c r="M110" s="62"/>
      <c r="N110" s="62"/>
      <c r="O110" s="62"/>
      <c r="P110" s="62"/>
      <c r="Q110" s="62"/>
      <c r="R110" s="62"/>
      <c r="S110" s="62"/>
      <c r="T110" s="62"/>
      <c r="U110" s="62"/>
      <c r="V110" s="62"/>
      <c r="W110" s="62"/>
      <c r="X110" s="62"/>
      <c r="Y110" s="62"/>
      <c r="Z110" s="62"/>
    </row>
    <row r="111" spans="1:26" ht="16">
      <c r="A111" s="112">
        <v>5000</v>
      </c>
      <c r="B111" s="113"/>
      <c r="C111" s="70">
        <v>240</v>
      </c>
      <c r="D111" s="123" t="s">
        <v>321</v>
      </c>
      <c r="E111" s="113"/>
      <c r="F111" s="76">
        <v>15.88</v>
      </c>
      <c r="G111" s="77">
        <f t="shared" si="9"/>
        <v>11712</v>
      </c>
      <c r="H111" s="62"/>
      <c r="I111" s="73">
        <v>61</v>
      </c>
      <c r="J111" s="62"/>
      <c r="K111" s="62"/>
      <c r="L111" s="62"/>
      <c r="M111" s="62"/>
      <c r="N111" s="62"/>
      <c r="O111" s="62"/>
      <c r="P111" s="62"/>
      <c r="Q111" s="62"/>
      <c r="R111" s="62"/>
      <c r="S111" s="62"/>
      <c r="T111" s="62"/>
      <c r="U111" s="62"/>
      <c r="V111" s="62"/>
      <c r="W111" s="62"/>
      <c r="X111" s="62"/>
      <c r="Y111" s="62"/>
      <c r="Z111" s="62"/>
    </row>
    <row r="112" spans="1:26" ht="16">
      <c r="A112" s="112">
        <v>5000</v>
      </c>
      <c r="B112" s="113"/>
      <c r="C112" s="70">
        <v>250</v>
      </c>
      <c r="D112" s="123" t="s">
        <v>322</v>
      </c>
      <c r="E112" s="113"/>
      <c r="F112" s="76">
        <v>15.88</v>
      </c>
      <c r="G112" s="77">
        <f t="shared" si="9"/>
        <v>3072</v>
      </c>
      <c r="H112" s="62"/>
      <c r="I112" s="73">
        <v>16</v>
      </c>
      <c r="J112" s="62"/>
      <c r="K112" s="62"/>
      <c r="L112" s="62"/>
      <c r="M112" s="62"/>
      <c r="N112" s="62"/>
      <c r="O112" s="62"/>
      <c r="P112" s="62"/>
      <c r="Q112" s="62"/>
      <c r="R112" s="62"/>
      <c r="S112" s="62"/>
      <c r="T112" s="62"/>
      <c r="U112" s="62"/>
      <c r="V112" s="62"/>
      <c r="W112" s="62"/>
      <c r="X112" s="62"/>
      <c r="Y112" s="62"/>
      <c r="Z112" s="62"/>
    </row>
    <row r="113" spans="1:26" ht="16">
      <c r="A113" s="112">
        <v>5000</v>
      </c>
      <c r="B113" s="113"/>
      <c r="C113" s="82">
        <v>120</v>
      </c>
      <c r="D113" s="123" t="s">
        <v>323</v>
      </c>
      <c r="E113" s="113"/>
      <c r="F113" s="76">
        <v>11.03</v>
      </c>
      <c r="G113" s="77">
        <v>600000</v>
      </c>
      <c r="H113" s="62"/>
      <c r="I113" s="62"/>
      <c r="J113" s="62"/>
      <c r="K113" s="62"/>
      <c r="L113" s="62"/>
      <c r="M113" s="62"/>
      <c r="N113" s="62"/>
      <c r="O113" s="62"/>
      <c r="P113" s="62"/>
      <c r="Q113" s="62"/>
      <c r="R113" s="62"/>
      <c r="S113" s="62"/>
      <c r="T113" s="62"/>
      <c r="U113" s="62"/>
      <c r="V113" s="62"/>
      <c r="W113" s="62"/>
      <c r="X113" s="62"/>
      <c r="Y113" s="62"/>
      <c r="Z113" s="62"/>
    </row>
    <row r="114" spans="1:26" ht="16">
      <c r="A114" s="112">
        <v>5000</v>
      </c>
      <c r="B114" s="113"/>
      <c r="C114" s="70">
        <v>210</v>
      </c>
      <c r="D114" s="123" t="s">
        <v>324</v>
      </c>
      <c r="E114" s="113"/>
      <c r="F114" s="76">
        <v>11.03</v>
      </c>
      <c r="G114" s="77">
        <f>G113*0.12</f>
        <v>72000</v>
      </c>
      <c r="H114" s="62"/>
      <c r="I114" s="62"/>
      <c r="J114" s="62"/>
      <c r="K114" s="62"/>
      <c r="L114" s="62"/>
      <c r="M114" s="62"/>
      <c r="N114" s="62"/>
      <c r="O114" s="62"/>
      <c r="P114" s="62"/>
      <c r="Q114" s="62"/>
      <c r="R114" s="62"/>
      <c r="S114" s="62"/>
      <c r="T114" s="62"/>
      <c r="U114" s="62"/>
      <c r="V114" s="62"/>
      <c r="W114" s="62"/>
      <c r="X114" s="62"/>
      <c r="Y114" s="62"/>
      <c r="Z114" s="62"/>
    </row>
    <row r="115" spans="1:26" ht="16">
      <c r="A115" s="112">
        <v>5000</v>
      </c>
      <c r="B115" s="113"/>
      <c r="C115" s="80">
        <v>220</v>
      </c>
      <c r="D115" s="123" t="s">
        <v>325</v>
      </c>
      <c r="E115" s="113"/>
      <c r="F115" s="76">
        <v>11.03</v>
      </c>
      <c r="G115" s="77">
        <f>ROUND(G113*0.0765,0)</f>
        <v>45900</v>
      </c>
      <c r="H115" s="62"/>
      <c r="I115" s="62"/>
      <c r="J115" s="62"/>
      <c r="K115" s="62"/>
      <c r="L115" s="62"/>
      <c r="M115" s="62"/>
      <c r="N115" s="62"/>
      <c r="O115" s="62"/>
      <c r="P115" s="62"/>
      <c r="Q115" s="62"/>
      <c r="R115" s="62"/>
      <c r="S115" s="62"/>
      <c r="T115" s="62"/>
      <c r="U115" s="62"/>
      <c r="V115" s="62"/>
      <c r="W115" s="62"/>
      <c r="X115" s="62"/>
      <c r="Y115" s="62"/>
      <c r="Z115" s="62"/>
    </row>
    <row r="116" spans="1:26" ht="16">
      <c r="A116" s="112">
        <v>5000</v>
      </c>
      <c r="B116" s="113"/>
      <c r="C116" s="70">
        <v>230</v>
      </c>
      <c r="D116" s="123" t="s">
        <v>326</v>
      </c>
      <c r="E116" s="113"/>
      <c r="F116" s="76">
        <v>11.03</v>
      </c>
      <c r="G116" s="77">
        <f>ROUND(G113*0.09,0)</f>
        <v>54000</v>
      </c>
      <c r="H116" s="62"/>
      <c r="I116" s="62"/>
      <c r="J116" s="62"/>
      <c r="K116" s="62"/>
      <c r="L116" s="62"/>
      <c r="M116" s="62"/>
      <c r="N116" s="62"/>
      <c r="O116" s="62"/>
      <c r="P116" s="62"/>
      <c r="Q116" s="62"/>
      <c r="R116" s="62"/>
      <c r="S116" s="62"/>
      <c r="T116" s="62"/>
      <c r="U116" s="62"/>
      <c r="V116" s="62"/>
      <c r="W116" s="62"/>
      <c r="X116" s="62"/>
      <c r="Y116" s="62"/>
      <c r="Z116" s="62"/>
    </row>
    <row r="117" spans="1:26" ht="16">
      <c r="A117" s="112">
        <v>5000</v>
      </c>
      <c r="B117" s="113"/>
      <c r="C117" s="70">
        <v>240</v>
      </c>
      <c r="D117" s="123" t="s">
        <v>327</v>
      </c>
      <c r="E117" s="113"/>
      <c r="F117" s="76">
        <v>11.03</v>
      </c>
      <c r="G117" s="77">
        <f>ROUND(G113*0.0135,0)</f>
        <v>8100</v>
      </c>
      <c r="H117" s="62"/>
      <c r="I117" s="62"/>
      <c r="J117" s="62"/>
      <c r="K117" s="62"/>
      <c r="L117" s="62"/>
      <c r="M117" s="62"/>
      <c r="N117" s="62"/>
      <c r="O117" s="62"/>
      <c r="P117" s="62"/>
      <c r="Q117" s="62"/>
      <c r="R117" s="62"/>
      <c r="S117" s="62"/>
      <c r="T117" s="62"/>
      <c r="U117" s="62"/>
      <c r="V117" s="62"/>
      <c r="W117" s="62"/>
      <c r="X117" s="62"/>
      <c r="Y117" s="62"/>
      <c r="Z117" s="62"/>
    </row>
    <row r="118" spans="1:26" ht="16">
      <c r="A118" s="112">
        <v>5000</v>
      </c>
      <c r="B118" s="113"/>
      <c r="C118" s="70">
        <v>250</v>
      </c>
      <c r="D118" s="123" t="s">
        <v>328</v>
      </c>
      <c r="E118" s="113"/>
      <c r="F118" s="76">
        <v>11.03</v>
      </c>
      <c r="G118" s="77">
        <f>ROUND(G113*0.0035,0)</f>
        <v>2100</v>
      </c>
      <c r="H118" s="62"/>
      <c r="I118" s="62"/>
      <c r="J118" s="62"/>
      <c r="K118" s="62"/>
      <c r="L118" s="62"/>
      <c r="M118" s="62"/>
      <c r="N118" s="62"/>
      <c r="O118" s="62"/>
      <c r="P118" s="62"/>
      <c r="Q118" s="62"/>
      <c r="R118" s="62"/>
      <c r="S118" s="62"/>
      <c r="T118" s="62"/>
      <c r="U118" s="62"/>
      <c r="V118" s="62"/>
      <c r="W118" s="62"/>
      <c r="X118" s="62"/>
      <c r="Y118" s="62"/>
      <c r="Z118" s="62"/>
    </row>
    <row r="119" spans="1:26" ht="16">
      <c r="A119" s="112">
        <v>5000</v>
      </c>
      <c r="B119" s="113"/>
      <c r="C119" s="82">
        <v>510</v>
      </c>
      <c r="D119" s="123" t="s">
        <v>54</v>
      </c>
      <c r="E119" s="113"/>
      <c r="F119" s="64"/>
      <c r="G119" s="77">
        <v>35771.21</v>
      </c>
      <c r="H119" s="62"/>
      <c r="I119" s="62"/>
      <c r="J119" s="62"/>
      <c r="K119" s="83"/>
      <c r="L119" s="62"/>
      <c r="M119" s="62"/>
      <c r="N119" s="62"/>
      <c r="O119" s="62"/>
      <c r="P119" s="62"/>
      <c r="Q119" s="62"/>
      <c r="R119" s="62"/>
      <c r="S119" s="62"/>
      <c r="T119" s="62"/>
      <c r="U119" s="62"/>
      <c r="V119" s="62"/>
      <c r="W119" s="62"/>
      <c r="X119" s="62"/>
      <c r="Y119" s="62"/>
      <c r="Z119" s="62"/>
    </row>
    <row r="120" spans="1:26" ht="16">
      <c r="A120" s="114"/>
      <c r="B120" s="103"/>
      <c r="C120" s="82"/>
      <c r="D120" s="114"/>
      <c r="E120" s="103"/>
      <c r="F120" s="76"/>
      <c r="G120" s="77"/>
      <c r="H120" s="62"/>
      <c r="I120" s="62"/>
      <c r="J120" s="62"/>
      <c r="K120" s="62"/>
      <c r="L120" s="62"/>
      <c r="M120" s="62"/>
      <c r="N120" s="62"/>
      <c r="O120" s="62"/>
      <c r="P120" s="62"/>
      <c r="Q120" s="62"/>
      <c r="R120" s="62"/>
      <c r="S120" s="62"/>
      <c r="T120" s="62"/>
      <c r="U120" s="62"/>
      <c r="V120" s="62"/>
      <c r="W120" s="62"/>
      <c r="X120" s="62"/>
      <c r="Y120" s="62"/>
      <c r="Z120" s="62"/>
    </row>
    <row r="121" spans="1:26" ht="16">
      <c r="A121" s="114"/>
      <c r="B121" s="103"/>
      <c r="C121" s="70"/>
      <c r="D121" s="114"/>
      <c r="E121" s="103"/>
      <c r="F121" s="76"/>
      <c r="G121" s="77"/>
      <c r="H121" s="62"/>
      <c r="I121" s="62"/>
      <c r="J121" s="62"/>
      <c r="K121" s="62"/>
      <c r="L121" s="62"/>
      <c r="M121" s="62"/>
      <c r="N121" s="62"/>
      <c r="O121" s="62"/>
      <c r="P121" s="62"/>
      <c r="Q121" s="62"/>
      <c r="R121" s="62"/>
      <c r="S121" s="62"/>
      <c r="T121" s="62"/>
      <c r="U121" s="62"/>
      <c r="V121" s="62"/>
      <c r="W121" s="62"/>
      <c r="X121" s="62"/>
      <c r="Y121" s="62"/>
      <c r="Z121" s="62"/>
    </row>
    <row r="122" spans="1:26" ht="16">
      <c r="A122" s="114"/>
      <c r="B122" s="103"/>
      <c r="C122" s="80"/>
      <c r="D122" s="114"/>
      <c r="E122" s="103"/>
      <c r="F122" s="76"/>
      <c r="G122" s="77"/>
      <c r="H122" s="62"/>
      <c r="I122" s="62"/>
      <c r="J122" s="62"/>
      <c r="K122" s="62"/>
      <c r="L122" s="62"/>
      <c r="M122" s="62"/>
      <c r="N122" s="62"/>
      <c r="O122" s="62"/>
      <c r="P122" s="62"/>
      <c r="Q122" s="62"/>
      <c r="R122" s="62"/>
      <c r="S122" s="62"/>
      <c r="T122" s="62"/>
      <c r="U122" s="62"/>
      <c r="V122" s="62"/>
      <c r="W122" s="62"/>
      <c r="X122" s="62"/>
      <c r="Y122" s="62"/>
      <c r="Z122" s="62"/>
    </row>
    <row r="123" spans="1:26" ht="16">
      <c r="A123" s="114"/>
      <c r="B123" s="103"/>
      <c r="C123" s="70"/>
      <c r="D123" s="114"/>
      <c r="E123" s="103"/>
      <c r="F123" s="76"/>
      <c r="G123" s="77"/>
      <c r="H123" s="62"/>
      <c r="I123" s="62"/>
      <c r="J123" s="62"/>
      <c r="K123" s="62"/>
      <c r="L123" s="62"/>
      <c r="M123" s="62"/>
      <c r="N123" s="62"/>
      <c r="O123" s="62"/>
      <c r="P123" s="62"/>
      <c r="Q123" s="62"/>
      <c r="R123" s="62"/>
      <c r="S123" s="62"/>
      <c r="T123" s="62"/>
      <c r="U123" s="62"/>
      <c r="V123" s="62"/>
      <c r="W123" s="62"/>
      <c r="X123" s="62"/>
      <c r="Y123" s="62"/>
      <c r="Z123" s="62"/>
    </row>
    <row r="124" spans="1:26" ht="16">
      <c r="A124" s="114"/>
      <c r="B124" s="103"/>
      <c r="C124" s="70"/>
      <c r="D124" s="114"/>
      <c r="E124" s="103"/>
      <c r="F124" s="76"/>
      <c r="G124" s="77"/>
      <c r="H124" s="62"/>
      <c r="I124" s="62"/>
      <c r="J124" s="62"/>
      <c r="K124" s="62"/>
      <c r="L124" s="62"/>
      <c r="M124" s="62"/>
      <c r="N124" s="62"/>
      <c r="O124" s="62"/>
      <c r="P124" s="62"/>
      <c r="Q124" s="62"/>
      <c r="R124" s="62"/>
      <c r="S124" s="62"/>
      <c r="T124" s="62"/>
      <c r="U124" s="62"/>
      <c r="V124" s="62"/>
      <c r="W124" s="62"/>
      <c r="X124" s="62"/>
      <c r="Y124" s="62"/>
      <c r="Z124" s="62"/>
    </row>
    <row r="125" spans="1:26" ht="16">
      <c r="A125" s="114"/>
      <c r="B125" s="103"/>
      <c r="C125" s="70"/>
      <c r="D125" s="114"/>
      <c r="E125" s="103"/>
      <c r="F125" s="76"/>
      <c r="G125" s="77"/>
      <c r="H125" s="62"/>
      <c r="I125" s="62"/>
      <c r="J125" s="62"/>
      <c r="K125" s="62"/>
      <c r="L125" s="62"/>
      <c r="M125" s="62"/>
      <c r="N125" s="62"/>
      <c r="O125" s="62"/>
      <c r="P125" s="62"/>
      <c r="Q125" s="62"/>
      <c r="R125" s="62"/>
      <c r="S125" s="62"/>
      <c r="T125" s="62"/>
      <c r="U125" s="62"/>
      <c r="V125" s="62"/>
      <c r="W125" s="62"/>
      <c r="X125" s="62"/>
      <c r="Y125" s="62"/>
      <c r="Z125" s="62"/>
    </row>
    <row r="126" spans="1:26" ht="16">
      <c r="A126" s="112">
        <v>7200</v>
      </c>
      <c r="B126" s="113"/>
      <c r="C126" s="70">
        <v>790</v>
      </c>
      <c r="D126" s="124" t="s">
        <v>329</v>
      </c>
      <c r="E126" s="113"/>
      <c r="F126" s="84"/>
      <c r="G126" s="85">
        <v>1632218.71</v>
      </c>
      <c r="H126" s="62"/>
      <c r="I126" s="62"/>
      <c r="J126" s="62"/>
      <c r="K126" s="62"/>
      <c r="L126" s="62"/>
      <c r="M126" s="62"/>
      <c r="N126" s="62"/>
      <c r="O126" s="62"/>
      <c r="P126" s="62"/>
      <c r="Q126" s="62"/>
      <c r="R126" s="62"/>
      <c r="S126" s="62"/>
      <c r="T126" s="62"/>
      <c r="U126" s="62"/>
      <c r="V126" s="62"/>
      <c r="W126" s="62"/>
      <c r="X126" s="62"/>
      <c r="Y126" s="62"/>
      <c r="Z126" s="62"/>
    </row>
    <row r="127" spans="1:26" ht="16">
      <c r="A127" s="112">
        <v>5100</v>
      </c>
      <c r="B127" s="113"/>
      <c r="C127" s="70">
        <v>790</v>
      </c>
      <c r="D127" s="124" t="s">
        <v>330</v>
      </c>
      <c r="E127" s="113"/>
      <c r="F127" s="84"/>
      <c r="G127" s="85">
        <v>3416261.08</v>
      </c>
      <c r="H127" s="62"/>
      <c r="I127" s="62"/>
      <c r="J127" s="62"/>
      <c r="K127" s="62"/>
      <c r="L127" s="62"/>
      <c r="M127" s="62"/>
      <c r="N127" s="62"/>
      <c r="O127" s="62"/>
      <c r="P127" s="62"/>
      <c r="Q127" s="62"/>
      <c r="R127" s="62"/>
      <c r="S127" s="62"/>
      <c r="T127" s="62"/>
      <c r="U127" s="62"/>
      <c r="V127" s="62"/>
      <c r="W127" s="62"/>
      <c r="X127" s="62"/>
      <c r="Y127" s="62"/>
      <c r="Z127" s="62"/>
    </row>
    <row r="128" spans="1:26">
      <c r="A128" s="114"/>
      <c r="B128" s="103"/>
      <c r="C128" s="64"/>
      <c r="D128" s="114"/>
      <c r="E128" s="103"/>
      <c r="F128" s="64"/>
      <c r="G128" s="86"/>
      <c r="H128" s="62"/>
      <c r="I128" s="62"/>
      <c r="J128" s="62"/>
      <c r="K128" s="62"/>
      <c r="L128" s="62"/>
      <c r="M128" s="62"/>
      <c r="N128" s="62"/>
      <c r="O128" s="62"/>
      <c r="P128" s="62"/>
      <c r="Q128" s="62"/>
      <c r="R128" s="62"/>
      <c r="S128" s="62"/>
      <c r="T128" s="62"/>
      <c r="U128" s="62"/>
      <c r="V128" s="62"/>
      <c r="W128" s="62"/>
      <c r="X128" s="62"/>
      <c r="Y128" s="62"/>
      <c r="Z128" s="62"/>
    </row>
    <row r="129" spans="1:26">
      <c r="A129" s="114"/>
      <c r="B129" s="103"/>
      <c r="C129" s="64"/>
      <c r="D129" s="114"/>
      <c r="E129" s="103"/>
      <c r="F129" s="64"/>
      <c r="G129" s="86"/>
      <c r="H129" s="62"/>
      <c r="I129" s="62"/>
      <c r="J129" s="62"/>
      <c r="K129" s="62"/>
      <c r="L129" s="62"/>
      <c r="M129" s="62"/>
      <c r="N129" s="62"/>
      <c r="O129" s="62"/>
      <c r="P129" s="62"/>
      <c r="Q129" s="62"/>
      <c r="R129" s="62"/>
      <c r="S129" s="62"/>
      <c r="T129" s="62"/>
      <c r="U129" s="62"/>
      <c r="V129" s="62"/>
      <c r="W129" s="62"/>
      <c r="X129" s="62"/>
      <c r="Y129" s="62"/>
      <c r="Z129" s="62"/>
    </row>
    <row r="130" spans="1:26" ht="16">
      <c r="A130" s="64"/>
      <c r="B130" s="64"/>
      <c r="C130" s="64"/>
      <c r="D130" s="64"/>
      <c r="E130" s="64"/>
      <c r="F130" s="87" t="s">
        <v>331</v>
      </c>
      <c r="G130" s="88">
        <f>SUM(G11:G129)</f>
        <v>34277637</v>
      </c>
      <c r="H130" s="89">
        <v>34276593</v>
      </c>
      <c r="I130" s="62"/>
      <c r="J130" s="62"/>
      <c r="K130" s="62"/>
      <c r="L130" s="62"/>
      <c r="M130" s="62"/>
      <c r="N130" s="62"/>
      <c r="O130" s="62"/>
      <c r="P130" s="62"/>
      <c r="Q130" s="62"/>
      <c r="R130" s="62"/>
      <c r="S130" s="62"/>
      <c r="T130" s="62"/>
      <c r="U130" s="62"/>
      <c r="V130" s="62"/>
      <c r="W130" s="62"/>
      <c r="X130" s="62"/>
      <c r="Y130" s="62"/>
      <c r="Z130" s="62"/>
    </row>
    <row r="131" spans="1:26">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6">
      <c r="A132" s="115" t="s">
        <v>332</v>
      </c>
      <c r="B132" s="95"/>
      <c r="C132" s="95"/>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6">
      <c r="A133" s="115" t="s">
        <v>333</v>
      </c>
      <c r="B133" s="95"/>
      <c r="C133" s="95"/>
      <c r="D133" s="91" t="s">
        <v>334</v>
      </c>
      <c r="E133" s="90" t="s">
        <v>177</v>
      </c>
      <c r="F133" s="90"/>
      <c r="G133" s="62"/>
      <c r="H133" s="62"/>
      <c r="I133" s="62"/>
      <c r="J133" s="62"/>
      <c r="K133" s="62"/>
      <c r="L133" s="62"/>
      <c r="M133" s="62"/>
      <c r="N133" s="62"/>
      <c r="O133" s="62"/>
      <c r="P133" s="62"/>
      <c r="Q133" s="62"/>
      <c r="R133" s="62"/>
      <c r="S133" s="62"/>
      <c r="T133" s="62"/>
      <c r="U133" s="62"/>
      <c r="V133" s="62"/>
      <c r="W133" s="62"/>
      <c r="X133" s="62"/>
      <c r="Y133" s="62"/>
      <c r="Z133" s="62"/>
    </row>
    <row r="134" spans="1:26">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6">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6" ht="23">
      <c r="A136" s="121" t="s">
        <v>335</v>
      </c>
      <c r="B136" s="95"/>
      <c r="C136" s="95"/>
      <c r="D136" s="95"/>
      <c r="E136" s="95"/>
      <c r="F136" s="95"/>
      <c r="G136" s="95"/>
      <c r="H136" s="62"/>
      <c r="I136" s="62"/>
      <c r="J136" s="62"/>
      <c r="K136" s="62"/>
      <c r="L136" s="62"/>
      <c r="M136" s="62"/>
      <c r="N136" s="62"/>
      <c r="O136" s="62"/>
      <c r="P136" s="62"/>
      <c r="Q136" s="62"/>
      <c r="R136" s="62"/>
      <c r="S136" s="62"/>
      <c r="T136" s="62"/>
      <c r="U136" s="62"/>
      <c r="V136" s="62"/>
      <c r="W136" s="62"/>
      <c r="X136" s="62"/>
      <c r="Y136" s="62"/>
      <c r="Z136" s="62"/>
    </row>
    <row r="137" spans="1:26" ht="23">
      <c r="A137" s="121" t="s">
        <v>336</v>
      </c>
      <c r="B137" s="95"/>
      <c r="C137" s="95"/>
      <c r="D137" s="95"/>
      <c r="E137" s="95"/>
      <c r="F137" s="95"/>
      <c r="G137" s="95"/>
      <c r="H137" s="62"/>
      <c r="I137" s="62"/>
      <c r="J137" s="62"/>
      <c r="K137" s="62"/>
      <c r="L137" s="62"/>
      <c r="M137" s="62"/>
      <c r="N137" s="62"/>
      <c r="O137" s="62"/>
      <c r="P137" s="62"/>
      <c r="Q137" s="62"/>
      <c r="R137" s="62"/>
      <c r="S137" s="62"/>
      <c r="T137" s="62"/>
      <c r="U137" s="62"/>
      <c r="V137" s="62"/>
      <c r="W137" s="62"/>
      <c r="X137" s="62"/>
      <c r="Y137" s="62"/>
      <c r="Z137" s="62"/>
    </row>
    <row r="138" spans="1:26">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6">
      <c r="A139" s="117" t="s">
        <v>337</v>
      </c>
      <c r="B139" s="95"/>
      <c r="C139" s="95"/>
      <c r="D139" s="95"/>
      <c r="E139" s="95"/>
      <c r="F139" s="95"/>
      <c r="G139" s="95"/>
      <c r="H139" s="62"/>
      <c r="I139" s="62"/>
      <c r="J139" s="62"/>
      <c r="K139" s="62"/>
      <c r="L139" s="62"/>
      <c r="M139" s="62"/>
      <c r="N139" s="62"/>
      <c r="O139" s="62"/>
      <c r="P139" s="62"/>
      <c r="Q139" s="62"/>
      <c r="R139" s="62"/>
      <c r="S139" s="62"/>
      <c r="T139" s="62"/>
      <c r="U139" s="62"/>
      <c r="V139" s="62"/>
      <c r="W139" s="62"/>
      <c r="X139" s="62"/>
      <c r="Y139" s="62"/>
      <c r="Z139" s="62"/>
    </row>
    <row r="140" spans="1:26">
      <c r="A140" s="95"/>
      <c r="B140" s="95"/>
      <c r="C140" s="95"/>
      <c r="D140" s="95"/>
      <c r="E140" s="95"/>
      <c r="F140" s="95"/>
      <c r="G140" s="95"/>
      <c r="H140" s="62"/>
      <c r="I140" s="62"/>
      <c r="J140" s="62"/>
      <c r="K140" s="62"/>
      <c r="L140" s="62"/>
      <c r="M140" s="62"/>
      <c r="N140" s="62"/>
      <c r="O140" s="62"/>
      <c r="P140" s="62"/>
      <c r="Q140" s="62"/>
      <c r="R140" s="62"/>
      <c r="S140" s="62"/>
      <c r="T140" s="62"/>
      <c r="U140" s="62"/>
      <c r="V140" s="62"/>
      <c r="W140" s="62"/>
      <c r="X140" s="62"/>
      <c r="Y140" s="62"/>
      <c r="Z140" s="62"/>
    </row>
    <row r="141" spans="1:26">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6">
      <c r="A142" s="92" t="s">
        <v>338</v>
      </c>
      <c r="B142" s="122" t="s">
        <v>339</v>
      </c>
      <c r="C142" s="95"/>
      <c r="D142" s="95"/>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6">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c r="A144" s="92" t="s">
        <v>340</v>
      </c>
      <c r="B144" s="118" t="s">
        <v>341</v>
      </c>
      <c r="C144" s="95"/>
      <c r="D144" s="95"/>
      <c r="E144" s="62"/>
      <c r="F144" s="62"/>
      <c r="G144" s="62"/>
      <c r="H144" s="62"/>
      <c r="I144" s="62"/>
      <c r="J144" s="62"/>
      <c r="K144" s="62"/>
      <c r="L144" s="62"/>
      <c r="M144" s="62"/>
      <c r="N144" s="62"/>
      <c r="O144" s="62"/>
      <c r="P144" s="62"/>
      <c r="Q144" s="62"/>
      <c r="R144" s="62"/>
      <c r="S144" s="62"/>
      <c r="T144" s="62"/>
      <c r="U144" s="62"/>
      <c r="V144" s="62"/>
      <c r="W144" s="62"/>
      <c r="X144" s="62"/>
      <c r="Y144" s="62"/>
      <c r="Z144" s="62"/>
    </row>
    <row r="145" spans="1:26">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spans="1:26">
      <c r="A146" s="118" t="s">
        <v>342</v>
      </c>
      <c r="B146" s="95"/>
      <c r="C146" s="95"/>
      <c r="D146" s="92" t="s">
        <v>343</v>
      </c>
      <c r="E146" s="62"/>
      <c r="F146" s="62"/>
      <c r="G146" s="62"/>
      <c r="H146" s="62"/>
      <c r="I146" s="62"/>
      <c r="J146" s="62"/>
      <c r="K146" s="62"/>
      <c r="L146" s="62"/>
      <c r="M146" s="62"/>
      <c r="N146" s="62"/>
      <c r="O146" s="62"/>
      <c r="P146" s="62"/>
      <c r="Q146" s="62"/>
      <c r="R146" s="62"/>
      <c r="S146" s="62"/>
      <c r="T146" s="62"/>
      <c r="U146" s="62"/>
      <c r="V146" s="62"/>
      <c r="W146" s="62"/>
      <c r="X146" s="62"/>
      <c r="Y146" s="62"/>
      <c r="Z146" s="62"/>
    </row>
    <row r="147" spans="1:26">
      <c r="A147" s="62"/>
      <c r="B147" s="62"/>
      <c r="C147" s="117" t="s">
        <v>344</v>
      </c>
      <c r="D147" s="95"/>
      <c r="E147" s="95"/>
      <c r="F147" s="95"/>
      <c r="G147" s="95"/>
      <c r="H147" s="62"/>
      <c r="I147" s="62"/>
      <c r="J147" s="62"/>
      <c r="K147" s="62"/>
      <c r="L147" s="62"/>
      <c r="M147" s="62"/>
      <c r="N147" s="62"/>
      <c r="O147" s="62"/>
      <c r="P147" s="62"/>
      <c r="Q147" s="62"/>
      <c r="R147" s="62"/>
      <c r="S147" s="62"/>
      <c r="T147" s="62"/>
      <c r="U147" s="62"/>
      <c r="V147" s="62"/>
      <c r="W147" s="62"/>
      <c r="X147" s="62"/>
      <c r="Y147" s="62"/>
      <c r="Z147" s="62"/>
    </row>
    <row r="148" spans="1:26">
      <c r="A148" s="62"/>
      <c r="B148" s="62"/>
      <c r="C148" s="95"/>
      <c r="D148" s="95"/>
      <c r="E148" s="95"/>
      <c r="F148" s="95"/>
      <c r="G148" s="95"/>
      <c r="H148" s="62"/>
      <c r="I148" s="62"/>
      <c r="J148" s="62"/>
      <c r="K148" s="62"/>
      <c r="L148" s="62"/>
      <c r="M148" s="62"/>
      <c r="N148" s="62"/>
      <c r="O148" s="62"/>
      <c r="P148" s="62"/>
      <c r="Q148" s="62"/>
      <c r="R148" s="62"/>
      <c r="S148" s="62"/>
      <c r="T148" s="62"/>
      <c r="U148" s="62"/>
      <c r="V148" s="62"/>
      <c r="W148" s="62"/>
      <c r="X148" s="62"/>
      <c r="Y148" s="62"/>
      <c r="Z148" s="62"/>
    </row>
    <row r="149" spans="1:26">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spans="1:26">
      <c r="A150" s="118" t="s">
        <v>345</v>
      </c>
      <c r="B150" s="95"/>
      <c r="C150" s="95"/>
      <c r="D150" s="92" t="s">
        <v>346</v>
      </c>
      <c r="E150" s="62"/>
      <c r="F150" s="62"/>
      <c r="G150" s="62"/>
      <c r="H150" s="62"/>
      <c r="I150" s="62"/>
      <c r="J150" s="62"/>
      <c r="K150" s="62"/>
      <c r="L150" s="62"/>
      <c r="M150" s="62"/>
      <c r="N150" s="62"/>
      <c r="O150" s="62"/>
      <c r="P150" s="62"/>
      <c r="Q150" s="62"/>
      <c r="R150" s="62"/>
      <c r="S150" s="62"/>
      <c r="T150" s="62"/>
      <c r="U150" s="62"/>
      <c r="V150" s="62"/>
      <c r="W150" s="62"/>
      <c r="X150" s="62"/>
      <c r="Y150" s="62"/>
      <c r="Z150" s="62"/>
    </row>
    <row r="151" spans="1:26">
      <c r="A151" s="62"/>
      <c r="B151" s="62"/>
      <c r="C151" s="117" t="s">
        <v>347</v>
      </c>
      <c r="D151" s="95"/>
      <c r="E151" s="95"/>
      <c r="F151" s="95"/>
      <c r="G151" s="95"/>
      <c r="H151" s="62"/>
      <c r="I151" s="62"/>
      <c r="J151" s="62"/>
      <c r="K151" s="62"/>
      <c r="L151" s="62"/>
      <c r="M151" s="62"/>
      <c r="N151" s="62"/>
      <c r="O151" s="62"/>
      <c r="P151" s="62"/>
      <c r="Q151" s="62"/>
      <c r="R151" s="62"/>
      <c r="S151" s="62"/>
      <c r="T151" s="62"/>
      <c r="U151" s="62"/>
      <c r="V151" s="62"/>
      <c r="W151" s="62"/>
      <c r="X151" s="62"/>
      <c r="Y151" s="62"/>
      <c r="Z151" s="62"/>
    </row>
    <row r="152" spans="1:26">
      <c r="A152" s="62"/>
      <c r="B152" s="62"/>
      <c r="C152" s="95"/>
      <c r="D152" s="95"/>
      <c r="E152" s="95"/>
      <c r="F152" s="95"/>
      <c r="G152" s="95"/>
      <c r="H152" s="62"/>
      <c r="I152" s="62"/>
      <c r="J152" s="62"/>
      <c r="K152" s="62"/>
      <c r="L152" s="62"/>
      <c r="M152" s="62"/>
      <c r="N152" s="62"/>
      <c r="O152" s="62"/>
      <c r="P152" s="62"/>
      <c r="Q152" s="62"/>
      <c r="R152" s="62"/>
      <c r="S152" s="62"/>
      <c r="T152" s="62"/>
      <c r="U152" s="62"/>
      <c r="V152" s="62"/>
      <c r="W152" s="62"/>
      <c r="X152" s="62"/>
      <c r="Y152" s="62"/>
      <c r="Z152" s="62"/>
    </row>
    <row r="153" spans="1:26">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spans="1:26">
      <c r="A154" s="62"/>
      <c r="B154" s="62"/>
      <c r="C154" s="62"/>
      <c r="D154" s="92" t="s">
        <v>348</v>
      </c>
      <c r="E154" s="62"/>
      <c r="F154" s="62"/>
      <c r="G154" s="62"/>
      <c r="H154" s="62"/>
      <c r="I154" s="62"/>
      <c r="J154" s="62"/>
      <c r="K154" s="62"/>
      <c r="L154" s="62"/>
      <c r="M154" s="62"/>
      <c r="N154" s="62"/>
      <c r="O154" s="62"/>
      <c r="P154" s="62"/>
      <c r="Q154" s="62"/>
      <c r="R154" s="62"/>
      <c r="S154" s="62"/>
      <c r="T154" s="62"/>
      <c r="U154" s="62"/>
      <c r="V154" s="62"/>
      <c r="W154" s="62"/>
      <c r="X154" s="62"/>
      <c r="Y154" s="62"/>
      <c r="Z154" s="62"/>
    </row>
    <row r="155" spans="1:26">
      <c r="A155" s="62"/>
      <c r="B155" s="62"/>
      <c r="C155" s="117" t="s">
        <v>349</v>
      </c>
      <c r="D155" s="95"/>
      <c r="E155" s="95"/>
      <c r="F155" s="95"/>
      <c r="G155" s="95"/>
      <c r="H155" s="62"/>
      <c r="I155" s="62"/>
      <c r="J155" s="62"/>
      <c r="K155" s="62"/>
      <c r="L155" s="62"/>
      <c r="M155" s="62"/>
      <c r="N155" s="62"/>
      <c r="O155" s="62"/>
      <c r="P155" s="62"/>
      <c r="Q155" s="62"/>
      <c r="R155" s="62"/>
      <c r="S155" s="62"/>
      <c r="T155" s="62"/>
      <c r="U155" s="62"/>
      <c r="V155" s="62"/>
      <c r="W155" s="62"/>
      <c r="X155" s="62"/>
      <c r="Y155" s="62"/>
      <c r="Z155" s="62"/>
    </row>
    <row r="156" spans="1:26">
      <c r="A156" s="62"/>
      <c r="B156" s="62"/>
      <c r="C156" s="95"/>
      <c r="D156" s="95"/>
      <c r="E156" s="95"/>
      <c r="F156" s="95"/>
      <c r="G156" s="95"/>
      <c r="H156" s="62"/>
      <c r="I156" s="62"/>
      <c r="J156" s="62"/>
      <c r="K156" s="62"/>
      <c r="L156" s="62"/>
      <c r="M156" s="62"/>
      <c r="N156" s="62"/>
      <c r="O156" s="62"/>
      <c r="P156" s="62"/>
      <c r="Q156" s="62"/>
      <c r="R156" s="62"/>
      <c r="S156" s="62"/>
      <c r="T156" s="62"/>
      <c r="U156" s="62"/>
      <c r="V156" s="62"/>
      <c r="W156" s="62"/>
      <c r="X156" s="62"/>
      <c r="Y156" s="62"/>
      <c r="Z156" s="62"/>
    </row>
    <row r="157" spans="1:26">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spans="1:26">
      <c r="A158" s="62"/>
      <c r="B158" s="62"/>
      <c r="C158" s="62"/>
      <c r="D158" s="92" t="s">
        <v>350</v>
      </c>
      <c r="E158" s="62"/>
      <c r="F158" s="62"/>
      <c r="G158" s="62"/>
      <c r="H158" s="62"/>
      <c r="I158" s="62"/>
      <c r="J158" s="62"/>
      <c r="K158" s="62"/>
      <c r="L158" s="62"/>
      <c r="M158" s="62"/>
      <c r="N158" s="62"/>
      <c r="O158" s="62"/>
      <c r="P158" s="62"/>
      <c r="Q158" s="62"/>
      <c r="R158" s="62"/>
      <c r="S158" s="62"/>
      <c r="T158" s="62"/>
      <c r="U158" s="62"/>
      <c r="V158" s="62"/>
      <c r="W158" s="62"/>
      <c r="X158" s="62"/>
      <c r="Y158" s="62"/>
      <c r="Z158" s="62"/>
    </row>
    <row r="159" spans="1:26">
      <c r="A159" s="62"/>
      <c r="B159" s="62"/>
      <c r="C159" s="120" t="s">
        <v>351</v>
      </c>
      <c r="D159" s="95"/>
      <c r="E159" s="95"/>
      <c r="F159" s="95"/>
      <c r="G159" s="95"/>
      <c r="H159" s="62"/>
      <c r="I159" s="62"/>
      <c r="J159" s="62"/>
      <c r="K159" s="62"/>
      <c r="L159" s="62"/>
      <c r="M159" s="62"/>
      <c r="N159" s="62"/>
      <c r="O159" s="62"/>
      <c r="P159" s="62"/>
      <c r="Q159" s="62"/>
      <c r="R159" s="62"/>
      <c r="S159" s="62"/>
      <c r="T159" s="62"/>
      <c r="U159" s="62"/>
      <c r="V159" s="62"/>
      <c r="W159" s="62"/>
      <c r="X159" s="62"/>
      <c r="Y159" s="62"/>
      <c r="Z159" s="62"/>
    </row>
    <row r="160" spans="1:26">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spans="1:26">
      <c r="A161" s="62"/>
      <c r="B161" s="62"/>
      <c r="C161" s="62"/>
      <c r="D161" s="92" t="s">
        <v>352</v>
      </c>
      <c r="E161" s="62"/>
      <c r="F161" s="62"/>
      <c r="G161" s="62"/>
      <c r="H161" s="62"/>
      <c r="I161" s="62"/>
      <c r="J161" s="62"/>
      <c r="K161" s="62"/>
      <c r="L161" s="62"/>
      <c r="M161" s="62"/>
      <c r="N161" s="62"/>
      <c r="O161" s="62"/>
      <c r="P161" s="62"/>
      <c r="Q161" s="62"/>
      <c r="R161" s="62"/>
      <c r="S161" s="62"/>
      <c r="T161" s="62"/>
      <c r="U161" s="62"/>
      <c r="V161" s="62"/>
      <c r="W161" s="62"/>
      <c r="X161" s="62"/>
      <c r="Y161" s="62"/>
      <c r="Z161" s="62"/>
    </row>
    <row r="162" spans="1:26">
      <c r="A162" s="62"/>
      <c r="B162" s="62"/>
      <c r="C162" s="117" t="s">
        <v>353</v>
      </c>
      <c r="D162" s="95"/>
      <c r="E162" s="95"/>
      <c r="F162" s="95"/>
      <c r="G162" s="95"/>
      <c r="H162" s="62"/>
      <c r="I162" s="62"/>
      <c r="J162" s="62"/>
      <c r="K162" s="62"/>
      <c r="L162" s="62"/>
      <c r="M162" s="62"/>
      <c r="N162" s="62"/>
      <c r="O162" s="62"/>
      <c r="P162" s="62"/>
      <c r="Q162" s="62"/>
      <c r="R162" s="62"/>
      <c r="S162" s="62"/>
      <c r="T162" s="62"/>
      <c r="U162" s="62"/>
      <c r="V162" s="62"/>
      <c r="W162" s="62"/>
      <c r="X162" s="62"/>
      <c r="Y162" s="62"/>
      <c r="Z162" s="62"/>
    </row>
    <row r="163" spans="1:26">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spans="1:26">
      <c r="A164" s="118" t="s">
        <v>354</v>
      </c>
      <c r="B164" s="95"/>
      <c r="C164" s="95"/>
      <c r="D164" s="92" t="s">
        <v>355</v>
      </c>
      <c r="E164" s="62"/>
      <c r="F164" s="62"/>
      <c r="G164" s="62"/>
      <c r="H164" s="62"/>
      <c r="I164" s="62"/>
      <c r="J164" s="62"/>
      <c r="K164" s="62"/>
      <c r="L164" s="62"/>
      <c r="M164" s="62"/>
      <c r="N164" s="62"/>
      <c r="O164" s="62"/>
      <c r="P164" s="62"/>
      <c r="Q164" s="62"/>
      <c r="R164" s="62"/>
      <c r="S164" s="62"/>
      <c r="T164" s="62"/>
      <c r="U164" s="62"/>
      <c r="V164" s="62"/>
      <c r="W164" s="62"/>
      <c r="X164" s="62"/>
      <c r="Y164" s="62"/>
      <c r="Z164" s="62"/>
    </row>
    <row r="165" spans="1:26">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spans="1:26">
      <c r="A166" s="62"/>
      <c r="B166" s="119" t="s">
        <v>356</v>
      </c>
      <c r="C166" s="95"/>
      <c r="D166" s="117" t="s">
        <v>357</v>
      </c>
      <c r="E166" s="95"/>
      <c r="F166" s="95"/>
      <c r="G166" s="95"/>
      <c r="H166" s="62"/>
      <c r="I166" s="62"/>
      <c r="J166" s="62"/>
      <c r="K166" s="62"/>
      <c r="L166" s="62"/>
      <c r="M166" s="62"/>
      <c r="N166" s="62"/>
      <c r="O166" s="62"/>
      <c r="P166" s="62"/>
      <c r="Q166" s="62"/>
      <c r="R166" s="62"/>
      <c r="S166" s="62"/>
      <c r="T166" s="62"/>
      <c r="U166" s="62"/>
      <c r="V166" s="62"/>
      <c r="W166" s="62"/>
      <c r="X166" s="62"/>
      <c r="Y166" s="62"/>
      <c r="Z166" s="62"/>
    </row>
    <row r="167" spans="1:26">
      <c r="A167" s="62"/>
      <c r="B167" s="62"/>
      <c r="C167" s="62"/>
      <c r="D167" s="95"/>
      <c r="E167" s="95"/>
      <c r="F167" s="95"/>
      <c r="G167" s="95"/>
      <c r="H167" s="62"/>
      <c r="I167" s="62"/>
      <c r="J167" s="62"/>
      <c r="K167" s="62"/>
      <c r="L167" s="62"/>
      <c r="M167" s="62"/>
      <c r="N167" s="62"/>
      <c r="O167" s="62"/>
      <c r="P167" s="62"/>
      <c r="Q167" s="62"/>
      <c r="R167" s="62"/>
      <c r="S167" s="62"/>
      <c r="T167" s="62"/>
      <c r="U167" s="62"/>
      <c r="V167" s="62"/>
      <c r="W167" s="62"/>
      <c r="X167" s="62"/>
      <c r="Y167" s="62"/>
      <c r="Z167" s="62"/>
    </row>
    <row r="168" spans="1:26">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spans="1:26">
      <c r="A169" s="62"/>
      <c r="B169" s="119" t="s">
        <v>358</v>
      </c>
      <c r="C169" s="95"/>
      <c r="D169" s="116" t="s">
        <v>359</v>
      </c>
      <c r="E169" s="95"/>
      <c r="F169" s="95"/>
      <c r="G169" s="95"/>
      <c r="H169" s="62"/>
      <c r="I169" s="62"/>
      <c r="J169" s="62"/>
      <c r="K169" s="62"/>
      <c r="L169" s="62"/>
      <c r="M169" s="62"/>
      <c r="N169" s="62"/>
      <c r="O169" s="62"/>
      <c r="P169" s="62"/>
      <c r="Q169" s="62"/>
      <c r="R169" s="62"/>
      <c r="S169" s="62"/>
      <c r="T169" s="62"/>
      <c r="U169" s="62"/>
      <c r="V169" s="62"/>
      <c r="W169" s="62"/>
      <c r="X169" s="62"/>
      <c r="Y169" s="62"/>
      <c r="Z169" s="62"/>
    </row>
    <row r="170" spans="1:26">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spans="1:26">
      <c r="A171" s="93" t="s">
        <v>360</v>
      </c>
      <c r="B171" s="116" t="s">
        <v>361</v>
      </c>
      <c r="C171" s="95"/>
      <c r="D171" s="95"/>
      <c r="E171" s="95"/>
      <c r="F171" s="95"/>
      <c r="G171" s="95"/>
      <c r="H171" s="62"/>
      <c r="I171" s="62"/>
      <c r="J171" s="62"/>
      <c r="K171" s="62"/>
      <c r="L171" s="62"/>
      <c r="M171" s="62"/>
      <c r="N171" s="62"/>
      <c r="O171" s="62"/>
      <c r="P171" s="62"/>
      <c r="Q171" s="62"/>
      <c r="R171" s="62"/>
      <c r="S171" s="62"/>
      <c r="T171" s="62"/>
      <c r="U171" s="62"/>
      <c r="V171" s="62"/>
      <c r="W171" s="62"/>
      <c r="X171" s="62"/>
      <c r="Y171" s="62"/>
      <c r="Z171" s="62"/>
    </row>
    <row r="172" spans="1:26">
      <c r="A172" s="93" t="s">
        <v>360</v>
      </c>
      <c r="B172" s="117" t="s">
        <v>362</v>
      </c>
      <c r="C172" s="95"/>
      <c r="D172" s="95"/>
      <c r="E172" s="95"/>
      <c r="F172" s="95"/>
      <c r="G172" s="95"/>
      <c r="H172" s="62"/>
      <c r="I172" s="62"/>
      <c r="J172" s="62"/>
      <c r="K172" s="62"/>
      <c r="L172" s="62"/>
      <c r="M172" s="62"/>
      <c r="N172" s="62"/>
      <c r="O172" s="62"/>
      <c r="P172" s="62"/>
      <c r="Q172" s="62"/>
      <c r="R172" s="62"/>
      <c r="S172" s="62"/>
      <c r="T172" s="62"/>
      <c r="U172" s="62"/>
      <c r="V172" s="62"/>
      <c r="W172" s="62"/>
      <c r="X172" s="62"/>
      <c r="Y172" s="62"/>
      <c r="Z172" s="62"/>
    </row>
    <row r="173" spans="1:26">
      <c r="A173" s="62"/>
      <c r="B173" s="95"/>
      <c r="C173" s="95"/>
      <c r="D173" s="95"/>
      <c r="E173" s="95"/>
      <c r="F173" s="95"/>
      <c r="G173" s="95"/>
      <c r="H173" s="62"/>
      <c r="I173" s="62"/>
      <c r="J173" s="62"/>
      <c r="K173" s="62"/>
      <c r="L173" s="62"/>
      <c r="M173" s="62"/>
      <c r="N173" s="62"/>
      <c r="O173" s="62"/>
      <c r="P173" s="62"/>
      <c r="Q173" s="62"/>
      <c r="R173" s="62"/>
      <c r="S173" s="62"/>
      <c r="T173" s="62"/>
      <c r="U173" s="62"/>
      <c r="V173" s="62"/>
      <c r="W173" s="62"/>
      <c r="X173" s="62"/>
      <c r="Y173" s="62"/>
      <c r="Z173" s="62"/>
    </row>
    <row r="174" spans="1:26">
      <c r="A174" s="62"/>
      <c r="B174" s="95"/>
      <c r="C174" s="95"/>
      <c r="D174" s="95"/>
      <c r="E174" s="95"/>
      <c r="F174" s="95"/>
      <c r="G174" s="95"/>
      <c r="H174" s="62"/>
      <c r="I174" s="62"/>
      <c r="J174" s="62"/>
      <c r="K174" s="62"/>
      <c r="L174" s="62"/>
      <c r="M174" s="62"/>
      <c r="N174" s="62"/>
      <c r="O174" s="62"/>
      <c r="P174" s="62"/>
      <c r="Q174" s="62"/>
      <c r="R174" s="62"/>
      <c r="S174" s="62"/>
      <c r="T174" s="62"/>
      <c r="U174" s="62"/>
      <c r="V174" s="62"/>
      <c r="W174" s="62"/>
      <c r="X174" s="62"/>
      <c r="Y174" s="62"/>
      <c r="Z174" s="62"/>
    </row>
    <row r="175" spans="1:26">
      <c r="A175" s="93" t="s">
        <v>360</v>
      </c>
      <c r="B175" s="117" t="s">
        <v>363</v>
      </c>
      <c r="C175" s="95"/>
      <c r="D175" s="95"/>
      <c r="E175" s="95"/>
      <c r="F175" s="95"/>
      <c r="G175" s="95"/>
      <c r="H175" s="62"/>
      <c r="I175" s="62"/>
      <c r="J175" s="62"/>
      <c r="K175" s="62"/>
      <c r="L175" s="62"/>
      <c r="M175" s="62"/>
      <c r="N175" s="62"/>
      <c r="O175" s="62"/>
      <c r="P175" s="62"/>
      <c r="Q175" s="62"/>
      <c r="R175" s="62"/>
      <c r="S175" s="62"/>
      <c r="T175" s="62"/>
      <c r="U175" s="62"/>
      <c r="V175" s="62"/>
      <c r="W175" s="62"/>
      <c r="X175" s="62"/>
      <c r="Y175" s="62"/>
      <c r="Z175" s="62"/>
    </row>
    <row r="176" spans="1:26">
      <c r="A176" s="62"/>
      <c r="B176" s="95"/>
      <c r="C176" s="95"/>
      <c r="D176" s="95"/>
      <c r="E176" s="95"/>
      <c r="F176" s="95"/>
      <c r="G176" s="95"/>
      <c r="H176" s="62"/>
      <c r="I176" s="62"/>
      <c r="J176" s="62"/>
      <c r="K176" s="62"/>
      <c r="L176" s="62"/>
      <c r="M176" s="62"/>
      <c r="N176" s="62"/>
      <c r="O176" s="62"/>
      <c r="P176" s="62"/>
      <c r="Q176" s="62"/>
      <c r="R176" s="62"/>
      <c r="S176" s="62"/>
      <c r="T176" s="62"/>
      <c r="U176" s="62"/>
      <c r="V176" s="62"/>
      <c r="W176" s="62"/>
      <c r="X176" s="62"/>
      <c r="Y176" s="62"/>
      <c r="Z176" s="62"/>
    </row>
    <row r="177" spans="1:26">
      <c r="A177" s="93" t="s">
        <v>360</v>
      </c>
      <c r="B177" s="117" t="s">
        <v>364</v>
      </c>
      <c r="C177" s="95"/>
      <c r="D177" s="95"/>
      <c r="E177" s="95"/>
      <c r="F177" s="95"/>
      <c r="G177" s="95"/>
      <c r="H177" s="62"/>
      <c r="I177" s="62"/>
      <c r="J177" s="62"/>
      <c r="K177" s="62"/>
      <c r="L177" s="62"/>
      <c r="M177" s="62"/>
      <c r="N177" s="62"/>
      <c r="O177" s="62"/>
      <c r="P177" s="62"/>
      <c r="Q177" s="62"/>
      <c r="R177" s="62"/>
      <c r="S177" s="62"/>
      <c r="T177" s="62"/>
      <c r="U177" s="62"/>
      <c r="V177" s="62"/>
      <c r="W177" s="62"/>
      <c r="X177" s="62"/>
      <c r="Y177" s="62"/>
      <c r="Z177" s="62"/>
    </row>
    <row r="178" spans="1:26">
      <c r="A178" s="62"/>
      <c r="B178" s="95"/>
      <c r="C178" s="95"/>
      <c r="D178" s="95"/>
      <c r="E178" s="95"/>
      <c r="F178" s="95"/>
      <c r="G178" s="95"/>
      <c r="H178" s="62"/>
      <c r="I178" s="62"/>
      <c r="J178" s="62"/>
      <c r="K178" s="62"/>
      <c r="L178" s="62"/>
      <c r="M178" s="62"/>
      <c r="N178" s="62"/>
      <c r="O178" s="62"/>
      <c r="P178" s="62"/>
      <c r="Q178" s="62"/>
      <c r="R178" s="62"/>
      <c r="S178" s="62"/>
      <c r="T178" s="62"/>
      <c r="U178" s="62"/>
      <c r="V178" s="62"/>
      <c r="W178" s="62"/>
      <c r="X178" s="62"/>
      <c r="Y178" s="62"/>
      <c r="Z178" s="62"/>
    </row>
    <row r="179" spans="1:26">
      <c r="A179" s="93" t="s">
        <v>360</v>
      </c>
      <c r="B179" s="117" t="s">
        <v>365</v>
      </c>
      <c r="C179" s="95"/>
      <c r="D179" s="95"/>
      <c r="E179" s="95"/>
      <c r="F179" s="95"/>
      <c r="G179" s="95"/>
      <c r="H179" s="62"/>
      <c r="I179" s="62"/>
      <c r="J179" s="62"/>
      <c r="K179" s="62"/>
      <c r="L179" s="62"/>
      <c r="M179" s="62"/>
      <c r="N179" s="62"/>
      <c r="O179" s="62"/>
      <c r="P179" s="62"/>
      <c r="Q179" s="62"/>
      <c r="R179" s="62"/>
      <c r="S179" s="62"/>
      <c r="T179" s="62"/>
      <c r="U179" s="62"/>
      <c r="V179" s="62"/>
      <c r="W179" s="62"/>
      <c r="X179" s="62"/>
      <c r="Y179" s="62"/>
      <c r="Z179" s="62"/>
    </row>
    <row r="180" spans="1:26">
      <c r="A180" s="62"/>
      <c r="B180" s="95"/>
      <c r="C180" s="95"/>
      <c r="D180" s="95"/>
      <c r="E180" s="95"/>
      <c r="F180" s="95"/>
      <c r="G180" s="95"/>
      <c r="H180" s="62"/>
      <c r="I180" s="62"/>
      <c r="J180" s="62"/>
      <c r="K180" s="62"/>
      <c r="L180" s="62"/>
      <c r="M180" s="62"/>
      <c r="N180" s="62"/>
      <c r="O180" s="62"/>
      <c r="P180" s="62"/>
      <c r="Q180" s="62"/>
      <c r="R180" s="62"/>
      <c r="S180" s="62"/>
      <c r="T180" s="62"/>
      <c r="U180" s="62"/>
      <c r="V180" s="62"/>
      <c r="W180" s="62"/>
      <c r="X180" s="62"/>
      <c r="Y180" s="62"/>
      <c r="Z180" s="62"/>
    </row>
    <row r="181" spans="1:26">
      <c r="A181" s="62"/>
      <c r="B181" s="95"/>
      <c r="C181" s="95"/>
      <c r="D181" s="95"/>
      <c r="E181" s="95"/>
      <c r="F181" s="95"/>
      <c r="G181" s="95"/>
      <c r="H181" s="62"/>
      <c r="I181" s="62"/>
      <c r="J181" s="62"/>
      <c r="K181" s="62"/>
      <c r="L181" s="62"/>
      <c r="M181" s="62"/>
      <c r="N181" s="62"/>
      <c r="O181" s="62"/>
      <c r="P181" s="62"/>
      <c r="Q181" s="62"/>
      <c r="R181" s="62"/>
      <c r="S181" s="62"/>
      <c r="T181" s="62"/>
      <c r="U181" s="62"/>
      <c r="V181" s="62"/>
      <c r="W181" s="62"/>
      <c r="X181" s="62"/>
      <c r="Y181" s="62"/>
      <c r="Z181" s="62"/>
    </row>
    <row r="182" spans="1:26">
      <c r="A182" s="93" t="s">
        <v>360</v>
      </c>
      <c r="B182" s="116" t="s">
        <v>366</v>
      </c>
      <c r="C182" s="95"/>
      <c r="D182" s="95"/>
      <c r="E182" s="95"/>
      <c r="F182" s="95"/>
      <c r="G182" s="95"/>
      <c r="H182" s="62"/>
      <c r="I182" s="62"/>
      <c r="J182" s="62"/>
      <c r="K182" s="62"/>
      <c r="L182" s="62"/>
      <c r="M182" s="62"/>
      <c r="N182" s="62"/>
      <c r="O182" s="62"/>
      <c r="P182" s="62"/>
      <c r="Q182" s="62"/>
      <c r="R182" s="62"/>
      <c r="S182" s="62"/>
      <c r="T182" s="62"/>
      <c r="U182" s="62"/>
      <c r="V182" s="62"/>
      <c r="W182" s="62"/>
      <c r="X182" s="62"/>
      <c r="Y182" s="62"/>
      <c r="Z182" s="62"/>
    </row>
    <row r="183" spans="1:26">
      <c r="A183" s="93" t="s">
        <v>360</v>
      </c>
      <c r="B183" s="117" t="s">
        <v>367</v>
      </c>
      <c r="C183" s="95"/>
      <c r="D183" s="95"/>
      <c r="E183" s="95"/>
      <c r="F183" s="95"/>
      <c r="G183" s="95"/>
      <c r="H183" s="62"/>
      <c r="I183" s="62"/>
      <c r="J183" s="62"/>
      <c r="K183" s="62"/>
      <c r="L183" s="62"/>
      <c r="M183" s="62"/>
      <c r="N183" s="62"/>
      <c r="O183" s="62"/>
      <c r="P183" s="62"/>
      <c r="Q183" s="62"/>
      <c r="R183" s="62"/>
      <c r="S183" s="62"/>
      <c r="T183" s="62"/>
      <c r="U183" s="62"/>
      <c r="V183" s="62"/>
      <c r="W183" s="62"/>
      <c r="X183" s="62"/>
      <c r="Y183" s="62"/>
      <c r="Z183" s="62"/>
    </row>
    <row r="184" spans="1:26">
      <c r="A184" s="62"/>
      <c r="B184" s="95"/>
      <c r="C184" s="95"/>
      <c r="D184" s="95"/>
      <c r="E184" s="95"/>
      <c r="F184" s="95"/>
      <c r="G184" s="95"/>
      <c r="H184" s="62"/>
      <c r="I184" s="62"/>
      <c r="J184" s="62"/>
      <c r="K184" s="62"/>
      <c r="L184" s="62"/>
      <c r="M184" s="62"/>
      <c r="N184" s="62"/>
      <c r="O184" s="62"/>
      <c r="P184" s="62"/>
      <c r="Q184" s="62"/>
      <c r="R184" s="62"/>
      <c r="S184" s="62"/>
      <c r="T184" s="62"/>
      <c r="U184" s="62"/>
      <c r="V184" s="62"/>
      <c r="W184" s="62"/>
      <c r="X184" s="62"/>
      <c r="Y184" s="62"/>
      <c r="Z184" s="62"/>
    </row>
    <row r="185" spans="1:26">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spans="1:26">
      <c r="A186" s="118" t="s">
        <v>368</v>
      </c>
      <c r="B186" s="95"/>
      <c r="C186" s="95"/>
      <c r="D186" s="118" t="s">
        <v>369</v>
      </c>
      <c r="E186" s="95"/>
      <c r="F186" s="95"/>
      <c r="G186" s="95"/>
      <c r="H186" s="62"/>
      <c r="I186" s="62"/>
      <c r="J186" s="62"/>
      <c r="K186" s="62"/>
      <c r="L186" s="62"/>
      <c r="M186" s="62"/>
      <c r="N186" s="62"/>
      <c r="O186" s="62"/>
      <c r="P186" s="62"/>
      <c r="Q186" s="62"/>
      <c r="R186" s="62"/>
      <c r="S186" s="62"/>
      <c r="T186" s="62"/>
      <c r="U186" s="62"/>
      <c r="V186" s="62"/>
      <c r="W186" s="62"/>
      <c r="X186" s="62"/>
      <c r="Y186" s="62"/>
      <c r="Z186" s="62"/>
    </row>
    <row r="187" spans="1:26">
      <c r="A187" s="62"/>
      <c r="B187" s="62"/>
      <c r="C187" s="117" t="s">
        <v>370</v>
      </c>
      <c r="D187" s="95"/>
      <c r="E187" s="95"/>
      <c r="F187" s="95"/>
      <c r="G187" s="95"/>
      <c r="H187" s="62"/>
      <c r="I187" s="62"/>
      <c r="J187" s="62"/>
      <c r="K187" s="62"/>
      <c r="L187" s="62"/>
      <c r="M187" s="62"/>
      <c r="N187" s="62"/>
      <c r="O187" s="62"/>
      <c r="P187" s="62"/>
      <c r="Q187" s="62"/>
      <c r="R187" s="62"/>
      <c r="S187" s="62"/>
      <c r="T187" s="62"/>
      <c r="U187" s="62"/>
      <c r="V187" s="62"/>
      <c r="W187" s="62"/>
      <c r="X187" s="62"/>
      <c r="Y187" s="62"/>
      <c r="Z187" s="62"/>
    </row>
    <row r="188" spans="1:26">
      <c r="A188" s="62"/>
      <c r="B188" s="62"/>
      <c r="C188" s="95"/>
      <c r="D188" s="95"/>
      <c r="E188" s="95"/>
      <c r="F188" s="95"/>
      <c r="G188" s="95"/>
      <c r="H188" s="62"/>
      <c r="I188" s="62"/>
      <c r="J188" s="62"/>
      <c r="K188" s="62"/>
      <c r="L188" s="62"/>
      <c r="M188" s="62"/>
      <c r="N188" s="62"/>
      <c r="O188" s="62"/>
      <c r="P188" s="62"/>
      <c r="Q188" s="62"/>
      <c r="R188" s="62"/>
      <c r="S188" s="62"/>
      <c r="T188" s="62"/>
      <c r="U188" s="62"/>
      <c r="V188" s="62"/>
      <c r="W188" s="62"/>
      <c r="X188" s="62"/>
      <c r="Y188" s="62"/>
      <c r="Z188" s="62"/>
    </row>
    <row r="189" spans="1:26">
      <c r="A189" s="62"/>
      <c r="B189" s="62"/>
      <c r="C189" s="95"/>
      <c r="D189" s="95"/>
      <c r="E189" s="95"/>
      <c r="F189" s="95"/>
      <c r="G189" s="95"/>
      <c r="H189" s="62"/>
      <c r="I189" s="62"/>
      <c r="J189" s="62"/>
      <c r="K189" s="62"/>
      <c r="L189" s="62"/>
      <c r="M189" s="62"/>
      <c r="N189" s="62"/>
      <c r="O189" s="62"/>
      <c r="P189" s="62"/>
      <c r="Q189" s="62"/>
      <c r="R189" s="62"/>
      <c r="S189" s="62"/>
      <c r="T189" s="62"/>
      <c r="U189" s="62"/>
      <c r="V189" s="62"/>
      <c r="W189" s="62"/>
      <c r="X189" s="62"/>
      <c r="Y189" s="62"/>
      <c r="Z189" s="62"/>
    </row>
    <row r="190" spans="1:26">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spans="1:26">
      <c r="A191" s="118" t="s">
        <v>371</v>
      </c>
      <c r="B191" s="95"/>
      <c r="C191" s="95"/>
      <c r="D191" s="116" t="s">
        <v>372</v>
      </c>
      <c r="E191" s="95"/>
      <c r="F191" s="95"/>
      <c r="G191" s="95"/>
      <c r="H191" s="62"/>
      <c r="I191" s="62"/>
      <c r="J191" s="62"/>
      <c r="K191" s="62"/>
      <c r="L191" s="62"/>
      <c r="M191" s="62"/>
      <c r="N191" s="62"/>
      <c r="O191" s="62"/>
      <c r="P191" s="62"/>
      <c r="Q191" s="62"/>
      <c r="R191" s="62"/>
      <c r="S191" s="62"/>
      <c r="T191" s="62"/>
      <c r="U191" s="62"/>
      <c r="V191" s="62"/>
      <c r="W191" s="62"/>
      <c r="X191" s="62"/>
      <c r="Y191" s="62"/>
      <c r="Z191" s="62"/>
    </row>
    <row r="192" spans="1:26">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spans="1:26">
      <c r="A193" s="118" t="s">
        <v>373</v>
      </c>
      <c r="B193" s="95"/>
      <c r="C193" s="95"/>
      <c r="D193" s="95"/>
      <c r="E193" s="95"/>
      <c r="F193" s="95"/>
      <c r="G193" s="95"/>
      <c r="H193" s="62"/>
      <c r="I193" s="62"/>
      <c r="J193" s="62"/>
      <c r="K193" s="62"/>
      <c r="L193" s="62"/>
      <c r="M193" s="62"/>
      <c r="N193" s="62"/>
      <c r="O193" s="62"/>
      <c r="P193" s="62"/>
      <c r="Q193" s="62"/>
      <c r="R193" s="62"/>
      <c r="S193" s="62"/>
      <c r="T193" s="62"/>
      <c r="U193" s="62"/>
      <c r="V193" s="62"/>
      <c r="W193" s="62"/>
      <c r="X193" s="62"/>
      <c r="Y193" s="62"/>
      <c r="Z193" s="62"/>
    </row>
    <row r="194" spans="1:26">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spans="1:26">
      <c r="A195" s="115" t="s">
        <v>332</v>
      </c>
      <c r="B195" s="95"/>
      <c r="C195" s="95"/>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spans="1:26">
      <c r="A196" s="115" t="s">
        <v>333</v>
      </c>
      <c r="B196" s="95"/>
      <c r="C196" s="95"/>
      <c r="D196" s="91" t="s">
        <v>374</v>
      </c>
      <c r="E196" s="90" t="s">
        <v>177</v>
      </c>
      <c r="F196" s="90"/>
      <c r="G196" s="62"/>
      <c r="H196" s="62"/>
      <c r="I196" s="62"/>
      <c r="J196" s="62"/>
      <c r="K196" s="62"/>
      <c r="L196" s="62"/>
      <c r="M196" s="62"/>
      <c r="N196" s="62"/>
      <c r="O196" s="62"/>
      <c r="P196" s="62"/>
      <c r="Q196" s="62"/>
      <c r="R196" s="62"/>
      <c r="S196" s="62"/>
      <c r="T196" s="62"/>
      <c r="U196" s="62"/>
      <c r="V196" s="62"/>
      <c r="W196" s="62"/>
      <c r="X196" s="62"/>
      <c r="Y196" s="62"/>
      <c r="Z196" s="62"/>
    </row>
    <row r="197" spans="1:26">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spans="1:26">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spans="1:26">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spans="1:26">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spans="1:26">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spans="1:26">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spans="1:26">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spans="1:26">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spans="1:26">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spans="1:26">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spans="1:26">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spans="1:26">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spans="1:26">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spans="1:26">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spans="1:26">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spans="1:26">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spans="1:26">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spans="1:26">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spans="1:26">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spans="1:26">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spans="1:26">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spans="1:26">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spans="1:26">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spans="1:26">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spans="1:26">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spans="1:26">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row r="1001" spans="1:26">
      <c r="A1001" s="62"/>
      <c r="B1001" s="62"/>
      <c r="C1001" s="62"/>
      <c r="D1001" s="62"/>
      <c r="E1001" s="62"/>
      <c r="F1001" s="62"/>
      <c r="G1001" s="62"/>
      <c r="H1001" s="62"/>
      <c r="I1001" s="62"/>
      <c r="J1001" s="62"/>
      <c r="K1001" s="62"/>
      <c r="L1001" s="62"/>
      <c r="M1001" s="62"/>
      <c r="N1001" s="62"/>
      <c r="O1001" s="62"/>
      <c r="P1001" s="62"/>
      <c r="Q1001" s="62"/>
      <c r="R1001" s="62"/>
      <c r="S1001" s="62"/>
      <c r="T1001" s="62"/>
      <c r="U1001" s="62"/>
      <c r="V1001" s="62"/>
      <c r="W1001" s="62"/>
      <c r="X1001" s="62"/>
      <c r="Y1001" s="62"/>
      <c r="Z1001" s="62"/>
    </row>
    <row r="1002" spans="1:26">
      <c r="A1002" s="62"/>
      <c r="B1002" s="62"/>
      <c r="C1002" s="62"/>
      <c r="D1002" s="62"/>
      <c r="E1002" s="62"/>
      <c r="F1002" s="62"/>
      <c r="G1002" s="62"/>
      <c r="H1002" s="62"/>
      <c r="I1002" s="62"/>
      <c r="J1002" s="62"/>
      <c r="K1002" s="62"/>
      <c r="L1002" s="62"/>
      <c r="M1002" s="62"/>
      <c r="N1002" s="62"/>
      <c r="O1002" s="62"/>
      <c r="P1002" s="62"/>
      <c r="Q1002" s="62"/>
      <c r="R1002" s="62"/>
      <c r="S1002" s="62"/>
      <c r="T1002" s="62"/>
      <c r="U1002" s="62"/>
      <c r="V1002" s="62"/>
      <c r="W1002" s="62"/>
      <c r="X1002" s="62"/>
      <c r="Y1002" s="62"/>
      <c r="Z1002" s="62"/>
    </row>
    <row r="1003" spans="1:26">
      <c r="A1003" s="62"/>
      <c r="B1003" s="62"/>
      <c r="C1003" s="62"/>
      <c r="D1003" s="62"/>
      <c r="E1003" s="62"/>
      <c r="F1003" s="62"/>
      <c r="G1003" s="62"/>
      <c r="H1003" s="62"/>
      <c r="I1003" s="62"/>
      <c r="J1003" s="62"/>
      <c r="K1003" s="62"/>
      <c r="L1003" s="62"/>
      <c r="M1003" s="62"/>
      <c r="N1003" s="62"/>
      <c r="O1003" s="62"/>
      <c r="P1003" s="62"/>
      <c r="Q1003" s="62"/>
      <c r="R1003" s="62"/>
      <c r="S1003" s="62"/>
      <c r="T1003" s="62"/>
      <c r="U1003" s="62"/>
      <c r="V1003" s="62"/>
      <c r="W1003" s="62"/>
      <c r="X1003" s="62"/>
      <c r="Y1003" s="62"/>
      <c r="Z1003" s="62"/>
    </row>
    <row r="1004" spans="1:26">
      <c r="A1004" s="62"/>
      <c r="B1004" s="62"/>
      <c r="C1004" s="62"/>
      <c r="D1004" s="62"/>
      <c r="E1004" s="62"/>
      <c r="F1004" s="62"/>
      <c r="G1004" s="62"/>
      <c r="H1004" s="62"/>
      <c r="I1004" s="62"/>
      <c r="J1004" s="62"/>
      <c r="K1004" s="62"/>
      <c r="L1004" s="62"/>
      <c r="M1004" s="62"/>
      <c r="N1004" s="62"/>
      <c r="O1004" s="62"/>
      <c r="P1004" s="62"/>
      <c r="Q1004" s="62"/>
      <c r="R1004" s="62"/>
      <c r="S1004" s="62"/>
      <c r="T1004" s="62"/>
      <c r="U1004" s="62"/>
      <c r="V1004" s="62"/>
      <c r="W1004" s="62"/>
      <c r="X1004" s="62"/>
      <c r="Y1004" s="62"/>
      <c r="Z1004" s="62"/>
    </row>
    <row r="1005" spans="1:26">
      <c r="A1005" s="62"/>
      <c r="B1005" s="62"/>
      <c r="C1005" s="62"/>
      <c r="D1005" s="62"/>
      <c r="E1005" s="62"/>
      <c r="F1005" s="62"/>
      <c r="G1005" s="62"/>
      <c r="H1005" s="62"/>
      <c r="I1005" s="62"/>
      <c r="J1005" s="62"/>
      <c r="K1005" s="62"/>
      <c r="L1005" s="62"/>
      <c r="M1005" s="62"/>
      <c r="N1005" s="62"/>
      <c r="O1005" s="62"/>
      <c r="P1005" s="62"/>
      <c r="Q1005" s="62"/>
      <c r="R1005" s="62"/>
      <c r="S1005" s="62"/>
      <c r="T1005" s="62"/>
      <c r="U1005" s="62"/>
      <c r="V1005" s="62"/>
      <c r="W1005" s="62"/>
      <c r="X1005" s="62"/>
      <c r="Y1005" s="62"/>
      <c r="Z1005" s="62"/>
    </row>
    <row r="1006" spans="1:26">
      <c r="A1006" s="62"/>
      <c r="B1006" s="62"/>
      <c r="C1006" s="62"/>
      <c r="D1006" s="62"/>
      <c r="E1006" s="62"/>
      <c r="F1006" s="62"/>
      <c r="G1006" s="62"/>
      <c r="H1006" s="62"/>
      <c r="I1006" s="62"/>
      <c r="J1006" s="62"/>
      <c r="K1006" s="62"/>
      <c r="L1006" s="62"/>
      <c r="M1006" s="62"/>
      <c r="N1006" s="62"/>
      <c r="O1006" s="62"/>
      <c r="P1006" s="62"/>
      <c r="Q1006" s="62"/>
      <c r="R1006" s="62"/>
      <c r="S1006" s="62"/>
      <c r="T1006" s="62"/>
      <c r="U1006" s="62"/>
      <c r="V1006" s="62"/>
      <c r="W1006" s="62"/>
      <c r="X1006" s="62"/>
      <c r="Y1006" s="62"/>
      <c r="Z1006" s="62"/>
    </row>
    <row r="1007" spans="1:26">
      <c r="A1007" s="62"/>
      <c r="B1007" s="62"/>
      <c r="C1007" s="62"/>
      <c r="D1007" s="62"/>
      <c r="E1007" s="62"/>
      <c r="F1007" s="62"/>
      <c r="G1007" s="62"/>
      <c r="H1007" s="62"/>
      <c r="I1007" s="62"/>
      <c r="J1007" s="62"/>
      <c r="K1007" s="62"/>
      <c r="L1007" s="62"/>
      <c r="M1007" s="62"/>
      <c r="N1007" s="62"/>
      <c r="O1007" s="62"/>
      <c r="P1007" s="62"/>
      <c r="Q1007" s="62"/>
      <c r="R1007" s="62"/>
      <c r="S1007" s="62"/>
      <c r="T1007" s="62"/>
      <c r="U1007" s="62"/>
      <c r="V1007" s="62"/>
      <c r="W1007" s="62"/>
      <c r="X1007" s="62"/>
      <c r="Y1007" s="62"/>
      <c r="Z1007" s="62"/>
    </row>
    <row r="1008" spans="1:26">
      <c r="A1008" s="62"/>
      <c r="B1008" s="62"/>
      <c r="C1008" s="62"/>
      <c r="D1008" s="62"/>
      <c r="E1008" s="62"/>
      <c r="F1008" s="62"/>
      <c r="G1008" s="62"/>
      <c r="H1008" s="62"/>
      <c r="I1008" s="62"/>
      <c r="J1008" s="62"/>
      <c r="K1008" s="62"/>
      <c r="L1008" s="62"/>
      <c r="M1008" s="62"/>
      <c r="N1008" s="62"/>
      <c r="O1008" s="62"/>
      <c r="P1008" s="62"/>
      <c r="Q1008" s="62"/>
      <c r="R1008" s="62"/>
      <c r="S1008" s="62"/>
      <c r="T1008" s="62"/>
      <c r="U1008" s="62"/>
      <c r="V1008" s="62"/>
      <c r="W1008" s="62"/>
      <c r="X1008" s="62"/>
      <c r="Y1008" s="62"/>
      <c r="Z1008" s="62"/>
    </row>
    <row r="1009" spans="1:26">
      <c r="A1009" s="62"/>
      <c r="B1009" s="62"/>
      <c r="C1009" s="62"/>
      <c r="D1009" s="62"/>
      <c r="E1009" s="62"/>
      <c r="F1009" s="62"/>
      <c r="G1009" s="62"/>
      <c r="H1009" s="62"/>
      <c r="I1009" s="62"/>
      <c r="J1009" s="62"/>
      <c r="K1009" s="62"/>
      <c r="L1009" s="62"/>
      <c r="M1009" s="62"/>
      <c r="N1009" s="62"/>
      <c r="O1009" s="62"/>
      <c r="P1009" s="62"/>
      <c r="Q1009" s="62"/>
      <c r="R1009" s="62"/>
      <c r="S1009" s="62"/>
      <c r="T1009" s="62"/>
      <c r="U1009" s="62"/>
      <c r="V1009" s="62"/>
      <c r="W1009" s="62"/>
      <c r="X1009" s="62"/>
      <c r="Y1009" s="62"/>
      <c r="Z1009" s="62"/>
    </row>
    <row r="1010" spans="1:26">
      <c r="A1010" s="62"/>
      <c r="B1010" s="62"/>
      <c r="C1010" s="62"/>
      <c r="D1010" s="62"/>
      <c r="E1010" s="62"/>
      <c r="F1010" s="62"/>
      <c r="G1010" s="62"/>
      <c r="H1010" s="62"/>
      <c r="I1010" s="62"/>
      <c r="J1010" s="62"/>
      <c r="K1010" s="62"/>
      <c r="L1010" s="62"/>
      <c r="M1010" s="62"/>
      <c r="N1010" s="62"/>
      <c r="O1010" s="62"/>
      <c r="P1010" s="62"/>
      <c r="Q1010" s="62"/>
      <c r="R1010" s="62"/>
      <c r="S1010" s="62"/>
      <c r="T1010" s="62"/>
      <c r="U1010" s="62"/>
      <c r="V1010" s="62"/>
      <c r="W1010" s="62"/>
      <c r="X1010" s="62"/>
      <c r="Y1010" s="62"/>
      <c r="Z1010" s="62"/>
    </row>
    <row r="1011" spans="1:26">
      <c r="A1011" s="62"/>
      <c r="B1011" s="62"/>
      <c r="C1011" s="62"/>
      <c r="D1011" s="62"/>
      <c r="E1011" s="62"/>
      <c r="F1011" s="62"/>
      <c r="G1011" s="62"/>
      <c r="H1011" s="62"/>
      <c r="I1011" s="62"/>
      <c r="J1011" s="62"/>
      <c r="K1011" s="62"/>
      <c r="L1011" s="62"/>
      <c r="M1011" s="62"/>
      <c r="N1011" s="62"/>
      <c r="O1011" s="62"/>
      <c r="P1011" s="62"/>
      <c r="Q1011" s="62"/>
      <c r="R1011" s="62"/>
      <c r="S1011" s="62"/>
      <c r="T1011" s="62"/>
      <c r="U1011" s="62"/>
      <c r="V1011" s="62"/>
      <c r="W1011" s="62"/>
      <c r="X1011" s="62"/>
      <c r="Y1011" s="62"/>
      <c r="Z1011" s="62"/>
    </row>
    <row r="1012" spans="1:26">
      <c r="A1012" s="62"/>
      <c r="B1012" s="62"/>
      <c r="C1012" s="62"/>
      <c r="D1012" s="62"/>
      <c r="E1012" s="62"/>
      <c r="F1012" s="62"/>
      <c r="G1012" s="62"/>
      <c r="H1012" s="62"/>
      <c r="I1012" s="62"/>
      <c r="J1012" s="62"/>
      <c r="K1012" s="62"/>
      <c r="L1012" s="62"/>
      <c r="M1012" s="62"/>
      <c r="N1012" s="62"/>
      <c r="O1012" s="62"/>
      <c r="P1012" s="62"/>
      <c r="Q1012" s="62"/>
      <c r="R1012" s="62"/>
      <c r="S1012" s="62"/>
      <c r="T1012" s="62"/>
      <c r="U1012" s="62"/>
      <c r="V1012" s="62"/>
      <c r="W1012" s="62"/>
      <c r="X1012" s="62"/>
      <c r="Y1012" s="62"/>
      <c r="Z1012" s="62"/>
    </row>
    <row r="1013" spans="1:26">
      <c r="A1013" s="62"/>
      <c r="B1013" s="62"/>
      <c r="C1013" s="62"/>
      <c r="D1013" s="62"/>
      <c r="E1013" s="62"/>
      <c r="F1013" s="62"/>
      <c r="G1013" s="62"/>
      <c r="H1013" s="62"/>
      <c r="I1013" s="62"/>
      <c r="J1013" s="62"/>
      <c r="K1013" s="62"/>
      <c r="L1013" s="62"/>
      <c r="M1013" s="62"/>
      <c r="N1013" s="62"/>
      <c r="O1013" s="62"/>
      <c r="P1013" s="62"/>
      <c r="Q1013" s="62"/>
      <c r="R1013" s="62"/>
      <c r="S1013" s="62"/>
      <c r="T1013" s="62"/>
      <c r="U1013" s="62"/>
      <c r="V1013" s="62"/>
      <c r="W1013" s="62"/>
      <c r="X1013" s="62"/>
      <c r="Y1013" s="62"/>
      <c r="Z1013" s="62"/>
    </row>
    <row r="1014" spans="1:26">
      <c r="A1014" s="62"/>
      <c r="B1014" s="62"/>
      <c r="C1014" s="62"/>
      <c r="D1014" s="62"/>
      <c r="E1014" s="62"/>
      <c r="F1014" s="62"/>
      <c r="G1014" s="62"/>
      <c r="H1014" s="62"/>
      <c r="I1014" s="62"/>
      <c r="J1014" s="62"/>
      <c r="K1014" s="62"/>
      <c r="L1014" s="62"/>
      <c r="M1014" s="62"/>
      <c r="N1014" s="62"/>
      <c r="O1014" s="62"/>
      <c r="P1014" s="62"/>
      <c r="Q1014" s="62"/>
      <c r="R1014" s="62"/>
      <c r="S1014" s="62"/>
      <c r="T1014" s="62"/>
      <c r="U1014" s="62"/>
      <c r="V1014" s="62"/>
      <c r="W1014" s="62"/>
      <c r="X1014" s="62"/>
      <c r="Y1014" s="62"/>
      <c r="Z1014" s="62"/>
    </row>
    <row r="1015" spans="1:26">
      <c r="A1015" s="62"/>
      <c r="B1015" s="62"/>
      <c r="C1015" s="62"/>
      <c r="D1015" s="62"/>
      <c r="E1015" s="62"/>
      <c r="F1015" s="62"/>
      <c r="G1015" s="62"/>
      <c r="H1015" s="62"/>
      <c r="I1015" s="62"/>
      <c r="J1015" s="62"/>
      <c r="K1015" s="62"/>
      <c r="L1015" s="62"/>
      <c r="M1015" s="62"/>
      <c r="N1015" s="62"/>
      <c r="O1015" s="62"/>
      <c r="P1015" s="62"/>
      <c r="Q1015" s="62"/>
      <c r="R1015" s="62"/>
      <c r="S1015" s="62"/>
      <c r="T1015" s="62"/>
      <c r="U1015" s="62"/>
      <c r="V1015" s="62"/>
      <c r="W1015" s="62"/>
      <c r="X1015" s="62"/>
      <c r="Y1015" s="62"/>
      <c r="Z1015" s="62"/>
    </row>
    <row r="1016" spans="1:26">
      <c r="A1016" s="62"/>
      <c r="B1016" s="62"/>
      <c r="C1016" s="62"/>
      <c r="D1016" s="62"/>
      <c r="E1016" s="62"/>
      <c r="F1016" s="62"/>
      <c r="G1016" s="62"/>
      <c r="H1016" s="62"/>
      <c r="I1016" s="62"/>
      <c r="J1016" s="62"/>
      <c r="K1016" s="62"/>
      <c r="L1016" s="62"/>
      <c r="M1016" s="62"/>
      <c r="N1016" s="62"/>
      <c r="O1016" s="62"/>
      <c r="P1016" s="62"/>
      <c r="Q1016" s="62"/>
      <c r="R1016" s="62"/>
      <c r="S1016" s="62"/>
      <c r="T1016" s="62"/>
      <c r="U1016" s="62"/>
      <c r="V1016" s="62"/>
      <c r="W1016" s="62"/>
      <c r="X1016" s="62"/>
      <c r="Y1016" s="62"/>
      <c r="Z1016" s="62"/>
    </row>
    <row r="1017" spans="1:26">
      <c r="A1017" s="62"/>
      <c r="B1017" s="62"/>
      <c r="C1017" s="62"/>
      <c r="D1017" s="62"/>
      <c r="E1017" s="62"/>
      <c r="F1017" s="62"/>
      <c r="G1017" s="62"/>
      <c r="H1017" s="62"/>
      <c r="I1017" s="62"/>
      <c r="J1017" s="62"/>
      <c r="K1017" s="62"/>
      <c r="L1017" s="62"/>
      <c r="M1017" s="62"/>
      <c r="N1017" s="62"/>
      <c r="O1017" s="62"/>
      <c r="P1017" s="62"/>
      <c r="Q1017" s="62"/>
      <c r="R1017" s="62"/>
      <c r="S1017" s="62"/>
      <c r="T1017" s="62"/>
      <c r="U1017" s="62"/>
      <c r="V1017" s="62"/>
      <c r="W1017" s="62"/>
      <c r="X1017" s="62"/>
      <c r="Y1017" s="62"/>
      <c r="Z1017" s="62"/>
    </row>
    <row r="1018" spans="1:26">
      <c r="A1018" s="62"/>
      <c r="B1018" s="62"/>
      <c r="C1018" s="62"/>
      <c r="D1018" s="62"/>
      <c r="E1018" s="62"/>
      <c r="F1018" s="62"/>
      <c r="G1018" s="62"/>
      <c r="H1018" s="62"/>
      <c r="I1018" s="62"/>
      <c r="J1018" s="62"/>
      <c r="K1018" s="62"/>
      <c r="L1018" s="62"/>
      <c r="M1018" s="62"/>
      <c r="N1018" s="62"/>
      <c r="O1018" s="62"/>
      <c r="P1018" s="62"/>
      <c r="Q1018" s="62"/>
      <c r="R1018" s="62"/>
      <c r="S1018" s="62"/>
      <c r="T1018" s="62"/>
      <c r="U1018" s="62"/>
      <c r="V1018" s="62"/>
      <c r="W1018" s="62"/>
      <c r="X1018" s="62"/>
      <c r="Y1018" s="62"/>
      <c r="Z1018" s="62"/>
    </row>
    <row r="1019" spans="1:26">
      <c r="A1019" s="62"/>
      <c r="B1019" s="62"/>
      <c r="C1019" s="62"/>
      <c r="D1019" s="62"/>
      <c r="E1019" s="62"/>
      <c r="F1019" s="62"/>
      <c r="G1019" s="62"/>
      <c r="H1019" s="62"/>
      <c r="I1019" s="62"/>
      <c r="J1019" s="62"/>
      <c r="K1019" s="62"/>
      <c r="L1019" s="62"/>
      <c r="M1019" s="62"/>
      <c r="N1019" s="62"/>
      <c r="O1019" s="62"/>
      <c r="P1019" s="62"/>
      <c r="Q1019" s="62"/>
      <c r="R1019" s="62"/>
      <c r="S1019" s="62"/>
      <c r="T1019" s="62"/>
      <c r="U1019" s="62"/>
      <c r="V1019" s="62"/>
      <c r="W1019" s="62"/>
      <c r="X1019" s="62"/>
      <c r="Y1019" s="62"/>
      <c r="Z1019" s="62"/>
    </row>
    <row r="1020" spans="1:26">
      <c r="A1020" s="62"/>
      <c r="B1020" s="62"/>
      <c r="C1020" s="62"/>
      <c r="D1020" s="62"/>
      <c r="E1020" s="62"/>
      <c r="F1020" s="62"/>
      <c r="G1020" s="62"/>
      <c r="H1020" s="62"/>
      <c r="I1020" s="62"/>
      <c r="J1020" s="62"/>
      <c r="K1020" s="62"/>
      <c r="L1020" s="62"/>
      <c r="M1020" s="62"/>
      <c r="N1020" s="62"/>
      <c r="O1020" s="62"/>
      <c r="P1020" s="62"/>
      <c r="Q1020" s="62"/>
      <c r="R1020" s="62"/>
      <c r="S1020" s="62"/>
      <c r="T1020" s="62"/>
      <c r="U1020" s="62"/>
      <c r="V1020" s="62"/>
      <c r="W1020" s="62"/>
      <c r="X1020" s="62"/>
      <c r="Y1020" s="62"/>
      <c r="Z1020" s="62"/>
    </row>
    <row r="1021" spans="1:26">
      <c r="A1021" s="62"/>
      <c r="B1021" s="62"/>
      <c r="C1021" s="62"/>
      <c r="D1021" s="62"/>
      <c r="E1021" s="62"/>
      <c r="F1021" s="62"/>
      <c r="G1021" s="62"/>
      <c r="H1021" s="62"/>
      <c r="I1021" s="62"/>
      <c r="J1021" s="62"/>
      <c r="K1021" s="62"/>
      <c r="L1021" s="62"/>
      <c r="M1021" s="62"/>
      <c r="N1021" s="62"/>
      <c r="O1021" s="62"/>
      <c r="P1021" s="62"/>
      <c r="Q1021" s="62"/>
      <c r="R1021" s="62"/>
      <c r="S1021" s="62"/>
      <c r="T1021" s="62"/>
      <c r="U1021" s="62"/>
      <c r="V1021" s="62"/>
      <c r="W1021" s="62"/>
      <c r="X1021" s="62"/>
      <c r="Y1021" s="62"/>
      <c r="Z1021" s="62"/>
    </row>
    <row r="1022" spans="1:26">
      <c r="A1022" s="62"/>
      <c r="B1022" s="62"/>
      <c r="C1022" s="62"/>
      <c r="D1022" s="62"/>
      <c r="E1022" s="62"/>
      <c r="F1022" s="62"/>
      <c r="G1022" s="62"/>
      <c r="H1022" s="62"/>
      <c r="I1022" s="62"/>
      <c r="J1022" s="62"/>
      <c r="K1022" s="62"/>
      <c r="L1022" s="62"/>
      <c r="M1022" s="62"/>
      <c r="N1022" s="62"/>
      <c r="O1022" s="62"/>
      <c r="P1022" s="62"/>
      <c r="Q1022" s="62"/>
      <c r="R1022" s="62"/>
      <c r="S1022" s="62"/>
      <c r="T1022" s="62"/>
      <c r="U1022" s="62"/>
      <c r="V1022" s="62"/>
      <c r="W1022" s="62"/>
      <c r="X1022" s="62"/>
      <c r="Y1022" s="62"/>
      <c r="Z1022" s="62"/>
    </row>
    <row r="1023" spans="1:26">
      <c r="A1023" s="62"/>
      <c r="B1023" s="62"/>
      <c r="C1023" s="62"/>
      <c r="D1023" s="62"/>
      <c r="E1023" s="62"/>
      <c r="F1023" s="62"/>
      <c r="G1023" s="62"/>
      <c r="H1023" s="62"/>
      <c r="I1023" s="62"/>
      <c r="J1023" s="62"/>
      <c r="K1023" s="62"/>
      <c r="L1023" s="62"/>
      <c r="M1023" s="62"/>
      <c r="N1023" s="62"/>
      <c r="O1023" s="62"/>
      <c r="P1023" s="62"/>
      <c r="Q1023" s="62"/>
      <c r="R1023" s="62"/>
      <c r="S1023" s="62"/>
      <c r="T1023" s="62"/>
      <c r="U1023" s="62"/>
      <c r="V1023" s="62"/>
      <c r="W1023" s="62"/>
      <c r="X1023" s="62"/>
      <c r="Y1023" s="62"/>
      <c r="Z1023" s="62"/>
    </row>
    <row r="1024" spans="1:26">
      <c r="A1024" s="62"/>
      <c r="B1024" s="62"/>
      <c r="C1024" s="62"/>
      <c r="D1024" s="62"/>
      <c r="E1024" s="62"/>
      <c r="F1024" s="62"/>
      <c r="G1024" s="62"/>
      <c r="H1024" s="62"/>
      <c r="I1024" s="62"/>
      <c r="J1024" s="62"/>
      <c r="K1024" s="62"/>
      <c r="L1024" s="62"/>
      <c r="M1024" s="62"/>
      <c r="N1024" s="62"/>
      <c r="O1024" s="62"/>
      <c r="P1024" s="62"/>
      <c r="Q1024" s="62"/>
      <c r="R1024" s="62"/>
      <c r="S1024" s="62"/>
      <c r="T1024" s="62"/>
      <c r="U1024" s="62"/>
      <c r="V1024" s="62"/>
      <c r="W1024" s="62"/>
      <c r="X1024" s="62"/>
      <c r="Y1024" s="62"/>
      <c r="Z1024" s="62"/>
    </row>
    <row r="1025" spans="1:26">
      <c r="A1025" s="62"/>
      <c r="B1025" s="62"/>
      <c r="C1025" s="62"/>
      <c r="D1025" s="62"/>
      <c r="E1025" s="62"/>
      <c r="F1025" s="62"/>
      <c r="G1025" s="62"/>
      <c r="H1025" s="62"/>
      <c r="I1025" s="62"/>
      <c r="J1025" s="62"/>
      <c r="K1025" s="62"/>
      <c r="L1025" s="62"/>
      <c r="M1025" s="62"/>
      <c r="N1025" s="62"/>
      <c r="O1025" s="62"/>
      <c r="P1025" s="62"/>
      <c r="Q1025" s="62"/>
      <c r="R1025" s="62"/>
      <c r="S1025" s="62"/>
      <c r="T1025" s="62"/>
      <c r="U1025" s="62"/>
      <c r="V1025" s="62"/>
      <c r="W1025" s="62"/>
      <c r="X1025" s="62"/>
      <c r="Y1025" s="62"/>
      <c r="Z1025" s="62"/>
    </row>
    <row r="1026" spans="1:26">
      <c r="A1026" s="62"/>
      <c r="B1026" s="62"/>
      <c r="C1026" s="62"/>
      <c r="D1026" s="62"/>
      <c r="E1026" s="62"/>
      <c r="F1026" s="62"/>
      <c r="G1026" s="62"/>
      <c r="H1026" s="62"/>
      <c r="I1026" s="62"/>
      <c r="J1026" s="62"/>
      <c r="K1026" s="62"/>
      <c r="L1026" s="62"/>
      <c r="M1026" s="62"/>
      <c r="N1026" s="62"/>
      <c r="O1026" s="62"/>
      <c r="P1026" s="62"/>
      <c r="Q1026" s="62"/>
      <c r="R1026" s="62"/>
      <c r="S1026" s="62"/>
      <c r="T1026" s="62"/>
      <c r="U1026" s="62"/>
      <c r="V1026" s="62"/>
      <c r="W1026" s="62"/>
      <c r="X1026" s="62"/>
      <c r="Y1026" s="62"/>
      <c r="Z1026" s="62"/>
    </row>
    <row r="1027" spans="1:26">
      <c r="A1027" s="62"/>
      <c r="B1027" s="62"/>
      <c r="C1027" s="62"/>
      <c r="D1027" s="62"/>
      <c r="E1027" s="62"/>
      <c r="F1027" s="62"/>
      <c r="G1027" s="62"/>
      <c r="H1027" s="62"/>
      <c r="I1027" s="62"/>
      <c r="J1027" s="62"/>
      <c r="K1027" s="62"/>
      <c r="L1027" s="62"/>
      <c r="M1027" s="62"/>
      <c r="N1027" s="62"/>
      <c r="O1027" s="62"/>
      <c r="P1027" s="62"/>
      <c r="Q1027" s="62"/>
      <c r="R1027" s="62"/>
      <c r="S1027" s="62"/>
      <c r="T1027" s="62"/>
      <c r="U1027" s="62"/>
      <c r="V1027" s="62"/>
      <c r="W1027" s="62"/>
      <c r="X1027" s="62"/>
      <c r="Y1027" s="62"/>
      <c r="Z1027" s="62"/>
    </row>
    <row r="1028" spans="1:26">
      <c r="A1028" s="62"/>
      <c r="B1028" s="62"/>
      <c r="C1028" s="62"/>
      <c r="D1028" s="62"/>
      <c r="E1028" s="62"/>
      <c r="F1028" s="62"/>
      <c r="G1028" s="62"/>
      <c r="H1028" s="62"/>
      <c r="I1028" s="62"/>
      <c r="J1028" s="62"/>
      <c r="K1028" s="62"/>
      <c r="L1028" s="62"/>
      <c r="M1028" s="62"/>
      <c r="N1028" s="62"/>
      <c r="O1028" s="62"/>
      <c r="P1028" s="62"/>
      <c r="Q1028" s="62"/>
      <c r="R1028" s="62"/>
      <c r="S1028" s="62"/>
      <c r="T1028" s="62"/>
      <c r="U1028" s="62"/>
      <c r="V1028" s="62"/>
      <c r="W1028" s="62"/>
      <c r="X1028" s="62"/>
      <c r="Y1028" s="62"/>
      <c r="Z1028" s="62"/>
    </row>
    <row r="1029" spans="1:26">
      <c r="A1029" s="62"/>
      <c r="B1029" s="62"/>
      <c r="C1029" s="62"/>
      <c r="D1029" s="62"/>
      <c r="E1029" s="62"/>
      <c r="F1029" s="62"/>
      <c r="G1029" s="62"/>
      <c r="H1029" s="62"/>
      <c r="I1029" s="62"/>
      <c r="J1029" s="62"/>
      <c r="K1029" s="62"/>
      <c r="L1029" s="62"/>
      <c r="M1029" s="62"/>
      <c r="N1029" s="62"/>
      <c r="O1029" s="62"/>
      <c r="P1029" s="62"/>
      <c r="Q1029" s="62"/>
      <c r="R1029" s="62"/>
      <c r="S1029" s="62"/>
      <c r="T1029" s="62"/>
      <c r="U1029" s="62"/>
      <c r="V1029" s="62"/>
      <c r="W1029" s="62"/>
      <c r="X1029" s="62"/>
      <c r="Y1029" s="62"/>
      <c r="Z1029" s="62"/>
    </row>
    <row r="1030" spans="1:26">
      <c r="A1030" s="62"/>
      <c r="B1030" s="62"/>
      <c r="C1030" s="62"/>
      <c r="D1030" s="62"/>
      <c r="E1030" s="62"/>
      <c r="F1030" s="62"/>
      <c r="G1030" s="62"/>
      <c r="H1030" s="62"/>
      <c r="I1030" s="62"/>
      <c r="J1030" s="62"/>
      <c r="K1030" s="62"/>
      <c r="L1030" s="62"/>
      <c r="M1030" s="62"/>
      <c r="N1030" s="62"/>
      <c r="O1030" s="62"/>
      <c r="P1030" s="62"/>
      <c r="Q1030" s="62"/>
      <c r="R1030" s="62"/>
      <c r="S1030" s="62"/>
      <c r="T1030" s="62"/>
      <c r="U1030" s="62"/>
      <c r="V1030" s="62"/>
      <c r="W1030" s="62"/>
      <c r="X1030" s="62"/>
      <c r="Y1030" s="62"/>
      <c r="Z1030" s="62"/>
    </row>
    <row r="1031" spans="1:26">
      <c r="A1031" s="62"/>
      <c r="B1031" s="62"/>
      <c r="C1031" s="62"/>
      <c r="D1031" s="62"/>
      <c r="E1031" s="62"/>
      <c r="F1031" s="62"/>
      <c r="G1031" s="62"/>
      <c r="H1031" s="62"/>
      <c r="I1031" s="62"/>
      <c r="J1031" s="62"/>
      <c r="K1031" s="62"/>
      <c r="L1031" s="62"/>
      <c r="M1031" s="62"/>
      <c r="N1031" s="62"/>
      <c r="O1031" s="62"/>
      <c r="P1031" s="62"/>
      <c r="Q1031" s="62"/>
      <c r="R1031" s="62"/>
      <c r="S1031" s="62"/>
      <c r="T1031" s="62"/>
      <c r="U1031" s="62"/>
      <c r="V1031" s="62"/>
      <c r="W1031" s="62"/>
      <c r="X1031" s="62"/>
      <c r="Y1031" s="62"/>
      <c r="Z1031" s="62"/>
    </row>
    <row r="1032" spans="1:26">
      <c r="A1032" s="62"/>
      <c r="B1032" s="62"/>
      <c r="C1032" s="62"/>
      <c r="D1032" s="62"/>
      <c r="E1032" s="62"/>
      <c r="F1032" s="62"/>
      <c r="G1032" s="62"/>
      <c r="H1032" s="62"/>
      <c r="I1032" s="62"/>
      <c r="J1032" s="62"/>
      <c r="K1032" s="62"/>
      <c r="L1032" s="62"/>
      <c r="M1032" s="62"/>
      <c r="N1032" s="62"/>
      <c r="O1032" s="62"/>
      <c r="P1032" s="62"/>
      <c r="Q1032" s="62"/>
      <c r="R1032" s="62"/>
      <c r="S1032" s="62"/>
      <c r="T1032" s="62"/>
      <c r="U1032" s="62"/>
      <c r="V1032" s="62"/>
      <c r="W1032" s="62"/>
      <c r="X1032" s="62"/>
      <c r="Y1032" s="62"/>
      <c r="Z1032" s="62"/>
    </row>
    <row r="1033" spans="1:26">
      <c r="A1033" s="62"/>
      <c r="B1033" s="62"/>
      <c r="C1033" s="62"/>
      <c r="D1033" s="62"/>
      <c r="E1033" s="62"/>
      <c r="F1033" s="62"/>
      <c r="G1033" s="62"/>
      <c r="H1033" s="62"/>
      <c r="I1033" s="62"/>
      <c r="J1033" s="62"/>
      <c r="K1033" s="62"/>
      <c r="L1033" s="62"/>
      <c r="M1033" s="62"/>
      <c r="N1033" s="62"/>
      <c r="O1033" s="62"/>
      <c r="P1033" s="62"/>
      <c r="Q1033" s="62"/>
      <c r="R1033" s="62"/>
      <c r="S1033" s="62"/>
      <c r="T1033" s="62"/>
      <c r="U1033" s="62"/>
      <c r="V1033" s="62"/>
      <c r="W1033" s="62"/>
      <c r="X1033" s="62"/>
      <c r="Y1033" s="62"/>
      <c r="Z1033" s="62"/>
    </row>
    <row r="1034" spans="1:26">
      <c r="A1034" s="62"/>
      <c r="B1034" s="62"/>
      <c r="C1034" s="62"/>
      <c r="D1034" s="62"/>
      <c r="E1034" s="62"/>
      <c r="F1034" s="62"/>
      <c r="G1034" s="62"/>
      <c r="H1034" s="62"/>
      <c r="I1034" s="62"/>
      <c r="J1034" s="62"/>
      <c r="K1034" s="62"/>
      <c r="L1034" s="62"/>
      <c r="M1034" s="62"/>
      <c r="N1034" s="62"/>
      <c r="O1034" s="62"/>
      <c r="P1034" s="62"/>
      <c r="Q1034" s="62"/>
      <c r="R1034" s="62"/>
      <c r="S1034" s="62"/>
      <c r="T1034" s="62"/>
      <c r="U1034" s="62"/>
      <c r="V1034" s="62"/>
      <c r="W1034" s="62"/>
      <c r="X1034" s="62"/>
      <c r="Y1034" s="62"/>
      <c r="Z1034" s="62"/>
    </row>
    <row r="1035" spans="1:26">
      <c r="A1035" s="62"/>
      <c r="B1035" s="62"/>
      <c r="C1035" s="62"/>
      <c r="D1035" s="62"/>
      <c r="E1035" s="62"/>
      <c r="F1035" s="62"/>
      <c r="G1035" s="62"/>
      <c r="H1035" s="62"/>
      <c r="I1035" s="62"/>
      <c r="J1035" s="62"/>
      <c r="K1035" s="62"/>
      <c r="L1035" s="62"/>
      <c r="M1035" s="62"/>
      <c r="N1035" s="62"/>
      <c r="O1035" s="62"/>
      <c r="P1035" s="62"/>
      <c r="Q1035" s="62"/>
      <c r="R1035" s="62"/>
      <c r="S1035" s="62"/>
      <c r="T1035" s="62"/>
      <c r="U1035" s="62"/>
      <c r="V1035" s="62"/>
      <c r="W1035" s="62"/>
      <c r="X1035" s="62"/>
      <c r="Y1035" s="62"/>
      <c r="Z1035" s="62"/>
    </row>
    <row r="1036" spans="1:26">
      <c r="A1036" s="62"/>
      <c r="B1036" s="62"/>
      <c r="C1036" s="62"/>
      <c r="D1036" s="62"/>
      <c r="E1036" s="62"/>
      <c r="F1036" s="62"/>
      <c r="G1036" s="62"/>
      <c r="H1036" s="62"/>
      <c r="I1036" s="62"/>
      <c r="J1036" s="62"/>
      <c r="K1036" s="62"/>
      <c r="L1036" s="62"/>
      <c r="M1036" s="62"/>
      <c r="N1036" s="62"/>
      <c r="O1036" s="62"/>
      <c r="P1036" s="62"/>
      <c r="Q1036" s="62"/>
      <c r="R1036" s="62"/>
      <c r="S1036" s="62"/>
      <c r="T1036" s="62"/>
      <c r="U1036" s="62"/>
      <c r="V1036" s="62"/>
      <c r="W1036" s="62"/>
      <c r="X1036" s="62"/>
      <c r="Y1036" s="62"/>
      <c r="Z1036" s="62"/>
    </row>
    <row r="1037" spans="1:26">
      <c r="A1037" s="62"/>
      <c r="B1037" s="62"/>
      <c r="C1037" s="62"/>
      <c r="D1037" s="62"/>
      <c r="E1037" s="62"/>
      <c r="F1037" s="62"/>
      <c r="G1037" s="62"/>
      <c r="H1037" s="62"/>
      <c r="I1037" s="62"/>
      <c r="J1037" s="62"/>
      <c r="K1037" s="62"/>
      <c r="L1037" s="62"/>
      <c r="M1037" s="62"/>
      <c r="N1037" s="62"/>
      <c r="O1037" s="62"/>
      <c r="P1037" s="62"/>
      <c r="Q1037" s="62"/>
      <c r="R1037" s="62"/>
      <c r="S1037" s="62"/>
      <c r="T1037" s="62"/>
      <c r="U1037" s="62"/>
      <c r="V1037" s="62"/>
      <c r="W1037" s="62"/>
      <c r="X1037" s="62"/>
      <c r="Y1037" s="62"/>
      <c r="Z1037" s="62"/>
    </row>
    <row r="1038" spans="1:26">
      <c r="A1038" s="62"/>
      <c r="B1038" s="62"/>
      <c r="C1038" s="62"/>
      <c r="D1038" s="62"/>
      <c r="E1038" s="62"/>
      <c r="F1038" s="62"/>
      <c r="G1038" s="62"/>
      <c r="H1038" s="62"/>
      <c r="I1038" s="62"/>
      <c r="J1038" s="62"/>
      <c r="K1038" s="62"/>
      <c r="L1038" s="62"/>
      <c r="M1038" s="62"/>
      <c r="N1038" s="62"/>
      <c r="O1038" s="62"/>
      <c r="P1038" s="62"/>
      <c r="Q1038" s="62"/>
      <c r="R1038" s="62"/>
      <c r="S1038" s="62"/>
      <c r="T1038" s="62"/>
      <c r="U1038" s="62"/>
      <c r="V1038" s="62"/>
      <c r="W1038" s="62"/>
      <c r="X1038" s="62"/>
      <c r="Y1038" s="62"/>
      <c r="Z1038" s="62"/>
    </row>
    <row r="1039" spans="1:26">
      <c r="A1039" s="62"/>
      <c r="B1039" s="62"/>
      <c r="C1039" s="62"/>
      <c r="D1039" s="62"/>
      <c r="E1039" s="62"/>
      <c r="F1039" s="62"/>
      <c r="G1039" s="62"/>
      <c r="H1039" s="62"/>
      <c r="I1039" s="62"/>
      <c r="J1039" s="62"/>
      <c r="K1039" s="62"/>
      <c r="L1039" s="62"/>
      <c r="M1039" s="62"/>
      <c r="N1039" s="62"/>
      <c r="O1039" s="62"/>
      <c r="P1039" s="62"/>
      <c r="Q1039" s="62"/>
      <c r="R1039" s="62"/>
      <c r="S1039" s="62"/>
      <c r="T1039" s="62"/>
      <c r="U1039" s="62"/>
      <c r="V1039" s="62"/>
      <c r="W1039" s="62"/>
      <c r="X1039" s="62"/>
      <c r="Y1039" s="62"/>
      <c r="Z1039" s="62"/>
    </row>
    <row r="1040" spans="1:26">
      <c r="A1040" s="62"/>
      <c r="B1040" s="62"/>
      <c r="C1040" s="62"/>
      <c r="D1040" s="62"/>
      <c r="E1040" s="62"/>
      <c r="F1040" s="62"/>
      <c r="G1040" s="62"/>
      <c r="H1040" s="62"/>
      <c r="I1040" s="62"/>
      <c r="J1040" s="62"/>
      <c r="K1040" s="62"/>
      <c r="L1040" s="62"/>
      <c r="M1040" s="62"/>
      <c r="N1040" s="62"/>
      <c r="O1040" s="62"/>
      <c r="P1040" s="62"/>
      <c r="Q1040" s="62"/>
      <c r="R1040" s="62"/>
      <c r="S1040" s="62"/>
      <c r="T1040" s="62"/>
      <c r="U1040" s="62"/>
      <c r="V1040" s="62"/>
      <c r="W1040" s="62"/>
      <c r="X1040" s="62"/>
      <c r="Y1040" s="62"/>
      <c r="Z1040" s="62"/>
    </row>
    <row r="1041" spans="1:26">
      <c r="A1041" s="62"/>
      <c r="B1041" s="62"/>
      <c r="C1041" s="62"/>
      <c r="D1041" s="62"/>
      <c r="E1041" s="62"/>
      <c r="F1041" s="62"/>
      <c r="G1041" s="62"/>
      <c r="H1041" s="62"/>
      <c r="I1041" s="62"/>
      <c r="J1041" s="62"/>
      <c r="K1041" s="62"/>
      <c r="L1041" s="62"/>
      <c r="M1041" s="62"/>
      <c r="N1041" s="62"/>
      <c r="O1041" s="62"/>
      <c r="P1041" s="62"/>
      <c r="Q1041" s="62"/>
      <c r="R1041" s="62"/>
      <c r="S1041" s="62"/>
      <c r="T1041" s="62"/>
      <c r="U1041" s="62"/>
      <c r="V1041" s="62"/>
      <c r="W1041" s="62"/>
      <c r="X1041" s="62"/>
      <c r="Y1041" s="62"/>
      <c r="Z1041" s="62"/>
    </row>
    <row r="1042" spans="1:26">
      <c r="A1042" s="62"/>
      <c r="B1042" s="62"/>
      <c r="C1042" s="62"/>
      <c r="D1042" s="62"/>
      <c r="E1042" s="62"/>
      <c r="F1042" s="62"/>
      <c r="G1042" s="62"/>
      <c r="H1042" s="62"/>
      <c r="I1042" s="62"/>
      <c r="J1042" s="62"/>
      <c r="K1042" s="62"/>
      <c r="L1042" s="62"/>
      <c r="M1042" s="62"/>
      <c r="N1042" s="62"/>
      <c r="O1042" s="62"/>
      <c r="P1042" s="62"/>
      <c r="Q1042" s="62"/>
      <c r="R1042" s="62"/>
      <c r="S1042" s="62"/>
      <c r="T1042" s="62"/>
      <c r="U1042" s="62"/>
      <c r="V1042" s="62"/>
      <c r="W1042" s="62"/>
      <c r="X1042" s="62"/>
      <c r="Y1042" s="62"/>
      <c r="Z1042" s="62"/>
    </row>
    <row r="1043" spans="1:26">
      <c r="A1043" s="62"/>
      <c r="B1043" s="62"/>
      <c r="C1043" s="62"/>
      <c r="D1043" s="62"/>
      <c r="E1043" s="62"/>
      <c r="F1043" s="62"/>
      <c r="G1043" s="62"/>
      <c r="H1043" s="62"/>
      <c r="I1043" s="62"/>
      <c r="J1043" s="62"/>
      <c r="K1043" s="62"/>
      <c r="L1043" s="62"/>
      <c r="M1043" s="62"/>
      <c r="N1043" s="62"/>
      <c r="O1043" s="62"/>
      <c r="P1043" s="62"/>
      <c r="Q1043" s="62"/>
      <c r="R1043" s="62"/>
      <c r="S1043" s="62"/>
      <c r="T1043" s="62"/>
      <c r="U1043" s="62"/>
      <c r="V1043" s="62"/>
      <c r="W1043" s="62"/>
      <c r="X1043" s="62"/>
      <c r="Y1043" s="62"/>
      <c r="Z1043" s="62"/>
    </row>
    <row r="1044" spans="1:26">
      <c r="A1044" s="62"/>
      <c r="B1044" s="62"/>
      <c r="C1044" s="62"/>
      <c r="D1044" s="62"/>
      <c r="E1044" s="62"/>
      <c r="F1044" s="62"/>
      <c r="G1044" s="62"/>
      <c r="H1044" s="62"/>
      <c r="I1044" s="62"/>
      <c r="J1044" s="62"/>
      <c r="K1044" s="62"/>
      <c r="L1044" s="62"/>
      <c r="M1044" s="62"/>
      <c r="N1044" s="62"/>
      <c r="O1044" s="62"/>
      <c r="P1044" s="62"/>
      <c r="Q1044" s="62"/>
      <c r="R1044" s="62"/>
      <c r="S1044" s="62"/>
      <c r="T1044" s="62"/>
      <c r="U1044" s="62"/>
      <c r="V1044" s="62"/>
      <c r="W1044" s="62"/>
      <c r="X1044" s="62"/>
      <c r="Y1044" s="62"/>
      <c r="Z1044" s="62"/>
    </row>
    <row r="1045" spans="1:26">
      <c r="A1045" s="62"/>
      <c r="B1045" s="62"/>
      <c r="C1045" s="62"/>
      <c r="D1045" s="62"/>
      <c r="E1045" s="62"/>
      <c r="F1045" s="62"/>
      <c r="G1045" s="62"/>
      <c r="H1045" s="62"/>
      <c r="I1045" s="62"/>
      <c r="J1045" s="62"/>
      <c r="K1045" s="62"/>
      <c r="L1045" s="62"/>
      <c r="M1045" s="62"/>
      <c r="N1045" s="62"/>
      <c r="O1045" s="62"/>
      <c r="P1045" s="62"/>
      <c r="Q1045" s="62"/>
      <c r="R1045" s="62"/>
      <c r="S1045" s="62"/>
      <c r="T1045" s="62"/>
      <c r="U1045" s="62"/>
      <c r="V1045" s="62"/>
      <c r="W1045" s="62"/>
      <c r="X1045" s="62"/>
      <c r="Y1045" s="62"/>
      <c r="Z1045" s="62"/>
    </row>
    <row r="1046" spans="1:26">
      <c r="A1046" s="62"/>
      <c r="B1046" s="62"/>
      <c r="C1046" s="62"/>
      <c r="D1046" s="62"/>
      <c r="E1046" s="62"/>
      <c r="F1046" s="62"/>
      <c r="G1046" s="62"/>
      <c r="H1046" s="62"/>
      <c r="I1046" s="62"/>
      <c r="J1046" s="62"/>
      <c r="K1046" s="62"/>
      <c r="L1046" s="62"/>
      <c r="M1046" s="62"/>
      <c r="N1046" s="62"/>
      <c r="O1046" s="62"/>
      <c r="P1046" s="62"/>
      <c r="Q1046" s="62"/>
      <c r="R1046" s="62"/>
      <c r="S1046" s="62"/>
      <c r="T1046" s="62"/>
      <c r="U1046" s="62"/>
      <c r="V1046" s="62"/>
      <c r="W1046" s="62"/>
      <c r="X1046" s="62"/>
      <c r="Y1046" s="62"/>
      <c r="Z1046" s="62"/>
    </row>
    <row r="1047" spans="1:26">
      <c r="A1047" s="62"/>
      <c r="B1047" s="62"/>
      <c r="C1047" s="62"/>
      <c r="D1047" s="62"/>
      <c r="E1047" s="62"/>
      <c r="F1047" s="62"/>
      <c r="G1047" s="62"/>
      <c r="H1047" s="62"/>
      <c r="I1047" s="62"/>
      <c r="J1047" s="62"/>
      <c r="K1047" s="62"/>
      <c r="L1047" s="62"/>
      <c r="M1047" s="62"/>
      <c r="N1047" s="62"/>
      <c r="O1047" s="62"/>
      <c r="P1047" s="62"/>
      <c r="Q1047" s="62"/>
      <c r="R1047" s="62"/>
      <c r="S1047" s="62"/>
      <c r="T1047" s="62"/>
      <c r="U1047" s="62"/>
      <c r="V1047" s="62"/>
      <c r="W1047" s="62"/>
      <c r="X1047" s="62"/>
      <c r="Y1047" s="62"/>
      <c r="Z1047" s="62"/>
    </row>
    <row r="1048" spans="1:26">
      <c r="A1048" s="62"/>
      <c r="B1048" s="62"/>
      <c r="C1048" s="62"/>
      <c r="D1048" s="62"/>
      <c r="E1048" s="62"/>
      <c r="F1048" s="62"/>
      <c r="G1048" s="62"/>
      <c r="H1048" s="62"/>
      <c r="I1048" s="62"/>
      <c r="J1048" s="62"/>
      <c r="K1048" s="62"/>
      <c r="L1048" s="62"/>
      <c r="M1048" s="62"/>
      <c r="N1048" s="62"/>
      <c r="O1048" s="62"/>
      <c r="P1048" s="62"/>
      <c r="Q1048" s="62"/>
      <c r="R1048" s="62"/>
      <c r="S1048" s="62"/>
      <c r="T1048" s="62"/>
      <c r="U1048" s="62"/>
      <c r="V1048" s="62"/>
      <c r="W1048" s="62"/>
      <c r="X1048" s="62"/>
      <c r="Y1048" s="62"/>
      <c r="Z1048" s="62"/>
    </row>
    <row r="1049" spans="1:26">
      <c r="A1049" s="62"/>
      <c r="B1049" s="62"/>
      <c r="C1049" s="62"/>
      <c r="D1049" s="62"/>
      <c r="E1049" s="62"/>
      <c r="F1049" s="62"/>
      <c r="G1049" s="62"/>
      <c r="H1049" s="62"/>
      <c r="I1049" s="62"/>
      <c r="J1049" s="62"/>
      <c r="K1049" s="62"/>
      <c r="L1049" s="62"/>
      <c r="M1049" s="62"/>
      <c r="N1049" s="62"/>
      <c r="O1049" s="62"/>
      <c r="P1049" s="62"/>
      <c r="Q1049" s="62"/>
      <c r="R1049" s="62"/>
      <c r="S1049" s="62"/>
      <c r="T1049" s="62"/>
      <c r="U1049" s="62"/>
      <c r="V1049" s="62"/>
      <c r="W1049" s="62"/>
      <c r="X1049" s="62"/>
      <c r="Y1049" s="62"/>
      <c r="Z1049" s="62"/>
    </row>
    <row r="1050" spans="1:26">
      <c r="A1050" s="62"/>
      <c r="B1050" s="62"/>
      <c r="C1050" s="62"/>
      <c r="D1050" s="62"/>
      <c r="E1050" s="62"/>
      <c r="F1050" s="62"/>
      <c r="G1050" s="62"/>
      <c r="H1050" s="62"/>
      <c r="I1050" s="62"/>
      <c r="J1050" s="62"/>
      <c r="K1050" s="62"/>
      <c r="L1050" s="62"/>
      <c r="M1050" s="62"/>
      <c r="N1050" s="62"/>
      <c r="O1050" s="62"/>
      <c r="P1050" s="62"/>
      <c r="Q1050" s="62"/>
      <c r="R1050" s="62"/>
      <c r="S1050" s="62"/>
      <c r="T1050" s="62"/>
      <c r="U1050" s="62"/>
      <c r="V1050" s="62"/>
      <c r="W1050" s="62"/>
      <c r="X1050" s="62"/>
      <c r="Y1050" s="62"/>
      <c r="Z1050" s="62"/>
    </row>
    <row r="1051" spans="1:26">
      <c r="A1051" s="62"/>
      <c r="B1051" s="62"/>
      <c r="C1051" s="62"/>
      <c r="D1051" s="62"/>
      <c r="E1051" s="62"/>
      <c r="F1051" s="62"/>
      <c r="G1051" s="62"/>
      <c r="H1051" s="62"/>
      <c r="I1051" s="62"/>
      <c r="J1051" s="62"/>
      <c r="K1051" s="62"/>
      <c r="L1051" s="62"/>
      <c r="M1051" s="62"/>
      <c r="N1051" s="62"/>
      <c r="O1051" s="62"/>
      <c r="P1051" s="62"/>
      <c r="Q1051" s="62"/>
      <c r="R1051" s="62"/>
      <c r="S1051" s="62"/>
      <c r="T1051" s="62"/>
      <c r="U1051" s="62"/>
      <c r="V1051" s="62"/>
      <c r="W1051" s="62"/>
      <c r="X1051" s="62"/>
      <c r="Y1051" s="62"/>
      <c r="Z1051" s="62"/>
    </row>
    <row r="1052" spans="1:26">
      <c r="A1052" s="62"/>
      <c r="B1052" s="62"/>
      <c r="C1052" s="62"/>
      <c r="D1052" s="62"/>
      <c r="E1052" s="62"/>
      <c r="F1052" s="62"/>
      <c r="G1052" s="62"/>
      <c r="H1052" s="62"/>
      <c r="I1052" s="62"/>
      <c r="J1052" s="62"/>
      <c r="K1052" s="62"/>
      <c r="L1052" s="62"/>
      <c r="M1052" s="62"/>
      <c r="N1052" s="62"/>
      <c r="O1052" s="62"/>
      <c r="P1052" s="62"/>
      <c r="Q1052" s="62"/>
      <c r="R1052" s="62"/>
      <c r="S1052" s="62"/>
      <c r="T1052" s="62"/>
      <c r="U1052" s="62"/>
      <c r="V1052" s="62"/>
      <c r="W1052" s="62"/>
      <c r="X1052" s="62"/>
      <c r="Y1052" s="62"/>
      <c r="Z1052" s="62"/>
    </row>
    <row r="1053" spans="1:26">
      <c r="A1053" s="62"/>
      <c r="B1053" s="62"/>
      <c r="C1053" s="62"/>
      <c r="D1053" s="62"/>
      <c r="E1053" s="62"/>
      <c r="F1053" s="62"/>
      <c r="G1053" s="62"/>
      <c r="H1053" s="62"/>
      <c r="I1053" s="62"/>
      <c r="J1053" s="62"/>
      <c r="K1053" s="62"/>
      <c r="L1053" s="62"/>
      <c r="M1053" s="62"/>
      <c r="N1053" s="62"/>
      <c r="O1053" s="62"/>
      <c r="P1053" s="62"/>
      <c r="Q1053" s="62"/>
      <c r="R1053" s="62"/>
      <c r="S1053" s="62"/>
      <c r="T1053" s="62"/>
      <c r="U1053" s="62"/>
      <c r="V1053" s="62"/>
      <c r="W1053" s="62"/>
      <c r="X1053" s="62"/>
      <c r="Y1053" s="62"/>
      <c r="Z1053" s="62"/>
    </row>
    <row r="1054" spans="1:26">
      <c r="A1054" s="62"/>
      <c r="B1054" s="62"/>
      <c r="C1054" s="62"/>
      <c r="D1054" s="62"/>
      <c r="E1054" s="62"/>
      <c r="F1054" s="62"/>
      <c r="G1054" s="62"/>
      <c r="H1054" s="62"/>
      <c r="I1054" s="62"/>
      <c r="J1054" s="62"/>
      <c r="K1054" s="62"/>
      <c r="L1054" s="62"/>
      <c r="M1054" s="62"/>
      <c r="N1054" s="62"/>
      <c r="O1054" s="62"/>
      <c r="P1054" s="62"/>
      <c r="Q1054" s="62"/>
      <c r="R1054" s="62"/>
      <c r="S1054" s="62"/>
      <c r="T1054" s="62"/>
      <c r="U1054" s="62"/>
      <c r="V1054" s="62"/>
      <c r="W1054" s="62"/>
      <c r="X1054" s="62"/>
      <c r="Y1054" s="62"/>
      <c r="Z1054" s="62"/>
    </row>
    <row r="1055" spans="1:26">
      <c r="A1055" s="62"/>
      <c r="B1055" s="62"/>
      <c r="C1055" s="62"/>
      <c r="D1055" s="62"/>
      <c r="E1055" s="62"/>
      <c r="F1055" s="62"/>
      <c r="G1055" s="62"/>
      <c r="H1055" s="62"/>
      <c r="I1055" s="62"/>
      <c r="J1055" s="62"/>
      <c r="K1055" s="62"/>
      <c r="L1055" s="62"/>
      <c r="M1055" s="62"/>
      <c r="N1055" s="62"/>
      <c r="O1055" s="62"/>
      <c r="P1055" s="62"/>
      <c r="Q1055" s="62"/>
      <c r="R1055" s="62"/>
      <c r="S1055" s="62"/>
      <c r="T1055" s="62"/>
      <c r="U1055" s="62"/>
      <c r="V1055" s="62"/>
      <c r="W1055" s="62"/>
      <c r="X1055" s="62"/>
      <c r="Y1055" s="62"/>
      <c r="Z1055" s="62"/>
    </row>
    <row r="1056" spans="1:26">
      <c r="A1056" s="62"/>
      <c r="B1056" s="62"/>
      <c r="C1056" s="62"/>
      <c r="D1056" s="62"/>
      <c r="E1056" s="62"/>
      <c r="F1056" s="62"/>
      <c r="G1056" s="62"/>
      <c r="H1056" s="62"/>
      <c r="I1056" s="62"/>
      <c r="J1056" s="62"/>
      <c r="K1056" s="62"/>
      <c r="L1056" s="62"/>
      <c r="M1056" s="62"/>
      <c r="N1056" s="62"/>
      <c r="O1056" s="62"/>
      <c r="P1056" s="62"/>
      <c r="Q1056" s="62"/>
      <c r="R1056" s="62"/>
      <c r="S1056" s="62"/>
      <c r="T1056" s="62"/>
      <c r="U1056" s="62"/>
      <c r="V1056" s="62"/>
      <c r="W1056" s="62"/>
      <c r="X1056" s="62"/>
      <c r="Y1056" s="62"/>
      <c r="Z1056" s="62"/>
    </row>
    <row r="1057" spans="1:26">
      <c r="A1057" s="62"/>
      <c r="B1057" s="62"/>
      <c r="C1057" s="62"/>
      <c r="D1057" s="62"/>
      <c r="E1057" s="62"/>
      <c r="F1057" s="62"/>
      <c r="G1057" s="62"/>
      <c r="H1057" s="62"/>
      <c r="I1057" s="62"/>
      <c r="J1057" s="62"/>
      <c r="K1057" s="62"/>
      <c r="L1057" s="62"/>
      <c r="M1057" s="62"/>
      <c r="N1057" s="62"/>
      <c r="O1057" s="62"/>
      <c r="P1057" s="62"/>
      <c r="Q1057" s="62"/>
      <c r="R1057" s="62"/>
      <c r="S1057" s="62"/>
      <c r="T1057" s="62"/>
      <c r="U1057" s="62"/>
      <c r="V1057" s="62"/>
      <c r="W1057" s="62"/>
      <c r="X1057" s="62"/>
      <c r="Y1057" s="62"/>
      <c r="Z1057" s="62"/>
    </row>
    <row r="1058" spans="1:26">
      <c r="A1058" s="62"/>
      <c r="B1058" s="62"/>
      <c r="C1058" s="62"/>
      <c r="D1058" s="62"/>
      <c r="E1058" s="62"/>
      <c r="F1058" s="62"/>
      <c r="G1058" s="62"/>
      <c r="H1058" s="62"/>
      <c r="I1058" s="62"/>
      <c r="J1058" s="62"/>
      <c r="K1058" s="62"/>
      <c r="L1058" s="62"/>
      <c r="M1058" s="62"/>
      <c r="N1058" s="62"/>
      <c r="O1058" s="62"/>
      <c r="P1058" s="62"/>
      <c r="Q1058" s="62"/>
      <c r="R1058" s="62"/>
      <c r="S1058" s="62"/>
      <c r="T1058" s="62"/>
      <c r="U1058" s="62"/>
      <c r="V1058" s="62"/>
      <c r="W1058" s="62"/>
      <c r="X1058" s="62"/>
      <c r="Y1058" s="62"/>
      <c r="Z1058" s="62"/>
    </row>
    <row r="1059" spans="1:26">
      <c r="A1059" s="62"/>
      <c r="B1059" s="62"/>
      <c r="C1059" s="62"/>
      <c r="D1059" s="62"/>
      <c r="E1059" s="62"/>
      <c r="F1059" s="62"/>
      <c r="G1059" s="62"/>
      <c r="H1059" s="62"/>
      <c r="I1059" s="62"/>
      <c r="J1059" s="62"/>
      <c r="K1059" s="62"/>
      <c r="L1059" s="62"/>
      <c r="M1059" s="62"/>
      <c r="N1059" s="62"/>
      <c r="O1059" s="62"/>
      <c r="P1059" s="62"/>
      <c r="Q1059" s="62"/>
      <c r="R1059" s="62"/>
      <c r="S1059" s="62"/>
      <c r="T1059" s="62"/>
      <c r="U1059" s="62"/>
      <c r="V1059" s="62"/>
      <c r="W1059" s="62"/>
      <c r="X1059" s="62"/>
      <c r="Y1059" s="62"/>
      <c r="Z1059" s="62"/>
    </row>
    <row r="1060" spans="1:26">
      <c r="A1060" s="62"/>
      <c r="B1060" s="62"/>
      <c r="C1060" s="62"/>
      <c r="D1060" s="62"/>
      <c r="E1060" s="62"/>
      <c r="F1060" s="62"/>
      <c r="G1060" s="62"/>
      <c r="H1060" s="62"/>
      <c r="I1060" s="62"/>
      <c r="J1060" s="62"/>
      <c r="K1060" s="62"/>
      <c r="L1060" s="62"/>
      <c r="M1060" s="62"/>
      <c r="N1060" s="62"/>
      <c r="O1060" s="62"/>
      <c r="P1060" s="62"/>
      <c r="Q1060" s="62"/>
      <c r="R1060" s="62"/>
      <c r="S1060" s="62"/>
      <c r="T1060" s="62"/>
      <c r="U1060" s="62"/>
      <c r="V1060" s="62"/>
      <c r="W1060" s="62"/>
      <c r="X1060" s="62"/>
      <c r="Y1060" s="62"/>
      <c r="Z1060" s="62"/>
    </row>
    <row r="1061" spans="1:26">
      <c r="A1061" s="62"/>
      <c r="B1061" s="62"/>
      <c r="C1061" s="62"/>
      <c r="D1061" s="62"/>
      <c r="E1061" s="62"/>
      <c r="F1061" s="62"/>
      <c r="G1061" s="62"/>
      <c r="H1061" s="62"/>
      <c r="I1061" s="62"/>
      <c r="J1061" s="62"/>
      <c r="K1061" s="62"/>
      <c r="L1061" s="62"/>
      <c r="M1061" s="62"/>
      <c r="N1061" s="62"/>
      <c r="O1061" s="62"/>
      <c r="P1061" s="62"/>
      <c r="Q1061" s="62"/>
      <c r="R1061" s="62"/>
      <c r="S1061" s="62"/>
      <c r="T1061" s="62"/>
      <c r="U1061" s="62"/>
      <c r="V1061" s="62"/>
      <c r="W1061" s="62"/>
      <c r="X1061" s="62"/>
      <c r="Y1061" s="62"/>
      <c r="Z1061" s="62"/>
    </row>
    <row r="1062" spans="1:26">
      <c r="A1062" s="62"/>
      <c r="B1062" s="62"/>
      <c r="C1062" s="62"/>
      <c r="D1062" s="62"/>
      <c r="E1062" s="62"/>
      <c r="F1062" s="62"/>
      <c r="G1062" s="62"/>
      <c r="H1062" s="62"/>
      <c r="I1062" s="62"/>
      <c r="J1062" s="62"/>
      <c r="K1062" s="62"/>
      <c r="L1062" s="62"/>
      <c r="M1062" s="62"/>
      <c r="N1062" s="62"/>
      <c r="O1062" s="62"/>
      <c r="P1062" s="62"/>
      <c r="Q1062" s="62"/>
      <c r="R1062" s="62"/>
      <c r="S1062" s="62"/>
      <c r="T1062" s="62"/>
      <c r="U1062" s="62"/>
      <c r="V1062" s="62"/>
      <c r="W1062" s="62"/>
      <c r="X1062" s="62"/>
      <c r="Y1062" s="62"/>
      <c r="Z1062" s="62"/>
    </row>
    <row r="1063" spans="1:26">
      <c r="A1063" s="62"/>
      <c r="B1063" s="62"/>
      <c r="C1063" s="62"/>
      <c r="D1063" s="62"/>
      <c r="E1063" s="62"/>
      <c r="F1063" s="62"/>
      <c r="G1063" s="62"/>
      <c r="H1063" s="62"/>
      <c r="I1063" s="62"/>
      <c r="J1063" s="62"/>
      <c r="K1063" s="62"/>
      <c r="L1063" s="62"/>
      <c r="M1063" s="62"/>
      <c r="N1063" s="62"/>
      <c r="O1063" s="62"/>
      <c r="P1063" s="62"/>
      <c r="Q1063" s="62"/>
      <c r="R1063" s="62"/>
      <c r="S1063" s="62"/>
      <c r="T1063" s="62"/>
      <c r="U1063" s="62"/>
      <c r="V1063" s="62"/>
      <c r="W1063" s="62"/>
      <c r="X1063" s="62"/>
      <c r="Y1063" s="62"/>
      <c r="Z1063" s="62"/>
    </row>
    <row r="1064" spans="1:26">
      <c r="A1064" s="62"/>
      <c r="B1064" s="62"/>
      <c r="C1064" s="62"/>
      <c r="D1064" s="62"/>
      <c r="E1064" s="62"/>
      <c r="F1064" s="62"/>
      <c r="G1064" s="62"/>
      <c r="H1064" s="62"/>
      <c r="I1064" s="62"/>
      <c r="J1064" s="62"/>
      <c r="K1064" s="62"/>
      <c r="L1064" s="62"/>
      <c r="M1064" s="62"/>
      <c r="N1064" s="62"/>
      <c r="O1064" s="62"/>
      <c r="P1064" s="62"/>
      <c r="Q1064" s="62"/>
      <c r="R1064" s="62"/>
      <c r="S1064" s="62"/>
      <c r="T1064" s="62"/>
      <c r="U1064" s="62"/>
      <c r="V1064" s="62"/>
      <c r="W1064" s="62"/>
      <c r="X1064" s="62"/>
      <c r="Y1064" s="62"/>
      <c r="Z1064" s="62"/>
    </row>
    <row r="1065" spans="1:26">
      <c r="A1065" s="62"/>
      <c r="B1065" s="62"/>
      <c r="C1065" s="62"/>
      <c r="D1065" s="62"/>
      <c r="E1065" s="62"/>
      <c r="F1065" s="62"/>
      <c r="G1065" s="62"/>
      <c r="H1065" s="62"/>
      <c r="I1065" s="62"/>
      <c r="J1065" s="62"/>
      <c r="K1065" s="62"/>
      <c r="L1065" s="62"/>
      <c r="M1065" s="62"/>
      <c r="N1065" s="62"/>
      <c r="O1065" s="62"/>
      <c r="P1065" s="62"/>
      <c r="Q1065" s="62"/>
      <c r="R1065" s="62"/>
      <c r="S1065" s="62"/>
      <c r="T1065" s="62"/>
      <c r="U1065" s="62"/>
      <c r="V1065" s="62"/>
      <c r="W1065" s="62"/>
      <c r="X1065" s="62"/>
      <c r="Y1065" s="62"/>
      <c r="Z1065" s="62"/>
    </row>
    <row r="1066" spans="1:26">
      <c r="A1066" s="62"/>
      <c r="B1066" s="62"/>
      <c r="C1066" s="62"/>
      <c r="D1066" s="62"/>
      <c r="E1066" s="62"/>
      <c r="F1066" s="62"/>
      <c r="G1066" s="62"/>
      <c r="H1066" s="62"/>
      <c r="I1066" s="62"/>
      <c r="J1066" s="62"/>
      <c r="K1066" s="62"/>
      <c r="L1066" s="62"/>
      <c r="M1066" s="62"/>
      <c r="N1066" s="62"/>
      <c r="O1066" s="62"/>
      <c r="P1066" s="62"/>
      <c r="Q1066" s="62"/>
      <c r="R1066" s="62"/>
      <c r="S1066" s="62"/>
      <c r="T1066" s="62"/>
      <c r="U1066" s="62"/>
      <c r="V1066" s="62"/>
      <c r="W1066" s="62"/>
      <c r="X1066" s="62"/>
      <c r="Y1066" s="62"/>
      <c r="Z1066" s="62"/>
    </row>
    <row r="1067" spans="1:26">
      <c r="A1067" s="62"/>
      <c r="B1067" s="62"/>
      <c r="C1067" s="62"/>
      <c r="D1067" s="62"/>
      <c r="E1067" s="62"/>
      <c r="F1067" s="62"/>
      <c r="G1067" s="62"/>
      <c r="H1067" s="62"/>
      <c r="I1067" s="62"/>
      <c r="J1067" s="62"/>
      <c r="K1067" s="62"/>
      <c r="L1067" s="62"/>
      <c r="M1067" s="62"/>
      <c r="N1067" s="62"/>
      <c r="O1067" s="62"/>
      <c r="P1067" s="62"/>
      <c r="Q1067" s="62"/>
      <c r="R1067" s="62"/>
      <c r="S1067" s="62"/>
      <c r="T1067" s="62"/>
      <c r="U1067" s="62"/>
      <c r="V1067" s="62"/>
      <c r="W1067" s="62"/>
      <c r="X1067" s="62"/>
      <c r="Y1067" s="62"/>
      <c r="Z1067" s="62"/>
    </row>
    <row r="1068" spans="1:26">
      <c r="A1068" s="62"/>
      <c r="B1068" s="62"/>
      <c r="C1068" s="62"/>
      <c r="D1068" s="62"/>
      <c r="E1068" s="62"/>
      <c r="F1068" s="62"/>
      <c r="G1068" s="62"/>
      <c r="H1068" s="62"/>
      <c r="I1068" s="62"/>
      <c r="J1068" s="62"/>
      <c r="K1068" s="62"/>
      <c r="L1068" s="62"/>
      <c r="M1068" s="62"/>
      <c r="N1068" s="62"/>
      <c r="O1068" s="62"/>
      <c r="P1068" s="62"/>
      <c r="Q1068" s="62"/>
      <c r="R1068" s="62"/>
      <c r="S1068" s="62"/>
      <c r="T1068" s="62"/>
      <c r="U1068" s="62"/>
      <c r="V1068" s="62"/>
      <c r="W1068" s="62"/>
      <c r="X1068" s="62"/>
      <c r="Y1068" s="62"/>
      <c r="Z1068" s="62"/>
    </row>
    <row r="1069" spans="1:26">
      <c r="A1069" s="62"/>
      <c r="B1069" s="62"/>
      <c r="C1069" s="62"/>
      <c r="D1069" s="62"/>
      <c r="E1069" s="62"/>
      <c r="F1069" s="62"/>
      <c r="G1069" s="62"/>
      <c r="H1069" s="62"/>
      <c r="I1069" s="62"/>
      <c r="J1069" s="62"/>
      <c r="K1069" s="62"/>
      <c r="L1069" s="62"/>
      <c r="M1069" s="62"/>
      <c r="N1069" s="62"/>
      <c r="O1069" s="62"/>
      <c r="P1069" s="62"/>
      <c r="Q1069" s="62"/>
      <c r="R1069" s="62"/>
      <c r="S1069" s="62"/>
      <c r="T1069" s="62"/>
      <c r="U1069" s="62"/>
      <c r="V1069" s="62"/>
      <c r="W1069" s="62"/>
      <c r="X1069" s="62"/>
      <c r="Y1069" s="62"/>
      <c r="Z1069" s="62"/>
    </row>
    <row r="1070" spans="1:26">
      <c r="A1070" s="62"/>
      <c r="B1070" s="62"/>
      <c r="C1070" s="62"/>
      <c r="D1070" s="62"/>
      <c r="E1070" s="62"/>
      <c r="F1070" s="62"/>
      <c r="G1070" s="62"/>
      <c r="H1070" s="62"/>
      <c r="I1070" s="62"/>
      <c r="J1070" s="62"/>
      <c r="K1070" s="62"/>
      <c r="L1070" s="62"/>
      <c r="M1070" s="62"/>
      <c r="N1070" s="62"/>
      <c r="O1070" s="62"/>
      <c r="P1070" s="62"/>
      <c r="Q1070" s="62"/>
      <c r="R1070" s="62"/>
      <c r="S1070" s="62"/>
      <c r="T1070" s="62"/>
      <c r="U1070" s="62"/>
      <c r="V1070" s="62"/>
      <c r="W1070" s="62"/>
      <c r="X1070" s="62"/>
      <c r="Y1070" s="62"/>
      <c r="Z1070" s="62"/>
    </row>
    <row r="1071" spans="1:26">
      <c r="A1071" s="62"/>
      <c r="B1071" s="62"/>
      <c r="C1071" s="62"/>
      <c r="D1071" s="62"/>
      <c r="E1071" s="62"/>
      <c r="F1071" s="62"/>
      <c r="G1071" s="62"/>
      <c r="H1071" s="62"/>
      <c r="I1071" s="62"/>
      <c r="J1071" s="62"/>
      <c r="K1071" s="62"/>
      <c r="L1071" s="62"/>
      <c r="M1071" s="62"/>
      <c r="N1071" s="62"/>
      <c r="O1071" s="62"/>
      <c r="P1071" s="62"/>
      <c r="Q1071" s="62"/>
      <c r="R1071" s="62"/>
      <c r="S1071" s="62"/>
      <c r="T1071" s="62"/>
      <c r="U1071" s="62"/>
      <c r="V1071" s="62"/>
      <c r="W1071" s="62"/>
      <c r="X1071" s="62"/>
      <c r="Y1071" s="62"/>
      <c r="Z1071" s="62"/>
    </row>
    <row r="1072" spans="1:26">
      <c r="A1072" s="62"/>
      <c r="B1072" s="62"/>
      <c r="C1072" s="62"/>
      <c r="D1072" s="62"/>
      <c r="E1072" s="62"/>
      <c r="F1072" s="62"/>
      <c r="G1072" s="62"/>
      <c r="H1072" s="62"/>
      <c r="I1072" s="62"/>
      <c r="J1072" s="62"/>
      <c r="K1072" s="62"/>
      <c r="L1072" s="62"/>
      <c r="M1072" s="62"/>
      <c r="N1072" s="62"/>
      <c r="O1072" s="62"/>
      <c r="P1072" s="62"/>
      <c r="Q1072" s="62"/>
      <c r="R1072" s="62"/>
      <c r="S1072" s="62"/>
      <c r="T1072" s="62"/>
      <c r="U1072" s="62"/>
      <c r="V1072" s="62"/>
      <c r="W1072" s="62"/>
      <c r="X1072" s="62"/>
      <c r="Y1072" s="62"/>
      <c r="Z1072" s="62"/>
    </row>
    <row r="1073" spans="1:26">
      <c r="A1073" s="62"/>
      <c r="B1073" s="62"/>
      <c r="C1073" s="62"/>
      <c r="D1073" s="62"/>
      <c r="E1073" s="62"/>
      <c r="F1073" s="62"/>
      <c r="G1073" s="62"/>
      <c r="H1073" s="62"/>
      <c r="I1073" s="62"/>
      <c r="J1073" s="62"/>
      <c r="K1073" s="62"/>
      <c r="L1073" s="62"/>
      <c r="M1073" s="62"/>
      <c r="N1073" s="62"/>
      <c r="O1073" s="62"/>
      <c r="P1073" s="62"/>
      <c r="Q1073" s="62"/>
      <c r="R1073" s="62"/>
      <c r="S1073" s="62"/>
      <c r="T1073" s="62"/>
      <c r="U1073" s="62"/>
      <c r="V1073" s="62"/>
      <c r="W1073" s="62"/>
      <c r="X1073" s="62"/>
      <c r="Y1073" s="62"/>
      <c r="Z1073" s="62"/>
    </row>
    <row r="1074" spans="1:26">
      <c r="A1074" s="62"/>
      <c r="B1074" s="62"/>
      <c r="C1074" s="62"/>
      <c r="D1074" s="62"/>
      <c r="E1074" s="62"/>
      <c r="F1074" s="62"/>
      <c r="G1074" s="62"/>
      <c r="H1074" s="62"/>
      <c r="I1074" s="62"/>
      <c r="J1074" s="62"/>
      <c r="K1074" s="62"/>
      <c r="L1074" s="62"/>
      <c r="M1074" s="62"/>
      <c r="N1074" s="62"/>
      <c r="O1074" s="62"/>
      <c r="P1074" s="62"/>
      <c r="Q1074" s="62"/>
      <c r="R1074" s="62"/>
      <c r="S1074" s="62"/>
      <c r="T1074" s="62"/>
      <c r="U1074" s="62"/>
      <c r="V1074" s="62"/>
      <c r="W1074" s="62"/>
      <c r="X1074" s="62"/>
      <c r="Y1074" s="62"/>
      <c r="Z1074" s="62"/>
    </row>
    <row r="1075" spans="1:26">
      <c r="A1075" s="62"/>
      <c r="B1075" s="62"/>
      <c r="C1075" s="62"/>
      <c r="D1075" s="62"/>
      <c r="E1075" s="62"/>
      <c r="F1075" s="62"/>
      <c r="G1075" s="62"/>
      <c r="H1075" s="62"/>
      <c r="I1075" s="62"/>
      <c r="J1075" s="62"/>
      <c r="K1075" s="62"/>
      <c r="L1075" s="62"/>
      <c r="M1075" s="62"/>
      <c r="N1075" s="62"/>
      <c r="O1075" s="62"/>
      <c r="P1075" s="62"/>
      <c r="Q1075" s="62"/>
      <c r="R1075" s="62"/>
      <c r="S1075" s="62"/>
      <c r="T1075" s="62"/>
      <c r="U1075" s="62"/>
      <c r="V1075" s="62"/>
      <c r="W1075" s="62"/>
      <c r="X1075" s="62"/>
      <c r="Y1075" s="62"/>
      <c r="Z1075" s="62"/>
    </row>
    <row r="1076" spans="1:26">
      <c r="A1076" s="62"/>
      <c r="B1076" s="62"/>
      <c r="C1076" s="62"/>
      <c r="D1076" s="62"/>
      <c r="E1076" s="62"/>
      <c r="F1076" s="62"/>
      <c r="G1076" s="62"/>
      <c r="H1076" s="62"/>
      <c r="I1076" s="62"/>
      <c r="J1076" s="62"/>
      <c r="K1076" s="62"/>
      <c r="L1076" s="62"/>
      <c r="M1076" s="62"/>
      <c r="N1076" s="62"/>
      <c r="O1076" s="62"/>
      <c r="P1076" s="62"/>
      <c r="Q1076" s="62"/>
      <c r="R1076" s="62"/>
      <c r="S1076" s="62"/>
      <c r="T1076" s="62"/>
      <c r="U1076" s="62"/>
      <c r="V1076" s="62"/>
      <c r="W1076" s="62"/>
      <c r="X1076" s="62"/>
      <c r="Y1076" s="62"/>
      <c r="Z1076" s="62"/>
    </row>
    <row r="1077" spans="1:26">
      <c r="A1077" s="62"/>
      <c r="B1077" s="62"/>
      <c r="C1077" s="62"/>
      <c r="D1077" s="62"/>
      <c r="E1077" s="62"/>
      <c r="F1077" s="62"/>
      <c r="G1077" s="62"/>
      <c r="H1077" s="62"/>
      <c r="I1077" s="62"/>
      <c r="J1077" s="62"/>
      <c r="K1077" s="62"/>
      <c r="L1077" s="62"/>
      <c r="M1077" s="62"/>
      <c r="N1077" s="62"/>
      <c r="O1077" s="62"/>
      <c r="P1077" s="62"/>
      <c r="Q1077" s="62"/>
      <c r="R1077" s="62"/>
      <c r="S1077" s="62"/>
      <c r="T1077" s="62"/>
      <c r="U1077" s="62"/>
      <c r="V1077" s="62"/>
      <c r="W1077" s="62"/>
      <c r="X1077" s="62"/>
      <c r="Y1077" s="62"/>
      <c r="Z1077" s="62"/>
    </row>
    <row r="1078" spans="1:26">
      <c r="A1078" s="62"/>
      <c r="B1078" s="62"/>
      <c r="C1078" s="62"/>
      <c r="D1078" s="62"/>
      <c r="E1078" s="62"/>
      <c r="F1078" s="62"/>
      <c r="G1078" s="62"/>
      <c r="H1078" s="62"/>
      <c r="I1078" s="62"/>
      <c r="J1078" s="62"/>
      <c r="K1078" s="62"/>
      <c r="L1078" s="62"/>
      <c r="M1078" s="62"/>
      <c r="N1078" s="62"/>
      <c r="O1078" s="62"/>
      <c r="P1078" s="62"/>
      <c r="Q1078" s="62"/>
      <c r="R1078" s="62"/>
      <c r="S1078" s="62"/>
      <c r="T1078" s="62"/>
      <c r="U1078" s="62"/>
      <c r="V1078" s="62"/>
      <c r="W1078" s="62"/>
      <c r="X1078" s="62"/>
      <c r="Y1078" s="62"/>
      <c r="Z1078" s="62"/>
    </row>
    <row r="1079" spans="1:26">
      <c r="A1079" s="62"/>
      <c r="B1079" s="62"/>
      <c r="C1079" s="62"/>
      <c r="D1079" s="62"/>
      <c r="E1079" s="62"/>
      <c r="F1079" s="62"/>
      <c r="G1079" s="62"/>
      <c r="H1079" s="62"/>
      <c r="I1079" s="62"/>
      <c r="J1079" s="62"/>
      <c r="K1079" s="62"/>
      <c r="L1079" s="62"/>
      <c r="M1079" s="62"/>
      <c r="N1079" s="62"/>
      <c r="O1079" s="62"/>
      <c r="P1079" s="62"/>
      <c r="Q1079" s="62"/>
      <c r="R1079" s="62"/>
      <c r="S1079" s="62"/>
      <c r="T1079" s="62"/>
      <c r="U1079" s="62"/>
      <c r="V1079" s="62"/>
      <c r="W1079" s="62"/>
      <c r="X1079" s="62"/>
      <c r="Y1079" s="62"/>
      <c r="Z1079" s="62"/>
    </row>
    <row r="1080" spans="1:26">
      <c r="A1080" s="62"/>
      <c r="B1080" s="62"/>
      <c r="C1080" s="62"/>
      <c r="D1080" s="62"/>
      <c r="E1080" s="62"/>
      <c r="F1080" s="62"/>
      <c r="G1080" s="62"/>
      <c r="H1080" s="62"/>
      <c r="I1080" s="62"/>
      <c r="J1080" s="62"/>
      <c r="K1080" s="62"/>
      <c r="L1080" s="62"/>
      <c r="M1080" s="62"/>
      <c r="N1080" s="62"/>
      <c r="O1080" s="62"/>
      <c r="P1080" s="62"/>
      <c r="Q1080" s="62"/>
      <c r="R1080" s="62"/>
      <c r="S1080" s="62"/>
      <c r="T1080" s="62"/>
      <c r="U1080" s="62"/>
      <c r="V1080" s="62"/>
      <c r="W1080" s="62"/>
      <c r="X1080" s="62"/>
      <c r="Y1080" s="62"/>
      <c r="Z1080" s="62"/>
    </row>
    <row r="1081" spans="1:26">
      <c r="A1081" s="62"/>
      <c r="B1081" s="62"/>
      <c r="C1081" s="62"/>
      <c r="D1081" s="62"/>
      <c r="E1081" s="62"/>
      <c r="F1081" s="62"/>
      <c r="G1081" s="62"/>
      <c r="H1081" s="62"/>
      <c r="I1081" s="62"/>
      <c r="J1081" s="62"/>
      <c r="K1081" s="62"/>
      <c r="L1081" s="62"/>
      <c r="M1081" s="62"/>
      <c r="N1081" s="62"/>
      <c r="O1081" s="62"/>
      <c r="P1081" s="62"/>
      <c r="Q1081" s="62"/>
      <c r="R1081" s="62"/>
      <c r="S1081" s="62"/>
      <c r="T1081" s="62"/>
      <c r="U1081" s="62"/>
      <c r="V1081" s="62"/>
      <c r="W1081" s="62"/>
      <c r="X1081" s="62"/>
      <c r="Y1081" s="62"/>
      <c r="Z1081" s="62"/>
    </row>
    <row r="1082" spans="1:26">
      <c r="A1082" s="62"/>
      <c r="B1082" s="62"/>
      <c r="C1082" s="62"/>
      <c r="D1082" s="62"/>
      <c r="E1082" s="62"/>
      <c r="F1082" s="62"/>
      <c r="G1082" s="62"/>
      <c r="H1082" s="62"/>
      <c r="I1082" s="62"/>
      <c r="J1082" s="62"/>
      <c r="K1082" s="62"/>
      <c r="L1082" s="62"/>
      <c r="M1082" s="62"/>
      <c r="N1082" s="62"/>
      <c r="O1082" s="62"/>
      <c r="P1082" s="62"/>
      <c r="Q1082" s="62"/>
      <c r="R1082" s="62"/>
      <c r="S1082" s="62"/>
      <c r="T1082" s="62"/>
      <c r="U1082" s="62"/>
      <c r="V1082" s="62"/>
      <c r="W1082" s="62"/>
      <c r="X1082" s="62"/>
      <c r="Y1082" s="62"/>
      <c r="Z1082" s="62"/>
    </row>
    <row r="1083" spans="1:26">
      <c r="A1083" s="62"/>
      <c r="B1083" s="62"/>
      <c r="C1083" s="62"/>
      <c r="D1083" s="62"/>
      <c r="E1083" s="62"/>
      <c r="F1083" s="62"/>
      <c r="G1083" s="62"/>
      <c r="H1083" s="62"/>
      <c r="I1083" s="62"/>
      <c r="J1083" s="62"/>
      <c r="K1083" s="62"/>
      <c r="L1083" s="62"/>
      <c r="M1083" s="62"/>
      <c r="N1083" s="62"/>
      <c r="O1083" s="62"/>
      <c r="P1083" s="62"/>
      <c r="Q1083" s="62"/>
      <c r="R1083" s="62"/>
      <c r="S1083" s="62"/>
      <c r="T1083" s="62"/>
      <c r="U1083" s="62"/>
      <c r="V1083" s="62"/>
      <c r="W1083" s="62"/>
      <c r="X1083" s="62"/>
      <c r="Y1083" s="62"/>
      <c r="Z1083" s="62"/>
    </row>
    <row r="1084" spans="1:26">
      <c r="A1084" s="62"/>
      <c r="B1084" s="62"/>
      <c r="C1084" s="62"/>
      <c r="D1084" s="62"/>
      <c r="E1084" s="62"/>
      <c r="F1084" s="62"/>
      <c r="G1084" s="62"/>
      <c r="H1084" s="62"/>
      <c r="I1084" s="62"/>
      <c r="J1084" s="62"/>
      <c r="K1084" s="62"/>
      <c r="L1084" s="62"/>
      <c r="M1084" s="62"/>
      <c r="N1084" s="62"/>
      <c r="O1084" s="62"/>
      <c r="P1084" s="62"/>
      <c r="Q1084" s="62"/>
      <c r="R1084" s="62"/>
      <c r="S1084" s="62"/>
      <c r="T1084" s="62"/>
      <c r="U1084" s="62"/>
      <c r="V1084" s="62"/>
      <c r="W1084" s="62"/>
      <c r="X1084" s="62"/>
      <c r="Y1084" s="62"/>
      <c r="Z1084" s="62"/>
    </row>
    <row r="1085" spans="1:26">
      <c r="A1085" s="62"/>
      <c r="B1085" s="62"/>
      <c r="C1085" s="62"/>
      <c r="D1085" s="62"/>
      <c r="E1085" s="62"/>
      <c r="F1085" s="62"/>
      <c r="G1085" s="62"/>
      <c r="H1085" s="62"/>
      <c r="I1085" s="62"/>
      <c r="J1085" s="62"/>
      <c r="K1085" s="62"/>
      <c r="L1085" s="62"/>
      <c r="M1085" s="62"/>
      <c r="N1085" s="62"/>
      <c r="O1085" s="62"/>
      <c r="P1085" s="62"/>
      <c r="Q1085" s="62"/>
      <c r="R1085" s="62"/>
      <c r="S1085" s="62"/>
      <c r="T1085" s="62"/>
      <c r="U1085" s="62"/>
      <c r="V1085" s="62"/>
      <c r="W1085" s="62"/>
      <c r="X1085" s="62"/>
      <c r="Y1085" s="62"/>
      <c r="Z1085" s="62"/>
    </row>
    <row r="1086" spans="1:26">
      <c r="A1086" s="62"/>
      <c r="B1086" s="62"/>
      <c r="C1086" s="62"/>
      <c r="D1086" s="62"/>
      <c r="E1086" s="62"/>
      <c r="F1086" s="62"/>
      <c r="G1086" s="62"/>
      <c r="H1086" s="62"/>
      <c r="I1086" s="62"/>
      <c r="J1086" s="62"/>
      <c r="K1086" s="62"/>
      <c r="L1086" s="62"/>
      <c r="M1086" s="62"/>
      <c r="N1086" s="62"/>
      <c r="O1086" s="62"/>
      <c r="P1086" s="62"/>
      <c r="Q1086" s="62"/>
      <c r="R1086" s="62"/>
      <c r="S1086" s="62"/>
      <c r="T1086" s="62"/>
      <c r="U1086" s="62"/>
      <c r="V1086" s="62"/>
      <c r="W1086" s="62"/>
      <c r="X1086" s="62"/>
      <c r="Y1086" s="62"/>
      <c r="Z1086" s="62"/>
    </row>
    <row r="1087" spans="1:26">
      <c r="A1087" s="62"/>
      <c r="B1087" s="62"/>
      <c r="C1087" s="62"/>
      <c r="D1087" s="62"/>
      <c r="E1087" s="62"/>
      <c r="F1087" s="62"/>
      <c r="G1087" s="62"/>
      <c r="H1087" s="62"/>
      <c r="I1087" s="62"/>
      <c r="J1087" s="62"/>
      <c r="K1087" s="62"/>
      <c r="L1087" s="62"/>
      <c r="M1087" s="62"/>
      <c r="N1087" s="62"/>
      <c r="O1087" s="62"/>
      <c r="P1087" s="62"/>
      <c r="Q1087" s="62"/>
      <c r="R1087" s="62"/>
      <c r="S1087" s="62"/>
      <c r="T1087" s="62"/>
      <c r="U1087" s="62"/>
      <c r="V1087" s="62"/>
      <c r="W1087" s="62"/>
      <c r="X1087" s="62"/>
      <c r="Y1087" s="62"/>
      <c r="Z1087" s="62"/>
    </row>
    <row r="1088" spans="1:26">
      <c r="A1088" s="62"/>
      <c r="B1088" s="62"/>
      <c r="C1088" s="62"/>
      <c r="D1088" s="62"/>
      <c r="E1088" s="62"/>
      <c r="F1088" s="62"/>
      <c r="G1088" s="62"/>
      <c r="H1088" s="62"/>
      <c r="I1088" s="62"/>
      <c r="J1088" s="62"/>
      <c r="K1088" s="62"/>
      <c r="L1088" s="62"/>
      <c r="M1088" s="62"/>
      <c r="N1088" s="62"/>
      <c r="O1088" s="62"/>
      <c r="P1088" s="62"/>
      <c r="Q1088" s="62"/>
      <c r="R1088" s="62"/>
      <c r="S1088" s="62"/>
      <c r="T1088" s="62"/>
      <c r="U1088" s="62"/>
      <c r="V1088" s="62"/>
      <c r="W1088" s="62"/>
      <c r="X1088" s="62"/>
      <c r="Y1088" s="62"/>
      <c r="Z1088" s="62"/>
    </row>
    <row r="1089" spans="1:26">
      <c r="A1089" s="62"/>
      <c r="B1089" s="62"/>
      <c r="C1089" s="62"/>
      <c r="D1089" s="62"/>
      <c r="E1089" s="62"/>
      <c r="F1089" s="62"/>
      <c r="G1089" s="62"/>
      <c r="H1089" s="62"/>
      <c r="I1089" s="62"/>
      <c r="J1089" s="62"/>
      <c r="K1089" s="62"/>
      <c r="L1089" s="62"/>
      <c r="M1089" s="62"/>
      <c r="N1089" s="62"/>
      <c r="O1089" s="62"/>
      <c r="P1089" s="62"/>
      <c r="Q1089" s="62"/>
      <c r="R1089" s="62"/>
      <c r="S1089" s="62"/>
      <c r="T1089" s="62"/>
      <c r="U1089" s="62"/>
      <c r="V1089" s="62"/>
      <c r="W1089" s="62"/>
      <c r="X1089" s="62"/>
      <c r="Y1089" s="62"/>
      <c r="Z1089" s="62"/>
    </row>
    <row r="1090" spans="1:26">
      <c r="A1090" s="62"/>
      <c r="B1090" s="62"/>
      <c r="C1090" s="62"/>
      <c r="D1090" s="62"/>
      <c r="E1090" s="62"/>
      <c r="F1090" s="62"/>
      <c r="G1090" s="62"/>
      <c r="H1090" s="62"/>
      <c r="I1090" s="62"/>
      <c r="J1090" s="62"/>
      <c r="K1090" s="62"/>
      <c r="L1090" s="62"/>
      <c r="M1090" s="62"/>
      <c r="N1090" s="62"/>
      <c r="O1090" s="62"/>
      <c r="P1090" s="62"/>
      <c r="Q1090" s="62"/>
      <c r="R1090" s="62"/>
      <c r="S1090" s="62"/>
      <c r="T1090" s="62"/>
      <c r="U1090" s="62"/>
      <c r="V1090" s="62"/>
      <c r="W1090" s="62"/>
      <c r="X1090" s="62"/>
      <c r="Y1090" s="62"/>
      <c r="Z1090" s="62"/>
    </row>
    <row r="1091" spans="1:26">
      <c r="A1091" s="62"/>
      <c r="B1091" s="62"/>
      <c r="C1091" s="62"/>
      <c r="D1091" s="62"/>
      <c r="E1091" s="62"/>
      <c r="F1091" s="62"/>
      <c r="G1091" s="62"/>
      <c r="H1091" s="62"/>
      <c r="I1091" s="62"/>
      <c r="J1091" s="62"/>
      <c r="K1091" s="62"/>
      <c r="L1091" s="62"/>
      <c r="M1091" s="62"/>
      <c r="N1091" s="62"/>
      <c r="O1091" s="62"/>
      <c r="P1091" s="62"/>
      <c r="Q1091" s="62"/>
      <c r="R1091" s="62"/>
      <c r="S1091" s="62"/>
      <c r="T1091" s="62"/>
      <c r="U1091" s="62"/>
      <c r="V1091" s="62"/>
      <c r="W1091" s="62"/>
      <c r="X1091" s="62"/>
      <c r="Y1091" s="62"/>
      <c r="Z1091" s="62"/>
    </row>
    <row r="1092" spans="1:26">
      <c r="A1092" s="62"/>
      <c r="B1092" s="62"/>
      <c r="C1092" s="62"/>
      <c r="D1092" s="62"/>
      <c r="E1092" s="62"/>
      <c r="F1092" s="62"/>
      <c r="G1092" s="62"/>
      <c r="H1092" s="62"/>
      <c r="I1092" s="62"/>
      <c r="J1092" s="62"/>
      <c r="K1092" s="62"/>
      <c r="L1092" s="62"/>
      <c r="M1092" s="62"/>
      <c r="N1092" s="62"/>
      <c r="O1092" s="62"/>
      <c r="P1092" s="62"/>
      <c r="Q1092" s="62"/>
      <c r="R1092" s="62"/>
      <c r="S1092" s="62"/>
      <c r="T1092" s="62"/>
      <c r="U1092" s="62"/>
      <c r="V1092" s="62"/>
      <c r="W1092" s="62"/>
      <c r="X1092" s="62"/>
      <c r="Y1092" s="62"/>
      <c r="Z1092" s="62"/>
    </row>
    <row r="1093" spans="1:26">
      <c r="A1093" s="62"/>
      <c r="B1093" s="62"/>
      <c r="C1093" s="62"/>
      <c r="D1093" s="62"/>
      <c r="E1093" s="62"/>
      <c r="F1093" s="62"/>
      <c r="G1093" s="62"/>
      <c r="H1093" s="62"/>
      <c r="I1093" s="62"/>
      <c r="J1093" s="62"/>
      <c r="K1093" s="62"/>
      <c r="L1093" s="62"/>
      <c r="M1093" s="62"/>
      <c r="N1093" s="62"/>
      <c r="O1093" s="62"/>
      <c r="P1093" s="62"/>
      <c r="Q1093" s="62"/>
      <c r="R1093" s="62"/>
      <c r="S1093" s="62"/>
      <c r="T1093" s="62"/>
      <c r="U1093" s="62"/>
      <c r="V1093" s="62"/>
      <c r="W1093" s="62"/>
      <c r="X1093" s="62"/>
      <c r="Y1093" s="62"/>
      <c r="Z1093" s="62"/>
    </row>
    <row r="1094" spans="1:26">
      <c r="A1094" s="62"/>
      <c r="B1094" s="62"/>
      <c r="C1094" s="62"/>
      <c r="D1094" s="62"/>
      <c r="E1094" s="62"/>
      <c r="F1094" s="62"/>
      <c r="G1094" s="62"/>
      <c r="H1094" s="62"/>
      <c r="I1094" s="62"/>
      <c r="J1094" s="62"/>
      <c r="K1094" s="62"/>
      <c r="L1094" s="62"/>
      <c r="M1094" s="62"/>
      <c r="N1094" s="62"/>
      <c r="O1094" s="62"/>
      <c r="P1094" s="62"/>
      <c r="Q1094" s="62"/>
      <c r="R1094" s="62"/>
      <c r="S1094" s="62"/>
      <c r="T1094" s="62"/>
      <c r="U1094" s="62"/>
      <c r="V1094" s="62"/>
      <c r="W1094" s="62"/>
      <c r="X1094" s="62"/>
      <c r="Y1094" s="62"/>
      <c r="Z1094" s="62"/>
    </row>
    <row r="1095" spans="1:26">
      <c r="A1095" s="62"/>
      <c r="B1095" s="62"/>
      <c r="C1095" s="62"/>
      <c r="D1095" s="62"/>
      <c r="E1095" s="62"/>
      <c r="F1095" s="62"/>
      <c r="G1095" s="62"/>
      <c r="H1095" s="62"/>
      <c r="I1095" s="62"/>
      <c r="J1095" s="62"/>
      <c r="K1095" s="62"/>
      <c r="L1095" s="62"/>
      <c r="M1095" s="62"/>
      <c r="N1095" s="62"/>
      <c r="O1095" s="62"/>
      <c r="P1095" s="62"/>
      <c r="Q1095" s="62"/>
      <c r="R1095" s="62"/>
      <c r="S1095" s="62"/>
      <c r="T1095" s="62"/>
      <c r="U1095" s="62"/>
      <c r="V1095" s="62"/>
      <c r="W1095" s="62"/>
      <c r="X1095" s="62"/>
      <c r="Y1095" s="62"/>
      <c r="Z1095" s="62"/>
    </row>
    <row r="1096" spans="1:26">
      <c r="A1096" s="62"/>
      <c r="B1096" s="62"/>
      <c r="C1096" s="62"/>
      <c r="D1096" s="62"/>
      <c r="E1096" s="62"/>
      <c r="F1096" s="62"/>
      <c r="G1096" s="62"/>
      <c r="H1096" s="62"/>
      <c r="I1096" s="62"/>
      <c r="J1096" s="62"/>
      <c r="K1096" s="62"/>
      <c r="L1096" s="62"/>
      <c r="M1096" s="62"/>
      <c r="N1096" s="62"/>
      <c r="O1096" s="62"/>
      <c r="P1096" s="62"/>
      <c r="Q1096" s="62"/>
      <c r="R1096" s="62"/>
      <c r="S1096" s="62"/>
      <c r="T1096" s="62"/>
      <c r="U1096" s="62"/>
      <c r="V1096" s="62"/>
      <c r="W1096" s="62"/>
      <c r="X1096" s="62"/>
      <c r="Y1096" s="62"/>
      <c r="Z1096" s="62"/>
    </row>
    <row r="1097" spans="1:26">
      <c r="A1097" s="62"/>
      <c r="B1097" s="62"/>
      <c r="C1097" s="62"/>
      <c r="D1097" s="62"/>
      <c r="E1097" s="62"/>
      <c r="F1097" s="62"/>
      <c r="G1097" s="62"/>
      <c r="H1097" s="62"/>
      <c r="I1097" s="62"/>
      <c r="J1097" s="62"/>
      <c r="K1097" s="62"/>
      <c r="L1097" s="62"/>
      <c r="M1097" s="62"/>
      <c r="N1097" s="62"/>
      <c r="O1097" s="62"/>
      <c r="P1097" s="62"/>
      <c r="Q1097" s="62"/>
      <c r="R1097" s="62"/>
      <c r="S1097" s="62"/>
      <c r="T1097" s="62"/>
      <c r="U1097" s="62"/>
      <c r="V1097" s="62"/>
      <c r="W1097" s="62"/>
      <c r="X1097" s="62"/>
      <c r="Y1097" s="62"/>
      <c r="Z1097" s="62"/>
    </row>
    <row r="1098" spans="1:26">
      <c r="A1098" s="62"/>
      <c r="B1098" s="62"/>
      <c r="C1098" s="62"/>
      <c r="D1098" s="62"/>
      <c r="E1098" s="62"/>
      <c r="F1098" s="62"/>
      <c r="G1098" s="62"/>
      <c r="H1098" s="62"/>
      <c r="I1098" s="62"/>
      <c r="J1098" s="62"/>
      <c r="K1098" s="62"/>
      <c r="L1098" s="62"/>
      <c r="M1098" s="62"/>
      <c r="N1098" s="62"/>
      <c r="O1098" s="62"/>
      <c r="P1098" s="62"/>
      <c r="Q1098" s="62"/>
      <c r="R1098" s="62"/>
      <c r="S1098" s="62"/>
      <c r="T1098" s="62"/>
      <c r="U1098" s="62"/>
      <c r="V1098" s="62"/>
      <c r="W1098" s="62"/>
      <c r="X1098" s="62"/>
      <c r="Y1098" s="62"/>
      <c r="Z1098" s="62"/>
    </row>
    <row r="1099" spans="1:26">
      <c r="A1099" s="62"/>
      <c r="B1099" s="62"/>
      <c r="C1099" s="62"/>
      <c r="D1099" s="62"/>
      <c r="E1099" s="62"/>
      <c r="F1099" s="62"/>
      <c r="G1099" s="62"/>
      <c r="H1099" s="62"/>
      <c r="I1099" s="62"/>
      <c r="J1099" s="62"/>
      <c r="K1099" s="62"/>
      <c r="L1099" s="62"/>
      <c r="M1099" s="62"/>
      <c r="N1099" s="62"/>
      <c r="O1099" s="62"/>
      <c r="P1099" s="62"/>
      <c r="Q1099" s="62"/>
      <c r="R1099" s="62"/>
      <c r="S1099" s="62"/>
      <c r="T1099" s="62"/>
      <c r="U1099" s="62"/>
      <c r="V1099" s="62"/>
      <c r="W1099" s="62"/>
      <c r="X1099" s="62"/>
      <c r="Y1099" s="62"/>
      <c r="Z1099" s="62"/>
    </row>
    <row r="1100" spans="1:26">
      <c r="A1100" s="62"/>
      <c r="B1100" s="62"/>
      <c r="C1100" s="62"/>
      <c r="D1100" s="62"/>
      <c r="E1100" s="62"/>
      <c r="F1100" s="62"/>
      <c r="G1100" s="62"/>
      <c r="H1100" s="62"/>
      <c r="I1100" s="62"/>
      <c r="J1100" s="62"/>
      <c r="K1100" s="62"/>
      <c r="L1100" s="62"/>
      <c r="M1100" s="62"/>
      <c r="N1100" s="62"/>
      <c r="O1100" s="62"/>
      <c r="P1100" s="62"/>
      <c r="Q1100" s="62"/>
      <c r="R1100" s="62"/>
      <c r="S1100" s="62"/>
      <c r="T1100" s="62"/>
      <c r="U1100" s="62"/>
      <c r="V1100" s="62"/>
      <c r="W1100" s="62"/>
      <c r="X1100" s="62"/>
      <c r="Y1100" s="62"/>
      <c r="Z1100" s="62"/>
    </row>
    <row r="1101" spans="1:26">
      <c r="A1101" s="62"/>
      <c r="B1101" s="62"/>
      <c r="C1101" s="62"/>
      <c r="D1101" s="62"/>
      <c r="E1101" s="62"/>
      <c r="F1101" s="62"/>
      <c r="G1101" s="62"/>
      <c r="H1101" s="62"/>
      <c r="I1101" s="62"/>
      <c r="J1101" s="62"/>
      <c r="K1101" s="62"/>
      <c r="L1101" s="62"/>
      <c r="M1101" s="62"/>
      <c r="N1101" s="62"/>
      <c r="O1101" s="62"/>
      <c r="P1101" s="62"/>
      <c r="Q1101" s="62"/>
      <c r="R1101" s="62"/>
      <c r="S1101" s="62"/>
      <c r="T1101" s="62"/>
      <c r="U1101" s="62"/>
      <c r="V1101" s="62"/>
      <c r="W1101" s="62"/>
      <c r="X1101" s="62"/>
      <c r="Y1101" s="62"/>
      <c r="Z1101" s="62"/>
    </row>
    <row r="1102" spans="1:26">
      <c r="A1102" s="62"/>
      <c r="B1102" s="62"/>
      <c r="C1102" s="62"/>
      <c r="D1102" s="62"/>
      <c r="E1102" s="62"/>
      <c r="F1102" s="62"/>
      <c r="G1102" s="62"/>
      <c r="H1102" s="62"/>
      <c r="I1102" s="62"/>
      <c r="J1102" s="62"/>
      <c r="K1102" s="62"/>
      <c r="L1102" s="62"/>
      <c r="M1102" s="62"/>
      <c r="N1102" s="62"/>
      <c r="O1102" s="62"/>
      <c r="P1102" s="62"/>
      <c r="Q1102" s="62"/>
      <c r="R1102" s="62"/>
      <c r="S1102" s="62"/>
      <c r="T1102" s="62"/>
      <c r="U1102" s="62"/>
      <c r="V1102" s="62"/>
      <c r="W1102" s="62"/>
      <c r="X1102" s="62"/>
      <c r="Y1102" s="62"/>
      <c r="Z1102" s="62"/>
    </row>
    <row r="1103" spans="1:26">
      <c r="A1103" s="62"/>
      <c r="B1103" s="62"/>
      <c r="C1103" s="62"/>
      <c r="D1103" s="62"/>
      <c r="E1103" s="62"/>
      <c r="F1103" s="62"/>
      <c r="G1103" s="62"/>
      <c r="H1103" s="62"/>
      <c r="I1103" s="62"/>
      <c r="J1103" s="62"/>
      <c r="K1103" s="62"/>
      <c r="L1103" s="62"/>
      <c r="M1103" s="62"/>
      <c r="N1103" s="62"/>
      <c r="O1103" s="62"/>
      <c r="P1103" s="62"/>
      <c r="Q1103" s="62"/>
      <c r="R1103" s="62"/>
      <c r="S1103" s="62"/>
      <c r="T1103" s="62"/>
      <c r="U1103" s="62"/>
      <c r="V1103" s="62"/>
      <c r="W1103" s="62"/>
      <c r="X1103" s="62"/>
      <c r="Y1103" s="62"/>
      <c r="Z1103" s="62"/>
    </row>
    <row r="1104" spans="1:26">
      <c r="A1104" s="62"/>
      <c r="B1104" s="62"/>
      <c r="C1104" s="62"/>
      <c r="D1104" s="62"/>
      <c r="E1104" s="62"/>
      <c r="F1104" s="62"/>
      <c r="G1104" s="62"/>
      <c r="H1104" s="62"/>
      <c r="I1104" s="62"/>
      <c r="J1104" s="62"/>
      <c r="K1104" s="62"/>
      <c r="L1104" s="62"/>
      <c r="M1104" s="62"/>
      <c r="N1104" s="62"/>
      <c r="O1104" s="62"/>
      <c r="P1104" s="62"/>
      <c r="Q1104" s="62"/>
      <c r="R1104" s="62"/>
      <c r="S1104" s="62"/>
      <c r="T1104" s="62"/>
      <c r="U1104" s="62"/>
      <c r="V1104" s="62"/>
      <c r="W1104" s="62"/>
      <c r="X1104" s="62"/>
      <c r="Y1104" s="62"/>
      <c r="Z1104" s="62"/>
    </row>
    <row r="1105" spans="1:26">
      <c r="A1105" s="62"/>
      <c r="B1105" s="62"/>
      <c r="C1105" s="62"/>
      <c r="D1105" s="62"/>
      <c r="E1105" s="62"/>
      <c r="F1105" s="62"/>
      <c r="G1105" s="62"/>
      <c r="H1105" s="62"/>
      <c r="I1105" s="62"/>
      <c r="J1105" s="62"/>
      <c r="K1105" s="62"/>
      <c r="L1105" s="62"/>
      <c r="M1105" s="62"/>
      <c r="N1105" s="62"/>
      <c r="O1105" s="62"/>
      <c r="P1105" s="62"/>
      <c r="Q1105" s="62"/>
      <c r="R1105" s="62"/>
      <c r="S1105" s="62"/>
      <c r="T1105" s="62"/>
      <c r="U1105" s="62"/>
      <c r="V1105" s="62"/>
      <c r="W1105" s="62"/>
      <c r="X1105" s="62"/>
      <c r="Y1105" s="62"/>
      <c r="Z1105" s="62"/>
    </row>
    <row r="1106" spans="1:26">
      <c r="A1106" s="62"/>
      <c r="B1106" s="62"/>
      <c r="C1106" s="62"/>
      <c r="D1106" s="62"/>
      <c r="E1106" s="62"/>
      <c r="F1106" s="62"/>
      <c r="G1106" s="62"/>
      <c r="H1106" s="62"/>
      <c r="I1106" s="62"/>
      <c r="J1106" s="62"/>
      <c r="K1106" s="62"/>
      <c r="L1106" s="62"/>
      <c r="M1106" s="62"/>
      <c r="N1106" s="62"/>
      <c r="O1106" s="62"/>
      <c r="P1106" s="62"/>
      <c r="Q1106" s="62"/>
      <c r="R1106" s="62"/>
      <c r="S1106" s="62"/>
      <c r="T1106" s="62"/>
      <c r="U1106" s="62"/>
      <c r="V1106" s="62"/>
      <c r="W1106" s="62"/>
      <c r="X1106" s="62"/>
      <c r="Y1106" s="62"/>
      <c r="Z1106" s="62"/>
    </row>
    <row r="1107" spans="1:26">
      <c r="A1107" s="62"/>
      <c r="B1107" s="62"/>
      <c r="C1107" s="62"/>
      <c r="D1107" s="62"/>
      <c r="E1107" s="62"/>
      <c r="F1107" s="62"/>
      <c r="G1107" s="62"/>
      <c r="H1107" s="62"/>
      <c r="I1107" s="62"/>
      <c r="J1107" s="62"/>
      <c r="K1107" s="62"/>
      <c r="L1107" s="62"/>
      <c r="M1107" s="62"/>
      <c r="N1107" s="62"/>
      <c r="O1107" s="62"/>
      <c r="P1107" s="62"/>
      <c r="Q1107" s="62"/>
      <c r="R1107" s="62"/>
      <c r="S1107" s="62"/>
      <c r="T1107" s="62"/>
      <c r="U1107" s="62"/>
      <c r="V1107" s="62"/>
      <c r="W1107" s="62"/>
      <c r="X1107" s="62"/>
      <c r="Y1107" s="62"/>
      <c r="Z1107" s="62"/>
    </row>
    <row r="1108" spans="1:26">
      <c r="A1108" s="62"/>
      <c r="B1108" s="62"/>
      <c r="C1108" s="62"/>
      <c r="D1108" s="62"/>
      <c r="E1108" s="62"/>
      <c r="F1108" s="62"/>
      <c r="G1108" s="62"/>
      <c r="H1108" s="62"/>
      <c r="I1108" s="62"/>
      <c r="J1108" s="62"/>
      <c r="K1108" s="62"/>
      <c r="L1108" s="62"/>
      <c r="M1108" s="62"/>
      <c r="N1108" s="62"/>
      <c r="O1108" s="62"/>
      <c r="P1108" s="62"/>
      <c r="Q1108" s="62"/>
      <c r="R1108" s="62"/>
      <c r="S1108" s="62"/>
      <c r="T1108" s="62"/>
      <c r="U1108" s="62"/>
      <c r="V1108" s="62"/>
      <c r="W1108" s="62"/>
      <c r="X1108" s="62"/>
      <c r="Y1108" s="62"/>
      <c r="Z1108" s="62"/>
    </row>
    <row r="1109" spans="1:26">
      <c r="A1109" s="62"/>
      <c r="B1109" s="62"/>
      <c r="C1109" s="62"/>
      <c r="D1109" s="62"/>
      <c r="E1109" s="62"/>
      <c r="F1109" s="62"/>
      <c r="G1109" s="62"/>
      <c r="H1109" s="62"/>
      <c r="I1109" s="62"/>
      <c r="J1109" s="62"/>
      <c r="K1109" s="62"/>
      <c r="L1109" s="62"/>
      <c r="M1109" s="62"/>
      <c r="N1109" s="62"/>
      <c r="O1109" s="62"/>
      <c r="P1109" s="62"/>
      <c r="Q1109" s="62"/>
      <c r="R1109" s="62"/>
      <c r="S1109" s="62"/>
      <c r="T1109" s="62"/>
      <c r="U1109" s="62"/>
      <c r="V1109" s="62"/>
      <c r="W1109" s="62"/>
      <c r="X1109" s="62"/>
      <c r="Y1109" s="62"/>
      <c r="Z1109" s="62"/>
    </row>
  </sheetData>
  <mergeCells count="282">
    <mergeCell ref="F1:G1"/>
    <mergeCell ref="F2:G2"/>
    <mergeCell ref="F3:G3"/>
    <mergeCell ref="A6:G6"/>
    <mergeCell ref="A7:G7"/>
    <mergeCell ref="D8:E8"/>
    <mergeCell ref="D9:E9"/>
    <mergeCell ref="D12:E12"/>
    <mergeCell ref="D13:E13"/>
    <mergeCell ref="A9:B9"/>
    <mergeCell ref="A10:B10"/>
    <mergeCell ref="D10:E10"/>
    <mergeCell ref="A11:B11"/>
    <mergeCell ref="D11:E11"/>
    <mergeCell ref="A12:B12"/>
    <mergeCell ref="A13:B13"/>
    <mergeCell ref="A14:B14"/>
    <mergeCell ref="D14:E14"/>
    <mergeCell ref="A15:B15"/>
    <mergeCell ref="D15:E15"/>
    <mergeCell ref="A16:B16"/>
    <mergeCell ref="D16:E16"/>
    <mergeCell ref="D17:E17"/>
    <mergeCell ref="A17:B17"/>
    <mergeCell ref="A18:B18"/>
    <mergeCell ref="A19:B19"/>
    <mergeCell ref="A20:B20"/>
    <mergeCell ref="A21:B21"/>
    <mergeCell ref="A22:B22"/>
    <mergeCell ref="A23:B23"/>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D81:E81"/>
    <mergeCell ref="D82:E82"/>
    <mergeCell ref="D83:E83"/>
    <mergeCell ref="D84:E84"/>
    <mergeCell ref="D68:E68"/>
    <mergeCell ref="D69:E69"/>
    <mergeCell ref="D70:E70"/>
    <mergeCell ref="D71:E71"/>
    <mergeCell ref="D72:E72"/>
    <mergeCell ref="D73:E73"/>
    <mergeCell ref="D74:E74"/>
    <mergeCell ref="D75:E75"/>
    <mergeCell ref="D76:E76"/>
    <mergeCell ref="D77:E77"/>
    <mergeCell ref="D78:E78"/>
    <mergeCell ref="D79:E79"/>
    <mergeCell ref="D80:E80"/>
    <mergeCell ref="A73:B73"/>
    <mergeCell ref="A74:B7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23:E123"/>
    <mergeCell ref="D124:E124"/>
    <mergeCell ref="D125:E125"/>
    <mergeCell ref="D126:E126"/>
    <mergeCell ref="D127:E127"/>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A136:G136"/>
    <mergeCell ref="A137:G137"/>
    <mergeCell ref="A139:G140"/>
    <mergeCell ref="B142:D142"/>
    <mergeCell ref="A115:B115"/>
    <mergeCell ref="A116:B116"/>
    <mergeCell ref="A117:B117"/>
    <mergeCell ref="A118:B118"/>
    <mergeCell ref="A119:B119"/>
    <mergeCell ref="A120:B120"/>
    <mergeCell ref="A121:B121"/>
    <mergeCell ref="A122:B122"/>
    <mergeCell ref="A123:B123"/>
    <mergeCell ref="D128:E128"/>
    <mergeCell ref="D129:E129"/>
    <mergeCell ref="D116:E116"/>
    <mergeCell ref="D117:E117"/>
    <mergeCell ref="D118:E118"/>
    <mergeCell ref="D119:E119"/>
    <mergeCell ref="D120:E120"/>
    <mergeCell ref="D121:E121"/>
    <mergeCell ref="D122:E122"/>
    <mergeCell ref="B144:D144"/>
    <mergeCell ref="A146:C146"/>
    <mergeCell ref="C147:G148"/>
    <mergeCell ref="B166:C166"/>
    <mergeCell ref="B169:C169"/>
    <mergeCell ref="A150:C150"/>
    <mergeCell ref="C151:G152"/>
    <mergeCell ref="C155:G156"/>
    <mergeCell ref="C159:G159"/>
    <mergeCell ref="C162:G162"/>
    <mergeCell ref="A164:C164"/>
    <mergeCell ref="D166:G167"/>
    <mergeCell ref="D169:G169"/>
    <mergeCell ref="B171:G171"/>
    <mergeCell ref="B172:G174"/>
    <mergeCell ref="B175:G176"/>
    <mergeCell ref="B177:G178"/>
    <mergeCell ref="B179:G181"/>
    <mergeCell ref="B182:G182"/>
    <mergeCell ref="A195:C195"/>
    <mergeCell ref="A196:C196"/>
    <mergeCell ref="B183:G184"/>
    <mergeCell ref="A186:C186"/>
    <mergeCell ref="D186:G186"/>
    <mergeCell ref="C187:G189"/>
    <mergeCell ref="A191:C191"/>
    <mergeCell ref="D191:G191"/>
    <mergeCell ref="A193:G193"/>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1:B111"/>
    <mergeCell ref="A112:B112"/>
    <mergeCell ref="A113:B113"/>
    <mergeCell ref="A114:B114"/>
    <mergeCell ref="A129:B129"/>
    <mergeCell ref="A132:C132"/>
    <mergeCell ref="A133:C133"/>
    <mergeCell ref="A102:B102"/>
    <mergeCell ref="A103:B103"/>
    <mergeCell ref="A104:B104"/>
    <mergeCell ref="A105:B105"/>
    <mergeCell ref="A106:B106"/>
    <mergeCell ref="A107:B107"/>
    <mergeCell ref="A108:B108"/>
    <mergeCell ref="A109:B109"/>
    <mergeCell ref="A110:B110"/>
    <mergeCell ref="A124:B124"/>
    <mergeCell ref="A125:B125"/>
    <mergeCell ref="A126:B126"/>
    <mergeCell ref="A127:B127"/>
    <mergeCell ref="A128:B1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FINAL</vt:lpstr>
      <vt:lpstr>List for Pre-Approval </vt:lpstr>
      <vt:lpstr>Abbreviated</vt:lpstr>
      <vt:lpstr>ESSER II to Sustain</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dcterms:created xsi:type="dcterms:W3CDTF">2021-06-09T18:28:06Z</dcterms:created>
  <dcterms:modified xsi:type="dcterms:W3CDTF">2022-04-11T17:54:38Z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