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megan.penik/Desktop/arp/"/>
    </mc:Choice>
  </mc:AlternateContent>
  <xr:revisionPtr revIDLastSave="0" documentId="13_ncr:1_{5D81FE70-CE1F-A643-8226-045DCC9537E9}" xr6:coauthVersionLast="47" xr6:coauthVersionMax="47" xr10:uidLastSave="{00000000-0000-0000-0000-000000000000}"/>
  <bookViews>
    <workbookView xWindow="0" yWindow="500" windowWidth="28800" windowHeight="12440" xr2:uid="{00000000-000D-0000-FFFF-FFFF00000000}"/>
  </bookViews>
  <sheets>
    <sheet name="Ken FINAL" sheetId="5" r:id="rId1"/>
  </sheets>
  <definedNames>
    <definedName name="_xlnm._FilterDatabase" localSheetId="0" hidden="1">'Ken FINAL'!$A$9:$Q$139</definedName>
    <definedName name="Account_Title">'Ken FINAL'!$E$9</definedName>
    <definedName name="Activity_Number">'Ken FINAL'!$D$9</definedName>
    <definedName name="Amount_for_1_3_allocation">'Ken FINAL'!$H$9</definedName>
    <definedName name="Amount_for_2_3_allocation">'Ken FINAL'!$G$9</definedName>
    <definedName name="FTE__Position">'Ken FINAL'!$F$9</definedName>
    <definedName name="Function">'Ken FINAL'!$A$9</definedName>
    <definedName name="Object">'Ken FINAL'!$B$9</definedName>
    <definedName name="_xlnm.Print_Area" localSheetId="0">'Ken FINAL'!$A$1:$I$142</definedName>
    <definedName name="Total_allocation">'Ken FINAL'!$I$9</definedName>
    <definedName name="Use_of__Funds_Number">'Ken FINAL'!$C$9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9" i="5" l="1"/>
  <c r="G39" i="5" s="1"/>
  <c r="H39" i="5" l="1"/>
  <c r="G130" i="5"/>
  <c r="H130" i="5"/>
  <c r="I145" i="5"/>
  <c r="I142" i="5"/>
  <c r="G109" i="5"/>
  <c r="H129" i="5"/>
  <c r="G129" i="5"/>
  <c r="H128" i="5"/>
  <c r="G128" i="5"/>
  <c r="H127" i="5"/>
  <c r="G127" i="5"/>
  <c r="H126" i="5"/>
  <c r="G126" i="5"/>
  <c r="H125" i="5"/>
  <c r="G125" i="5"/>
  <c r="H124" i="5"/>
  <c r="G124" i="5"/>
  <c r="H123" i="5"/>
  <c r="G123" i="5"/>
  <c r="H122" i="5"/>
  <c r="G122" i="5"/>
  <c r="H121" i="5"/>
  <c r="G121" i="5"/>
  <c r="H120" i="5"/>
  <c r="G120" i="5"/>
  <c r="H119" i="5"/>
  <c r="G119" i="5"/>
  <c r="H118" i="5"/>
  <c r="G118" i="5"/>
  <c r="H117" i="5"/>
  <c r="G117" i="5"/>
  <c r="H116" i="5"/>
  <c r="G116" i="5"/>
  <c r="H115" i="5"/>
  <c r="G115" i="5"/>
  <c r="H114" i="5"/>
  <c r="G114" i="5"/>
  <c r="H113" i="5"/>
  <c r="G113" i="5"/>
  <c r="H112" i="5"/>
  <c r="G112" i="5"/>
  <c r="H111" i="5"/>
  <c r="G111" i="5"/>
  <c r="H110" i="5"/>
  <c r="G110" i="5"/>
  <c r="H109" i="5"/>
  <c r="H108" i="5"/>
  <c r="G108" i="5"/>
  <c r="H107" i="5"/>
  <c r="G107" i="5"/>
  <c r="H106" i="5"/>
  <c r="G106" i="5"/>
  <c r="H105" i="5"/>
  <c r="G105" i="5"/>
  <c r="H104" i="5"/>
  <c r="G104" i="5"/>
  <c r="H103" i="5"/>
  <c r="G103" i="5"/>
  <c r="H102" i="5"/>
  <c r="G102" i="5"/>
  <c r="H101" i="5"/>
  <c r="G101" i="5"/>
  <c r="H100" i="5"/>
  <c r="G100" i="5"/>
  <c r="H99" i="5"/>
  <c r="G99" i="5"/>
  <c r="H98" i="5"/>
  <c r="G98" i="5"/>
  <c r="H97" i="5"/>
  <c r="G97" i="5"/>
  <c r="H96" i="5"/>
  <c r="G96" i="5"/>
  <c r="H95" i="5"/>
  <c r="G95" i="5"/>
  <c r="H94" i="5"/>
  <c r="G94" i="5"/>
  <c r="H93" i="5"/>
  <c r="G93" i="5"/>
  <c r="H92" i="5"/>
  <c r="G92" i="5"/>
  <c r="H91" i="5"/>
  <c r="G91" i="5"/>
  <c r="H90" i="5"/>
  <c r="G90" i="5"/>
  <c r="H89" i="5"/>
  <c r="G89" i="5"/>
  <c r="H88" i="5"/>
  <c r="G88" i="5"/>
  <c r="H87" i="5"/>
  <c r="G87" i="5"/>
  <c r="H86" i="5"/>
  <c r="G86" i="5"/>
  <c r="H85" i="5"/>
  <c r="G85" i="5"/>
  <c r="H84" i="5"/>
  <c r="G84" i="5"/>
  <c r="H83" i="5"/>
  <c r="G83" i="5"/>
  <c r="H82" i="5"/>
  <c r="G82" i="5"/>
  <c r="H81" i="5"/>
  <c r="G81" i="5"/>
  <c r="H80" i="5"/>
  <c r="G80" i="5"/>
  <c r="H79" i="5"/>
  <c r="G79" i="5"/>
  <c r="H78" i="5"/>
  <c r="G78" i="5"/>
  <c r="H77" i="5"/>
  <c r="G77" i="5"/>
  <c r="H76" i="5"/>
  <c r="G76" i="5"/>
  <c r="H75" i="5"/>
  <c r="G75" i="5"/>
  <c r="H74" i="5"/>
  <c r="G74" i="5"/>
  <c r="H73" i="5"/>
  <c r="G73" i="5"/>
  <c r="H72" i="5"/>
  <c r="G72" i="5"/>
  <c r="H71" i="5"/>
  <c r="G71" i="5"/>
  <c r="H70" i="5"/>
  <c r="G70" i="5"/>
  <c r="H69" i="5"/>
  <c r="G69" i="5"/>
  <c r="H68" i="5"/>
  <c r="G68" i="5"/>
  <c r="H67" i="5"/>
  <c r="G67" i="5"/>
  <c r="H66" i="5"/>
  <c r="G66" i="5"/>
  <c r="H65" i="5"/>
  <c r="G65" i="5"/>
  <c r="H64" i="5"/>
  <c r="G64" i="5"/>
  <c r="H63" i="5"/>
  <c r="G63" i="5"/>
  <c r="H62" i="5"/>
  <c r="G62" i="5"/>
  <c r="H61" i="5"/>
  <c r="G61" i="5"/>
  <c r="H60" i="5"/>
  <c r="G60" i="5"/>
  <c r="H59" i="5"/>
  <c r="G59" i="5"/>
  <c r="H58" i="5"/>
  <c r="G58" i="5"/>
  <c r="H57" i="5"/>
  <c r="G57" i="5"/>
  <c r="H56" i="5"/>
  <c r="G56" i="5"/>
  <c r="H55" i="5"/>
  <c r="G55" i="5"/>
  <c r="H54" i="5"/>
  <c r="G54" i="5"/>
  <c r="H53" i="5"/>
  <c r="G53" i="5"/>
  <c r="H52" i="5"/>
  <c r="G52" i="5"/>
  <c r="H51" i="5"/>
  <c r="G51" i="5"/>
  <c r="H50" i="5"/>
  <c r="G50" i="5"/>
  <c r="H49" i="5"/>
  <c r="G49" i="5"/>
  <c r="H48" i="5"/>
  <c r="G48" i="5"/>
  <c r="H47" i="5"/>
  <c r="G47" i="5"/>
  <c r="H46" i="5"/>
  <c r="G46" i="5"/>
  <c r="H45" i="5"/>
  <c r="G45" i="5"/>
  <c r="H44" i="5"/>
  <c r="G44" i="5"/>
  <c r="H43" i="5"/>
  <c r="G43" i="5"/>
  <c r="H42" i="5"/>
  <c r="G42" i="5"/>
  <c r="H41" i="5"/>
  <c r="G41" i="5"/>
  <c r="H40" i="5"/>
  <c r="G40" i="5"/>
  <c r="H38" i="5"/>
  <c r="G38" i="5"/>
  <c r="H37" i="5"/>
  <c r="G37" i="5"/>
  <c r="H36" i="5"/>
  <c r="G36" i="5"/>
  <c r="H35" i="5"/>
  <c r="G35" i="5"/>
  <c r="H34" i="5"/>
  <c r="G34" i="5"/>
  <c r="H33" i="5"/>
  <c r="G33" i="5"/>
  <c r="H32" i="5"/>
  <c r="G32" i="5"/>
  <c r="H31" i="5"/>
  <c r="G31" i="5"/>
  <c r="H30" i="5"/>
  <c r="G30" i="5"/>
  <c r="H29" i="5"/>
  <c r="G29" i="5"/>
  <c r="H28" i="5"/>
  <c r="G28" i="5"/>
  <c r="H27" i="5"/>
  <c r="G27" i="5"/>
  <c r="H26" i="5"/>
  <c r="G26" i="5"/>
  <c r="H25" i="5"/>
  <c r="G25" i="5"/>
  <c r="H24" i="5"/>
  <c r="G24" i="5"/>
  <c r="H23" i="5"/>
  <c r="G23" i="5"/>
  <c r="H22" i="5"/>
  <c r="G22" i="5"/>
  <c r="H21" i="5"/>
  <c r="G21" i="5"/>
  <c r="H20" i="5"/>
  <c r="G20" i="5"/>
  <c r="H19" i="5"/>
  <c r="G19" i="5"/>
  <c r="H18" i="5"/>
  <c r="G18" i="5"/>
  <c r="H17" i="5"/>
  <c r="G17" i="5"/>
  <c r="H16" i="5"/>
  <c r="G16" i="5"/>
  <c r="H15" i="5"/>
  <c r="G15" i="5"/>
  <c r="H14" i="5"/>
  <c r="G14" i="5"/>
  <c r="H13" i="5"/>
  <c r="G13" i="5"/>
  <c r="H12" i="5"/>
  <c r="G12" i="5"/>
  <c r="H11" i="5"/>
  <c r="G11" i="5"/>
  <c r="H10" i="5"/>
  <c r="G10" i="5"/>
  <c r="M1" i="5"/>
  <c r="G142" i="5" l="1"/>
  <c r="H142" i="5"/>
  <c r="I144" i="5" l="1"/>
</calcChain>
</file>

<file path=xl/sharedStrings.xml><?xml version="1.0" encoding="utf-8"?>
<sst xmlns="http://schemas.openxmlformats.org/spreadsheetml/2006/main" count="210" uniqueCount="162">
  <si>
    <t>Function</t>
  </si>
  <si>
    <t>Object</t>
  </si>
  <si>
    <t xml:space="preserve">Account Title </t>
  </si>
  <si>
    <t>FLORIDA DEPARTMENT OF EDUCATION</t>
  </si>
  <si>
    <t>FTE 
Position</t>
  </si>
  <si>
    <t>B) ________________________
     Project Number</t>
  </si>
  <si>
    <t xml:space="preserve">Use of 
Funds
Number**  </t>
  </si>
  <si>
    <t>Activity
Number**</t>
  </si>
  <si>
    <t xml:space="preserve">Amount for 1/3 allocation </t>
  </si>
  <si>
    <t xml:space="preserve">Amount for 2/3 allocation </t>
  </si>
  <si>
    <t xml:space="preserve">Total allocation </t>
  </si>
  <si>
    <t>ARP ESSER BUDGET NARRATIVE FORM</t>
  </si>
  <si>
    <t>TAPS Number 
22A-175</t>
  </si>
  <si>
    <t>FICA on Instructional Media Teacher Salaries for 5 additional preplanning days for instructional media teachers @ 7.65%</t>
  </si>
  <si>
    <t>Salaries - the addition of five (5) calendar days to extend preplanning for all classroom teachers for the 22-23 school year and the 23-24 schools years to plan for disaggregating of prior student year data, planning for remedial instruction, vertical teaming to determine student needs, revising and updating IEPs, ELL Plans, and MTSS plans, training for ELL paraprofessionals, BEST Standards implementation, ELA and Math Textbook adoptions, MTSS implementation. (Average hourly rate of $40 X 7.5 hours per day X 5 days X 317 teachers) X 2 years)</t>
  </si>
  <si>
    <t>Retirement on classroom teacher salaries for 5 additional preplanning days @ 11.25%</t>
  </si>
  <si>
    <t>FICA on Classroom teacher salaries for 5 additional preplanning days @ 7.65%</t>
  </si>
  <si>
    <t>Workers' Compensation on classroom teacher salaries for 5 additional preplanning days @ 1%</t>
  </si>
  <si>
    <t>Salaries - the addition of five (5) calendar days to extend preplanning for all ESE teachers for the 22-23 school year and the 23-24 schools years to plan for disaggregating of prior student year data, planning for remedial instruction, vertical teaming to determine student needs, revising and updating IEPs, ELL Plans, and MTSS plans, training for ELL paraprofessionals, BEST Standards implementation, ELA and Math Textbook adoptions, MTSS implementation. (Average hourly rate of $40 X 7.5 hours per day X 5 days X 70 teachers) X 2 years)</t>
  </si>
  <si>
    <t>Retirement on ESE Teacher Salaries for 5 additional preplanning days for ESE teachers @ 11.25%</t>
  </si>
  <si>
    <t>FICA on ESE Teacher Salaries for 5 additional preplanning days for ESE teachers @ 7.65%</t>
  </si>
  <si>
    <t>Workers' Compensation on ESE Teacher Salaries for 5 additional preplanning days for ESE teachers @ 1%</t>
  </si>
  <si>
    <t>Salaries - the addition of five (5) calendar days to extend preplanning for all vocational teachers for the 22-23 school year and the 23-24 schools years to plan for disaggregating of prior student year data, planning for remedial instruction, vertical teaming to determine student needs, revising and updating IEPs, ELL Plans, and MTSS plans, training for ELL paraprofessionals, BEST Standards implementation, ELA and Math Textbook adoptions, MTSS implementation. (Average hourly rate of $40 X 7.5 hours per day X 5 days X 7 teachers) X 2 years)</t>
  </si>
  <si>
    <t>Retirement on Vocational Teacher Salaries for 5 additional preplanning days for vocational teachers @ 11.25%</t>
  </si>
  <si>
    <t>FICA on Vocational Teacher Salaries for 5 additional preplanning days for vocational teachers @ 7.65%</t>
  </si>
  <si>
    <t>Workers' Compensation on Vocational Teacher Salaries for 5 additional preplanning days for vocational teachers @ 1%</t>
  </si>
  <si>
    <t>Salaries - the addition of five (5) calendar days to extend preplanning for all VPK teachers for the 22-23 school year and the 23-24 schools years to plan disaggregating of prior student year data, planning for remedial instruction, vertical teaming to determine student needs, revising and updating IEPs, ELL Plans, and MTSS plans, training for ELL paraprofessionals, BEST Standards implementation, ELA and Math Textbook adoptions, MTSS implementation. (Average hourly rate of $40 X 7.5 hours per day X 5 days X 3 teachers) X 2 years)</t>
  </si>
  <si>
    <t>Retirement on VPK Teacher Salaries for 5 additional preplanning days for VPK teachers @ 11.25%</t>
  </si>
  <si>
    <t>FICA on VPK Teacher Salaries for 5 additional preplanning days for VPK teachers @ 7.65%</t>
  </si>
  <si>
    <t>Workers' Compensation on VPK Teacher Salaries for 5 additional preplanning days for all VPK teachers @ 1%</t>
  </si>
  <si>
    <t>Salaries - the addition of five (5) calendar days to extend preplanning for all students services teachers for the 22-23 school year and the 23-24 schools years to plan for disaggregating of prior student year data, planning for remedial instruction, vertical teaming to determine student needs, revising and updating IEPs, ELL Plans, and MTSS plans, training for ELL paraprofessionals, BEST Standards implementation, ELA and Math Textbook adoptions, MTSS implementation. (Average hourly rate of $40 X 7.5 hours per day X 5 days X 6 teachers) X 2 years)</t>
  </si>
  <si>
    <t>Retirement on Student Services Teacher Salaries for 5 additional preplanning days for student services teachers @ 11.25%</t>
  </si>
  <si>
    <t>FICA on Student Services Teacher Salaries for 5 additional preplanning days for students services teachers @ 7.65%</t>
  </si>
  <si>
    <t>Workers' Compensation Student Services Teacher Salaries for 5 additional preplanning days for student services teachers @ 1%</t>
  </si>
  <si>
    <t>Salaries - the addition of five (5) calendar days to extend preplanning for all instructional media teachers for the 22-23 school year and the 23-24 schools years to plan for disaggregating of prior student year data, planning for remedial instruction, vertical teaming to determine student needs, revising and updating IEPs, ELL Plans, and MTSS plans, training for ELL paraprofessionals, BEST Standards implementation, ELA and Math Textbook adoptions, MTSS implementation. (Average hourly rate of $40 X 7.5 hours per day X 5 days X 6 teachers) X 2 years)</t>
  </si>
  <si>
    <t>Retirement on Instructional Media Teacher Salaries for 5 additional preplanning days for instructional media teachers @ 11.25%</t>
  </si>
  <si>
    <t>Workers' Compensation Instructional Media Teacher Salaries for 5 additional preplanning days for instructional media teachers @ 1%</t>
  </si>
  <si>
    <t>Noncapitalized Computer Hardware - Chromebooks (3,000 @ $300 each = $900,000)</t>
  </si>
  <si>
    <t>Technology-Related Capitalized Fixtures and Equipment for ActivPanels (100 @ $4,200 each = $420,000)</t>
  </si>
  <si>
    <t>Other Purchased Services - Professional development for instructional paraprofessionals to develop meaningful instructional skills to assist teachers in the classroom. (15 paraprofessionals @ $3,000 each for 2 years)</t>
  </si>
  <si>
    <t>Textbooks - instructional materials for paraprofessionals to learn instructional skills to assist teachers in the classroom. (15 paraprofessionals @ $1,000 each for 2 years)</t>
  </si>
  <si>
    <t>Other Purchased Services - Annual fee to contract with a substitute staffing agency ($300,000)</t>
  </si>
  <si>
    <t>Capital expenditures for removal of carpeting on the walls of Yearling Middle School. The gym and classrooms are difficult to sanitize with fabric covering 100% of the floor and walls.</t>
  </si>
  <si>
    <t>Capital expenditures to place doors on open concept classrooms to prevent the spread of COVID. 3 doorways and $3,000 per door, jamb, enhanced structure and security. ( 3 X $3000)</t>
  </si>
  <si>
    <t>Provide outside classroom and covered commons area seating for open air areas to prevent the spread of COVID</t>
  </si>
  <si>
    <t>Textbooks - 2022-23 K-12 Social Studies Adoption Materials</t>
  </si>
  <si>
    <t>Textbooks - 2023-24 K-12 Science Adoption Materials</t>
  </si>
  <si>
    <t>Salaries - Two (2) Behavior Interventionist @ $50,325 for two school years</t>
  </si>
  <si>
    <t>Retirement on Salaries for two Behavior Interventionist @ 11.25%</t>
  </si>
  <si>
    <t>FICA on Salaries for two Behavior Interventionist @ 7.65%</t>
  </si>
  <si>
    <t>Group Insurance for two Behavior Interventionist @ $ 9,800 per employee</t>
  </si>
  <si>
    <t>Workers' Compensation for Behavior Interventionist @ 1%</t>
  </si>
  <si>
    <t>Salaries - Two (2) Registered Behavioral Techs @ $23,187 for two years</t>
  </si>
  <si>
    <t>Retirement on Salaries for two Registered Behavioral Techs @ 11.25%</t>
  </si>
  <si>
    <t>FICA on Salaries for two Registered Behavioral Techs @ 7.65%</t>
  </si>
  <si>
    <t>Group Insurance for two Registered Behavioral Techs @ $9,800 per employee for two years</t>
  </si>
  <si>
    <t>Workers' Compensation for Registered Behavioral Techs @ 1%</t>
  </si>
  <si>
    <t>Capital expenditures Purpose; improve indoor air quality for Everglades Elementary, Seminole Elementary, and North Elementary.
1. Remove single classroom chilled water AC units and install central unit to service classroom wings, also adding BI POLAR IONIZATION units for each air handler to disinfect recirculated air from the classroom wings. 
2. Add BI POLAR IONIZATION units to existing HVAC units serving more than one space to improve indoor air quality and disinfecting recirculated air.</t>
  </si>
  <si>
    <t>Other Purchased Services - Consultant to assess, recommend and train teachers and staff on Misbehavior and Classroom Management Training for 30 participants and 5 classrooms, and an additional 2 days of training for the School Problem Solving Team for a total of 189 hours of training and consulting.</t>
  </si>
  <si>
    <t>Professional Development for school based leadership teams focused on Today's Challenges and Opportunities, Leadership Practices that Accelerate Learning, How Leaders Increase Efficacy in Schools and How Leaders Play a Part of the PLC Process. ($499 per person for 5 leaders = $</t>
  </si>
  <si>
    <t>Salaries - Summer School paraprofessionals for the Summer of 2024 - ESSER II ends in 2023. 39 paraprofessionals @ $12 per hour x 7 hours x 30 days.</t>
  </si>
  <si>
    <t>Retirement on Salaries for Summer School of 2024 @ 11.25%</t>
  </si>
  <si>
    <t>FICA on Salaries for Summer School of 2024 @ 7.65%</t>
  </si>
  <si>
    <t>Workers' Compensation for Summer School of 2024 @ 1%</t>
  </si>
  <si>
    <t>Salaries - Summer School teachers for the Summer of 2024 - ESSER II ends in 2023. 4 teachers @ $23 per hour x 7 hours x 30 days.</t>
  </si>
  <si>
    <t>Workers' Compensation on salaries for Summer School of 2024 @ 1%</t>
  </si>
  <si>
    <t>Salaries - Bus Drivers for Summer School of 2024. 6 drivers @ $13 per hour x 6 hours x 30 days.</t>
  </si>
  <si>
    <t>Retirement on Bus Driver Salaries for Summer School of 2024 @ 11.25%</t>
  </si>
  <si>
    <t>FICA on Bus Driver Salaries for Summer School of 2024 @ 7.65%</t>
  </si>
  <si>
    <t>Workers' Compensation on salaries Bus Driver for Summer School of 2024 @ 1%</t>
  </si>
  <si>
    <t>Other Purchased Services - Archiving Human Resource Documents</t>
  </si>
  <si>
    <t>Retirement on Salaries for attendance officer@ 11.25%</t>
  </si>
  <si>
    <t>FICA on Salaries for attendance officer @ 7.65%</t>
  </si>
  <si>
    <t>Group Insurance for attendance officer @ $ 9,800 per employee</t>
  </si>
  <si>
    <t>Workers' Compensation for attendance officer @ 1%</t>
  </si>
  <si>
    <t>Salary for two Board Certified Behavioral Analysists $75,900 each for two years</t>
  </si>
  <si>
    <t>Retirement on Salaries for two Board Certified Behavioral Analysists @ 11.25%</t>
  </si>
  <si>
    <t>FICA on Salaries for two Board Certified Behavioral Analysists @ 7.65%</t>
  </si>
  <si>
    <t>Group Insurance for two Board Certified Behavioral Analysists @ $ 9,800 per employee</t>
  </si>
  <si>
    <t>Workers' Compensation for two Board Certified Behavioral Analysists @ 1%</t>
  </si>
  <si>
    <t>Textbooks - Classroom Libraries 10 schools @ $25,000</t>
  </si>
  <si>
    <t>Sensory Rooms for ASD classes at 10 schools</t>
  </si>
  <si>
    <t>Retention Stipends for Instructional Substitutes</t>
  </si>
  <si>
    <t>FICA on Salaries for Instructional Substitutes @ 7.65%</t>
  </si>
  <si>
    <t>Workers' Compensation for Instructional Substitutes@ 1%</t>
  </si>
  <si>
    <t>Retention Stipends for Food Services Substitutes</t>
  </si>
  <si>
    <t>FICA on Salaries for Food Services @ 7.65%</t>
  </si>
  <si>
    <t>Workers' Compensation for Food Services Substitutes @ 1%</t>
  </si>
  <si>
    <t>Retention Stipends for Custodial Substitutes</t>
  </si>
  <si>
    <t>FICA on Salaries for Custodial Substitutes @ 7.65%</t>
  </si>
  <si>
    <t>Workers' Compensation for Custodial Substitutes @ 1%</t>
  </si>
  <si>
    <t>Add one (1) Instructional/MTSS Coach Per School at 11 Schools @ $50,325</t>
  </si>
  <si>
    <t>Retirement on Salaries for Instructional/MTSS Coach @ 11.25%</t>
  </si>
  <si>
    <t>FICA on Salaries for Instructional/MTSS Coach @ 7.65%</t>
  </si>
  <si>
    <t>Group Insurance for Instructional/MTSS Coach @ $ 9,800 per employee</t>
  </si>
  <si>
    <t>Workers' Compensation for Instructional/MTSS Coach @ 1%</t>
  </si>
  <si>
    <t>Noncapitalized Computer Hardware - Hot Spots for OAA, ear phones, microphones</t>
  </si>
  <si>
    <t>Retirement on Salaries for career ladder supplement @ 11.25%</t>
  </si>
  <si>
    <t>FICA on Salaries for career ladder supplement @ 7.65%</t>
  </si>
  <si>
    <t>Workers' Compensation for career ladder supplement @ 1%</t>
  </si>
  <si>
    <t>Reimbursements for Certification Expenses including test and placing on certificate 75 teachers at $225</t>
  </si>
  <si>
    <t>Salaries for Tutoring 100 teachers @ $28 per hour for up to 50 hours</t>
  </si>
  <si>
    <t>Retirement on Salaries for tutoring @ 11.25%</t>
  </si>
  <si>
    <t>FICA on Salaries for tutoring @ 7.65%</t>
  </si>
  <si>
    <t>Workers' Compensation for tutoring @ 1%</t>
  </si>
  <si>
    <t>Salaries for teachers to conduct curriculum mapping, vertical planning, PD on BEST and LMS @ $18 per hour for up to 100 teachers for up to 100 hours</t>
  </si>
  <si>
    <t>Retirement on Salaries for curriculum mapping and vertical planning @ 11.25%</t>
  </si>
  <si>
    <t>FICA on Salaries for curriculum mapping and vertical planning @ 7.65%</t>
  </si>
  <si>
    <t>Workers' Compensation for curriculum mapping and vertical planning@ 1%</t>
  </si>
  <si>
    <t>Add two vocational teachers at the middle school level based on the results of workforce surveys and student interest that lead to industry certifications 2 @ $50,325 for the 22-23 school year</t>
  </si>
  <si>
    <t>Retirement on Salaries for middle school vocational teachers @ 11.25%</t>
  </si>
  <si>
    <t>FICA on Salaries for middle school vocational teachers @ 7.65%</t>
  </si>
  <si>
    <t>Group Health Insurance for middle school vocational teachers @ $9,800</t>
  </si>
  <si>
    <t>Workers' Compensation for middle school vocational teachers @ 1%</t>
  </si>
  <si>
    <t>Add one additional instructional paraprofessional at each physical school site 10 @ $20,580</t>
  </si>
  <si>
    <t>Retirement on Salaries for additional paraprofessionals @ 11.25%</t>
  </si>
  <si>
    <t>FICA on Salaries for additional paraprofessionals @ 7.65%</t>
  </si>
  <si>
    <t>Group health insurance for additional paraprofessionals @ $9,800 each</t>
  </si>
  <si>
    <t>Workers' Compensation for additional paraprofessionals @ 1%</t>
  </si>
  <si>
    <t>Other Purchased Services - Professional development for teachers to develop counseling skills. (15 teachers @ $8,000 each for 2 years)</t>
  </si>
  <si>
    <t>Textbooks - instructional materials for teachers to develop counseling skills. (15 teachers @ $1,500 each for 2 years)</t>
  </si>
  <si>
    <t>Retention stipends averaging $2,000 per employee for school years 21-22, 22-23 and 23-24 for 360 instructional employees</t>
  </si>
  <si>
    <t>FICA on Salaries for retention stipends for instructional employees @ 7.65%</t>
  </si>
  <si>
    <t>Workers' Compensation on salaries for retention stipends for instructional employees @ 1%</t>
  </si>
  <si>
    <t>Retention stipends averaging $1,000 per employee for school years 22-23 and 23-24 for 372 classified employees</t>
  </si>
  <si>
    <t>FICA on Salaries for retention stipends classified employees @ 7.65%</t>
  </si>
  <si>
    <t>Workers' Compensation on retention stipends for classified employees @ 5%</t>
  </si>
  <si>
    <t xml:space="preserve">A) Okeechobee County School Board
     Name of Eligible Recipient </t>
  </si>
  <si>
    <t>Professional and Technical Services -Skyward Crystal Report Creation Fiscal Services, Human Resources and Student Records</t>
  </si>
  <si>
    <t>Supplies: Entrepreneur/Business Markets Approach to programs.  Start-up costs at $1,000 per school for 10 schools</t>
  </si>
  <si>
    <t>Salaries to maintain attendance officer employment through the third year gap between ESSER II and ARP @ $23,702</t>
  </si>
  <si>
    <t>K.1</t>
  </si>
  <si>
    <t>K.3</t>
  </si>
  <si>
    <t>K.2</t>
  </si>
  <si>
    <t>L.1</t>
  </si>
  <si>
    <t>L.2</t>
  </si>
  <si>
    <t>L.10</t>
  </si>
  <si>
    <t>O.2</t>
  </si>
  <si>
    <t>O.1</t>
  </si>
  <si>
    <t>B.1</t>
  </si>
  <si>
    <t>N.1</t>
  </si>
  <si>
    <t>N.2</t>
  </si>
  <si>
    <t>D.1</t>
  </si>
  <si>
    <t>R.4</t>
  </si>
  <si>
    <t>R.7</t>
  </si>
  <si>
    <t>R.6</t>
  </si>
  <si>
    <t>R.3</t>
  </si>
  <si>
    <t>R.2</t>
  </si>
  <si>
    <t>R.1</t>
  </si>
  <si>
    <t>R.5</t>
  </si>
  <si>
    <t>S.1</t>
  </si>
  <si>
    <t>Administrative Costs - Indirect Costs @ 3.82%</t>
  </si>
  <si>
    <t>Professional and Technical Services - To contract with outside agencies to provide voluntary mental health services to students</t>
  </si>
  <si>
    <t>Supplies - Materials and supplies for tutorial programs including paper, ink, workbooks</t>
  </si>
  <si>
    <t>Retirement on Salaries for dropout prevention teachers @ 11.25%</t>
  </si>
  <si>
    <t>FICA on Salaries for dropout prevention teachers @ 7.65%</t>
  </si>
  <si>
    <t>Group Health Insurance for dropout prevention teachers @ $9,800</t>
  </si>
  <si>
    <t>Workers' Compensation for dropout prevention teachers @ 1%</t>
  </si>
  <si>
    <t>Career Ladder supplement for training in the areas such as payroll, data processing, financial accounts, etc. for up to five individuals at $1,500 for the 22-23 school year</t>
  </si>
  <si>
    <t>Professional and Technical Services - Wellness activities as determined by the board required Wellness Committee</t>
  </si>
  <si>
    <t>Add two dropout prevention teachers to Okeechobee Alternative School to begin a educational program focused on credit retrieval and preventing drop outs 2 @ $50,325 for the 22-23 school year</t>
  </si>
  <si>
    <t>L.3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</si>
</sst>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s>
  <fonts count="5" x14ac:knownFonts="1">
    <font>
      <sz val="11"/>
      <color theme="1"/>
      <name val="Calibri"/>
      <family val="2"/>
      <scheme val="minor"/>
    </font>
    <font>
      <sz val="11"/>
      <color theme="1"/>
      <name val="Arial"/>
      <family val="2"/>
    </font>
    <font>
      <b/>
      <sz val="11"/>
      <color theme="1"/>
      <name val="Arial"/>
      <family val="2"/>
    </font>
    <font>
      <b/>
      <sz val="11"/>
      <name val="Arial"/>
      <family val="2"/>
    </font>
    <font>
      <sz val="11"/>
      <color theme="1"/>
      <name val="Calibri"/>
      <family val="2"/>
      <scheme val="minor"/>
    </font>
  </fonts>
  <fills count="4">
    <fill>
      <patternFill patternType="none"/>
    </fill>
    <fill>
      <patternFill patternType="gray125"/>
    </fill>
    <fill>
      <patternFill patternType="solid">
        <fgColor theme="7" tint="0.39997558519241921"/>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s>
  <cellStyleXfs count="3">
    <xf numFmtId="0" fontId="0" fillId="0" borderId="0"/>
    <xf numFmtId="43" fontId="4" fillId="0" borderId="0" applyFont="0" applyFill="0" applyBorder="0" applyAlignment="0" applyProtection="0"/>
    <xf numFmtId="44" fontId="4" fillId="0" borderId="0" applyFont="0" applyFill="0" applyBorder="0" applyAlignment="0" applyProtection="0"/>
  </cellStyleXfs>
  <cellXfs count="39">
    <xf numFmtId="0" fontId="0" fillId="0" borderId="0" xfId="0"/>
    <xf numFmtId="0" fontId="0" fillId="0" borderId="0" xfId="0" applyFont="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 xfId="0" applyFont="1" applyFill="1" applyBorder="1" applyAlignment="1">
      <alignment horizontal="center" wrapText="1"/>
    </xf>
    <xf numFmtId="0" fontId="0" fillId="0" borderId="2" xfId="0" applyFont="1" applyFill="1" applyBorder="1" applyAlignment="1">
      <alignment horizontal="right"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vertical="center" wrapText="1"/>
    </xf>
    <xf numFmtId="2" fontId="0" fillId="0" borderId="2" xfId="0" applyNumberFormat="1" applyFont="1" applyFill="1" applyBorder="1" applyAlignment="1">
      <alignment horizontal="center" vertical="center" wrapText="1"/>
    </xf>
    <xf numFmtId="0" fontId="0" fillId="0" borderId="2" xfId="0" applyFont="1" applyFill="1" applyBorder="1" applyAlignment="1">
      <alignment horizontal="right" wrapText="1"/>
    </xf>
    <xf numFmtId="0" fontId="0" fillId="0" borderId="2" xfId="0" applyFont="1" applyFill="1" applyBorder="1" applyAlignment="1">
      <alignment wrapText="1"/>
    </xf>
    <xf numFmtId="6" fontId="0" fillId="0" borderId="0" xfId="0" applyNumberFormat="1" applyFont="1"/>
    <xf numFmtId="43" fontId="0" fillId="0" borderId="0" xfId="1" applyFont="1"/>
    <xf numFmtId="43" fontId="0" fillId="0" borderId="0" xfId="0" applyNumberFormat="1" applyFont="1"/>
    <xf numFmtId="0" fontId="0" fillId="0" borderId="0" xfId="0" applyFont="1" applyAlignment="1">
      <alignment vertical="center"/>
    </xf>
    <xf numFmtId="6" fontId="0" fillId="0" borderId="0" xfId="0" applyNumberFormat="1" applyFont="1" applyAlignment="1">
      <alignment vertical="center"/>
    </xf>
    <xf numFmtId="8" fontId="0" fillId="0" borderId="0" xfId="0" applyNumberFormat="1" applyFont="1" applyAlignment="1">
      <alignment vertical="center"/>
    </xf>
    <xf numFmtId="165" fontId="0" fillId="0" borderId="0" xfId="2" applyNumberFormat="1" applyFont="1" applyFill="1" applyBorder="1" applyAlignment="1">
      <alignment horizontal="right" vertical="center" wrapText="1"/>
    </xf>
    <xf numFmtId="164" fontId="0" fillId="0" borderId="2" xfId="1" applyNumberFormat="1" applyFont="1" applyFill="1" applyBorder="1" applyAlignment="1">
      <alignment horizontal="right" vertical="center" wrapText="1"/>
    </xf>
    <xf numFmtId="0" fontId="0" fillId="0" borderId="0" xfId="0" applyFont="1" applyFill="1" applyBorder="1" applyAlignment="1">
      <alignment horizontal="righ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xf>
    <xf numFmtId="164" fontId="0" fillId="0" borderId="0" xfId="1" applyNumberFormat="1" applyFont="1" applyFill="1" applyBorder="1" applyAlignment="1">
      <alignment horizontal="right" vertical="center" wrapText="1"/>
    </xf>
    <xf numFmtId="43" fontId="0" fillId="0" borderId="0" xfId="1" applyNumberFormat="1" applyFont="1" applyFill="1" applyBorder="1" applyAlignment="1">
      <alignment horizontal="right" vertical="center" wrapText="1"/>
    </xf>
    <xf numFmtId="8" fontId="0" fillId="0" borderId="0" xfId="0" applyNumberFormat="1" applyFont="1" applyFill="1" applyAlignment="1">
      <alignment vertical="center"/>
    </xf>
    <xf numFmtId="6" fontId="0" fillId="0" borderId="0" xfId="0" applyNumberFormat="1" applyFont="1" applyFill="1" applyAlignment="1">
      <alignment vertical="center"/>
    </xf>
    <xf numFmtId="164" fontId="0" fillId="0" borderId="0" xfId="0" applyNumberFormat="1" applyFont="1"/>
    <xf numFmtId="43" fontId="0" fillId="0" borderId="2" xfId="1" applyNumberFormat="1" applyFont="1" applyFill="1" applyBorder="1" applyAlignment="1">
      <alignment horizontal="right" vertical="center" wrapText="1"/>
    </xf>
    <xf numFmtId="0" fontId="0" fillId="0" borderId="0" xfId="0" applyFont="1" applyFill="1"/>
    <xf numFmtId="43" fontId="0" fillId="0" borderId="0" xfId="0" applyNumberFormat="1" applyFont="1" applyFill="1"/>
    <xf numFmtId="164" fontId="0" fillId="2" borderId="0" xfId="0" applyNumberFormat="1" applyFont="1" applyFill="1"/>
    <xf numFmtId="43" fontId="0" fillId="3" borderId="0" xfId="1" applyFont="1" applyFill="1"/>
    <xf numFmtId="164" fontId="0" fillId="3" borderId="0" xfId="1" applyNumberFormat="1" applyFont="1" applyFill="1"/>
    <xf numFmtId="43" fontId="0" fillId="3" borderId="0" xfId="0" applyNumberFormat="1" applyFont="1" applyFill="1"/>
    <xf numFmtId="0" fontId="1" fillId="0" borderId="0" xfId="0" applyFont="1" applyBorder="1" applyAlignment="1">
      <alignment horizontal="left" vertical="top" wrapText="1"/>
    </xf>
    <xf numFmtId="0" fontId="1" fillId="0" borderId="0" xfId="0" applyFont="1" applyBorder="1" applyAlignment="1">
      <alignment horizontal="left"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48"/>
  <sheetViews>
    <sheetView tabSelected="1" topLeftCell="A4" zoomScale="110" zoomScaleNormal="110" workbookViewId="0">
      <selection activeCell="I9" sqref="I9"/>
    </sheetView>
  </sheetViews>
  <sheetFormatPr baseColWidth="10" defaultColWidth="8.83203125" defaultRowHeight="15" x14ac:dyDescent="0.2"/>
  <cols>
    <col min="1" max="1" width="8.5" style="1" bestFit="1" customWidth="1"/>
    <col min="2" max="2" width="6.5" style="1" bestFit="1" customWidth="1"/>
    <col min="3" max="3" width="8.5" style="1" customWidth="1"/>
    <col min="4" max="4" width="8.1640625" style="1" customWidth="1"/>
    <col min="5" max="5" width="41" style="1" customWidth="1"/>
    <col min="6" max="6" width="8.5" style="1" customWidth="1"/>
    <col min="7" max="7" width="14.83203125" style="1" customWidth="1"/>
    <col min="8" max="8" width="14.1640625" style="1" customWidth="1"/>
    <col min="9" max="9" width="14.83203125" style="1" customWidth="1"/>
    <col min="10" max="10" width="12.83203125" style="14" bestFit="1" customWidth="1"/>
    <col min="11" max="11" width="15.1640625" style="14" customWidth="1"/>
    <col min="12" max="12" width="14.5" style="14" customWidth="1"/>
    <col min="13" max="13" width="11.5" style="14" customWidth="1"/>
    <col min="14" max="14" width="9.5" style="1" bestFit="1" customWidth="1"/>
    <col min="15" max="16" width="8.83203125" style="1"/>
    <col min="17" max="17" width="11.1640625" style="1" bestFit="1" customWidth="1"/>
    <col min="18" max="16384" width="8.83203125" style="1"/>
  </cols>
  <sheetData>
    <row r="1" spans="1:14" x14ac:dyDescent="0.2">
      <c r="A1" s="34" t="s">
        <v>127</v>
      </c>
      <c r="B1" s="35"/>
      <c r="C1" s="35"/>
      <c r="D1" s="35"/>
      <c r="H1" s="36" t="s">
        <v>12</v>
      </c>
      <c r="I1" s="37"/>
      <c r="K1" s="14">
        <v>0.33382000000000001</v>
      </c>
      <c r="L1" s="14">
        <v>0.66617999999999999</v>
      </c>
      <c r="M1" s="14">
        <f>SUM(K1:L1)</f>
        <v>1</v>
      </c>
    </row>
    <row r="2" spans="1:14" x14ac:dyDescent="0.2">
      <c r="A2" s="35"/>
      <c r="B2" s="35"/>
      <c r="C2" s="35"/>
      <c r="D2" s="35"/>
      <c r="H2" s="37"/>
      <c r="I2" s="37"/>
    </row>
    <row r="3" spans="1:14" x14ac:dyDescent="0.2">
      <c r="A3" s="34" t="s">
        <v>5</v>
      </c>
      <c r="B3" s="35"/>
      <c r="C3" s="35"/>
      <c r="D3" s="35"/>
      <c r="H3" s="37"/>
      <c r="I3" s="37"/>
    </row>
    <row r="4" spans="1:14" x14ac:dyDescent="0.2">
      <c r="A4" s="35"/>
      <c r="B4" s="35"/>
      <c r="C4" s="35"/>
      <c r="D4" s="35"/>
    </row>
    <row r="6" spans="1:14" x14ac:dyDescent="0.2">
      <c r="A6" s="38" t="s">
        <v>3</v>
      </c>
      <c r="B6" s="38"/>
      <c r="C6" s="38"/>
      <c r="D6" s="38"/>
      <c r="E6" s="38"/>
      <c r="F6" s="38"/>
      <c r="G6" s="38"/>
      <c r="H6" s="38"/>
      <c r="I6" s="38"/>
    </row>
    <row r="7" spans="1:14" x14ac:dyDescent="0.2">
      <c r="A7" s="38" t="s">
        <v>11</v>
      </c>
      <c r="B7" s="38"/>
      <c r="C7" s="38"/>
      <c r="D7" s="38"/>
      <c r="E7" s="38"/>
      <c r="F7" s="38"/>
      <c r="G7" s="38"/>
      <c r="H7" s="38"/>
      <c r="I7" s="38"/>
    </row>
    <row r="9" spans="1:14" ht="60.5" customHeight="1" thickBot="1" x14ac:dyDescent="0.25">
      <c r="A9" s="2" t="s">
        <v>0</v>
      </c>
      <c r="B9" s="2" t="s">
        <v>1</v>
      </c>
      <c r="C9" s="3" t="s">
        <v>6</v>
      </c>
      <c r="D9" s="3" t="s">
        <v>7</v>
      </c>
      <c r="E9" s="2" t="s">
        <v>2</v>
      </c>
      <c r="F9" s="3" t="s">
        <v>4</v>
      </c>
      <c r="G9" s="3" t="s">
        <v>9</v>
      </c>
      <c r="H9" s="4" t="s">
        <v>8</v>
      </c>
      <c r="I9" s="4" t="s">
        <v>10</v>
      </c>
    </row>
    <row r="10" spans="1:14" ht="177" thickBot="1" x14ac:dyDescent="0.25">
      <c r="A10" s="5">
        <v>5100</v>
      </c>
      <c r="B10" s="5">
        <v>120</v>
      </c>
      <c r="C10" s="6">
        <v>1</v>
      </c>
      <c r="D10" s="6">
        <v>1.1000000000000001</v>
      </c>
      <c r="E10" s="7" t="s">
        <v>14</v>
      </c>
      <c r="F10" s="6">
        <v>16.170000000000002</v>
      </c>
      <c r="G10" s="18">
        <f t="shared" ref="G10:G40" si="0">I10*$L$1</f>
        <v>633537.18000000005</v>
      </c>
      <c r="H10" s="18">
        <f t="shared" ref="H10:H40" si="1">I10*$K$1</f>
        <v>317462.82</v>
      </c>
      <c r="I10" s="18">
        <v>951000</v>
      </c>
      <c r="J10" s="15"/>
      <c r="K10" s="15"/>
      <c r="L10" s="15"/>
      <c r="M10" s="16"/>
      <c r="N10" s="16"/>
    </row>
    <row r="11" spans="1:14" ht="33" thickBot="1" x14ac:dyDescent="0.25">
      <c r="A11" s="5">
        <v>5100</v>
      </c>
      <c r="B11" s="5">
        <v>210</v>
      </c>
      <c r="C11" s="6">
        <v>1</v>
      </c>
      <c r="D11" s="6">
        <v>1.1000000000000001</v>
      </c>
      <c r="E11" s="7" t="s">
        <v>15</v>
      </c>
      <c r="F11" s="7"/>
      <c r="G11" s="18">
        <f t="shared" si="0"/>
        <v>71273.265839999993</v>
      </c>
      <c r="H11" s="18">
        <f t="shared" si="1"/>
        <v>35714.73416</v>
      </c>
      <c r="I11" s="18">
        <v>106988</v>
      </c>
      <c r="J11" s="15"/>
      <c r="K11" s="15"/>
      <c r="L11" s="15"/>
      <c r="M11" s="16"/>
    </row>
    <row r="12" spans="1:14" ht="33" thickBot="1" x14ac:dyDescent="0.25">
      <c r="A12" s="5">
        <v>5100</v>
      </c>
      <c r="B12" s="5">
        <v>220</v>
      </c>
      <c r="C12" s="6">
        <v>1</v>
      </c>
      <c r="D12" s="6">
        <v>1.1000000000000001</v>
      </c>
      <c r="E12" s="7" t="s">
        <v>16</v>
      </c>
      <c r="F12" s="7"/>
      <c r="G12" s="18">
        <f t="shared" si="0"/>
        <v>48465.927360000001</v>
      </c>
      <c r="H12" s="18">
        <f t="shared" si="1"/>
        <v>24286.072640000002</v>
      </c>
      <c r="I12" s="18">
        <v>72752</v>
      </c>
      <c r="J12" s="15"/>
      <c r="K12" s="15"/>
      <c r="L12" s="15"/>
      <c r="M12" s="16"/>
    </row>
    <row r="13" spans="1:14" ht="33" thickBot="1" x14ac:dyDescent="0.25">
      <c r="A13" s="5">
        <v>5100</v>
      </c>
      <c r="B13" s="5">
        <v>240</v>
      </c>
      <c r="C13" s="6">
        <v>1</v>
      </c>
      <c r="D13" s="6">
        <v>1.1000000000000001</v>
      </c>
      <c r="E13" s="7" t="s">
        <v>17</v>
      </c>
      <c r="F13" s="7"/>
      <c r="G13" s="18">
        <f t="shared" si="0"/>
        <v>6335.3717999999999</v>
      </c>
      <c r="H13" s="18">
        <f t="shared" si="1"/>
        <v>3174.6282000000001</v>
      </c>
      <c r="I13" s="18">
        <v>9510</v>
      </c>
      <c r="J13" s="15"/>
      <c r="K13" s="15"/>
      <c r="L13" s="15"/>
      <c r="M13" s="16"/>
    </row>
    <row r="14" spans="1:14" ht="177" thickBot="1" x14ac:dyDescent="0.25">
      <c r="A14" s="5">
        <v>5200</v>
      </c>
      <c r="B14" s="5">
        <v>120</v>
      </c>
      <c r="C14" s="6">
        <v>1</v>
      </c>
      <c r="D14" s="6">
        <v>1.1000000000000001</v>
      </c>
      <c r="E14" s="7" t="s">
        <v>18</v>
      </c>
      <c r="F14" s="6">
        <v>3.57</v>
      </c>
      <c r="G14" s="18">
        <f t="shared" si="0"/>
        <v>139897.79999999999</v>
      </c>
      <c r="H14" s="18">
        <f t="shared" si="1"/>
        <v>70102.2</v>
      </c>
      <c r="I14" s="18">
        <v>210000</v>
      </c>
      <c r="J14" s="15"/>
      <c r="K14" s="15"/>
      <c r="L14" s="15"/>
      <c r="M14" s="16"/>
    </row>
    <row r="15" spans="1:14" ht="33" thickBot="1" x14ac:dyDescent="0.25">
      <c r="A15" s="5">
        <v>5200</v>
      </c>
      <c r="B15" s="5">
        <v>210</v>
      </c>
      <c r="C15" s="6">
        <v>1</v>
      </c>
      <c r="D15" s="6">
        <v>1.1000000000000001</v>
      </c>
      <c r="E15" s="7" t="s">
        <v>19</v>
      </c>
      <c r="F15" s="7"/>
      <c r="G15" s="18">
        <f t="shared" si="0"/>
        <v>15738.502500000001</v>
      </c>
      <c r="H15" s="18">
        <f t="shared" si="1"/>
        <v>7886.4975000000004</v>
      </c>
      <c r="I15" s="18">
        <v>23625</v>
      </c>
      <c r="J15" s="15"/>
      <c r="K15" s="15"/>
      <c r="L15" s="15"/>
      <c r="M15" s="16"/>
    </row>
    <row r="16" spans="1:14" ht="33" thickBot="1" x14ac:dyDescent="0.25">
      <c r="A16" s="5">
        <v>5200</v>
      </c>
      <c r="B16" s="5">
        <v>220</v>
      </c>
      <c r="C16" s="6">
        <v>1</v>
      </c>
      <c r="D16" s="6">
        <v>1.1000000000000001</v>
      </c>
      <c r="E16" s="7" t="s">
        <v>20</v>
      </c>
      <c r="F16" s="7"/>
      <c r="G16" s="18">
        <f t="shared" si="0"/>
        <v>10702.181699999999</v>
      </c>
      <c r="H16" s="18">
        <f t="shared" si="1"/>
        <v>5362.8182999999999</v>
      </c>
      <c r="I16" s="18">
        <v>16065</v>
      </c>
      <c r="J16" s="15"/>
      <c r="K16" s="15"/>
      <c r="L16" s="15"/>
      <c r="M16" s="16"/>
    </row>
    <row r="17" spans="1:13" ht="33" thickBot="1" x14ac:dyDescent="0.25">
      <c r="A17" s="5">
        <v>5200</v>
      </c>
      <c r="B17" s="5">
        <v>240</v>
      </c>
      <c r="C17" s="6">
        <v>1</v>
      </c>
      <c r="D17" s="6">
        <v>1.1000000000000001</v>
      </c>
      <c r="E17" s="7" t="s">
        <v>21</v>
      </c>
      <c r="F17" s="7"/>
      <c r="G17" s="18">
        <f t="shared" si="0"/>
        <v>1398.9780000000001</v>
      </c>
      <c r="H17" s="18">
        <f t="shared" si="1"/>
        <v>701.02200000000005</v>
      </c>
      <c r="I17" s="18">
        <v>2100</v>
      </c>
      <c r="J17" s="15"/>
      <c r="K17" s="15"/>
      <c r="L17" s="15"/>
      <c r="M17" s="16"/>
    </row>
    <row r="18" spans="1:13" ht="177" thickBot="1" x14ac:dyDescent="0.25">
      <c r="A18" s="5">
        <v>5300</v>
      </c>
      <c r="B18" s="5">
        <v>120</v>
      </c>
      <c r="C18" s="6">
        <v>1</v>
      </c>
      <c r="D18" s="6">
        <v>1.1000000000000001</v>
      </c>
      <c r="E18" s="7" t="s">
        <v>22</v>
      </c>
      <c r="F18" s="6">
        <v>0.36</v>
      </c>
      <c r="G18" s="18">
        <f t="shared" si="0"/>
        <v>13989.78</v>
      </c>
      <c r="H18" s="18">
        <f t="shared" si="1"/>
        <v>7010.22</v>
      </c>
      <c r="I18" s="18">
        <v>21000</v>
      </c>
      <c r="J18" s="15"/>
      <c r="K18" s="15"/>
      <c r="L18" s="15"/>
      <c r="M18" s="16"/>
    </row>
    <row r="19" spans="1:13" ht="49" thickBot="1" x14ac:dyDescent="0.25">
      <c r="A19" s="5">
        <v>5300</v>
      </c>
      <c r="B19" s="5">
        <v>210</v>
      </c>
      <c r="C19" s="6">
        <v>1</v>
      </c>
      <c r="D19" s="6">
        <v>1.1000000000000001</v>
      </c>
      <c r="E19" s="7" t="s">
        <v>23</v>
      </c>
      <c r="F19" s="7"/>
      <c r="G19" s="18">
        <f t="shared" si="0"/>
        <v>1574.18334</v>
      </c>
      <c r="H19" s="18">
        <f t="shared" si="1"/>
        <v>788.81666000000007</v>
      </c>
      <c r="I19" s="18">
        <v>2363</v>
      </c>
      <c r="J19" s="15"/>
      <c r="K19" s="15"/>
      <c r="L19" s="15"/>
      <c r="M19" s="16"/>
    </row>
    <row r="20" spans="1:13" ht="33" thickBot="1" x14ac:dyDescent="0.25">
      <c r="A20" s="5">
        <v>5300</v>
      </c>
      <c r="B20" s="5">
        <v>220</v>
      </c>
      <c r="C20" s="6">
        <v>1</v>
      </c>
      <c r="D20" s="6">
        <v>1.1000000000000001</v>
      </c>
      <c r="E20" s="7" t="s">
        <v>24</v>
      </c>
      <c r="F20" s="7"/>
      <c r="G20" s="18">
        <f t="shared" si="0"/>
        <v>1070.55126</v>
      </c>
      <c r="H20" s="18">
        <f t="shared" si="1"/>
        <v>536.44874000000004</v>
      </c>
      <c r="I20" s="18">
        <v>1607</v>
      </c>
      <c r="J20" s="15"/>
      <c r="K20" s="15"/>
      <c r="L20" s="15"/>
      <c r="M20" s="16"/>
    </row>
    <row r="21" spans="1:13" ht="49" thickBot="1" x14ac:dyDescent="0.25">
      <c r="A21" s="5">
        <v>5300</v>
      </c>
      <c r="B21" s="5">
        <v>240</v>
      </c>
      <c r="C21" s="6">
        <v>1</v>
      </c>
      <c r="D21" s="6">
        <v>1.1000000000000001</v>
      </c>
      <c r="E21" s="7" t="s">
        <v>25</v>
      </c>
      <c r="F21" s="7"/>
      <c r="G21" s="18">
        <f t="shared" si="0"/>
        <v>139.89779999999999</v>
      </c>
      <c r="H21" s="18">
        <f t="shared" si="1"/>
        <v>70.102199999999996</v>
      </c>
      <c r="I21" s="18">
        <v>210</v>
      </c>
      <c r="J21" s="15"/>
      <c r="K21" s="15"/>
      <c r="L21" s="15"/>
      <c r="M21" s="16"/>
    </row>
    <row r="22" spans="1:13" ht="177" thickBot="1" x14ac:dyDescent="0.25">
      <c r="A22" s="5">
        <v>5500</v>
      </c>
      <c r="B22" s="5">
        <v>120</v>
      </c>
      <c r="C22" s="6">
        <v>1</v>
      </c>
      <c r="D22" s="6">
        <v>1.1000000000000001</v>
      </c>
      <c r="E22" s="7" t="s">
        <v>26</v>
      </c>
      <c r="F22" s="6">
        <v>0.15</v>
      </c>
      <c r="G22" s="18">
        <f t="shared" si="0"/>
        <v>5995.62</v>
      </c>
      <c r="H22" s="18">
        <f t="shared" si="1"/>
        <v>3004.38</v>
      </c>
      <c r="I22" s="18">
        <v>9000</v>
      </c>
      <c r="J22" s="15"/>
      <c r="K22" s="15"/>
      <c r="L22" s="15"/>
      <c r="M22" s="16"/>
    </row>
    <row r="23" spans="1:13" ht="33" thickBot="1" x14ac:dyDescent="0.25">
      <c r="A23" s="5">
        <v>5500</v>
      </c>
      <c r="B23" s="5">
        <v>210</v>
      </c>
      <c r="C23" s="6">
        <v>1</v>
      </c>
      <c r="D23" s="6">
        <v>1.1000000000000001</v>
      </c>
      <c r="E23" s="7" t="s">
        <v>27</v>
      </c>
      <c r="F23" s="7"/>
      <c r="G23" s="18">
        <f t="shared" si="0"/>
        <v>674.84033999999997</v>
      </c>
      <c r="H23" s="18">
        <f t="shared" si="1"/>
        <v>338.15966000000003</v>
      </c>
      <c r="I23" s="18">
        <v>1013</v>
      </c>
      <c r="J23" s="15"/>
      <c r="K23" s="15"/>
      <c r="L23" s="15"/>
      <c r="M23" s="16"/>
    </row>
    <row r="24" spans="1:13" ht="33" thickBot="1" x14ac:dyDescent="0.25">
      <c r="A24" s="5">
        <v>5500</v>
      </c>
      <c r="B24" s="5">
        <v>220</v>
      </c>
      <c r="C24" s="6">
        <v>1</v>
      </c>
      <c r="D24" s="6">
        <v>1.1000000000000001</v>
      </c>
      <c r="E24" s="7" t="s">
        <v>28</v>
      </c>
      <c r="F24" s="7"/>
      <c r="G24" s="18">
        <f t="shared" si="0"/>
        <v>458.99802</v>
      </c>
      <c r="H24" s="18">
        <f t="shared" si="1"/>
        <v>230.00198</v>
      </c>
      <c r="I24" s="18">
        <v>689</v>
      </c>
      <c r="J24" s="15"/>
      <c r="K24" s="15"/>
      <c r="L24" s="15"/>
      <c r="M24" s="16"/>
    </row>
    <row r="25" spans="1:13" ht="49" thickBot="1" x14ac:dyDescent="0.25">
      <c r="A25" s="5">
        <v>5500</v>
      </c>
      <c r="B25" s="5">
        <v>240</v>
      </c>
      <c r="C25" s="6">
        <v>1</v>
      </c>
      <c r="D25" s="6">
        <v>1.1000000000000001</v>
      </c>
      <c r="E25" s="7" t="s">
        <v>29</v>
      </c>
      <c r="F25" s="7"/>
      <c r="G25" s="18">
        <f t="shared" si="0"/>
        <v>59.956200000000003</v>
      </c>
      <c r="H25" s="18">
        <f t="shared" si="1"/>
        <v>30.043800000000001</v>
      </c>
      <c r="I25" s="18">
        <v>90</v>
      </c>
      <c r="J25" s="15"/>
      <c r="K25" s="15"/>
      <c r="L25" s="15"/>
      <c r="M25" s="16"/>
    </row>
    <row r="26" spans="1:13" ht="193" thickBot="1" x14ac:dyDescent="0.25">
      <c r="A26" s="5">
        <v>6100</v>
      </c>
      <c r="B26" s="5">
        <v>130</v>
      </c>
      <c r="C26" s="6">
        <v>1</v>
      </c>
      <c r="D26" s="6">
        <v>1.1000000000000001</v>
      </c>
      <c r="E26" s="7" t="s">
        <v>30</v>
      </c>
      <c r="F26" s="6">
        <v>0.31</v>
      </c>
      <c r="G26" s="18">
        <f t="shared" si="0"/>
        <v>11991.24</v>
      </c>
      <c r="H26" s="18">
        <f t="shared" si="1"/>
        <v>6008.76</v>
      </c>
      <c r="I26" s="18">
        <v>18000</v>
      </c>
      <c r="J26" s="15"/>
      <c r="K26" s="15"/>
      <c r="L26" s="15"/>
      <c r="M26" s="16"/>
    </row>
    <row r="27" spans="1:13" ht="49" thickBot="1" x14ac:dyDescent="0.25">
      <c r="A27" s="5">
        <v>6100</v>
      </c>
      <c r="B27" s="5">
        <v>210</v>
      </c>
      <c r="C27" s="6">
        <v>1</v>
      </c>
      <c r="D27" s="6">
        <v>1.1000000000000001</v>
      </c>
      <c r="E27" s="7" t="s">
        <v>31</v>
      </c>
      <c r="F27" s="7"/>
      <c r="G27" s="18">
        <f t="shared" si="0"/>
        <v>1349.0145</v>
      </c>
      <c r="H27" s="18">
        <f t="shared" si="1"/>
        <v>675.9855</v>
      </c>
      <c r="I27" s="18">
        <v>2025</v>
      </c>
      <c r="J27" s="15"/>
      <c r="K27" s="15"/>
      <c r="L27" s="15"/>
      <c r="M27" s="16"/>
    </row>
    <row r="28" spans="1:13" ht="49" thickBot="1" x14ac:dyDescent="0.25">
      <c r="A28" s="5">
        <v>6100</v>
      </c>
      <c r="B28" s="5">
        <v>220</v>
      </c>
      <c r="C28" s="6">
        <v>1</v>
      </c>
      <c r="D28" s="6">
        <v>1.1000000000000001</v>
      </c>
      <c r="E28" s="7" t="s">
        <v>32</v>
      </c>
      <c r="F28" s="7"/>
      <c r="G28" s="18">
        <f t="shared" si="0"/>
        <v>917.32985999999994</v>
      </c>
      <c r="H28" s="18">
        <f t="shared" si="1"/>
        <v>459.67014</v>
      </c>
      <c r="I28" s="18">
        <v>1377</v>
      </c>
      <c r="J28" s="15"/>
      <c r="K28" s="15"/>
      <c r="L28" s="15"/>
      <c r="M28" s="16"/>
    </row>
    <row r="29" spans="1:13" ht="49" thickBot="1" x14ac:dyDescent="0.25">
      <c r="A29" s="5">
        <v>6100</v>
      </c>
      <c r="B29" s="5">
        <v>240</v>
      </c>
      <c r="C29" s="6">
        <v>1</v>
      </c>
      <c r="D29" s="6">
        <v>1.1000000000000001</v>
      </c>
      <c r="E29" s="7" t="s">
        <v>33</v>
      </c>
      <c r="F29" s="7"/>
      <c r="G29" s="18">
        <f t="shared" si="0"/>
        <v>119.91240000000001</v>
      </c>
      <c r="H29" s="18">
        <f t="shared" si="1"/>
        <v>60.087600000000002</v>
      </c>
      <c r="I29" s="18">
        <v>180</v>
      </c>
      <c r="J29" s="15"/>
      <c r="K29" s="15"/>
      <c r="L29" s="15"/>
      <c r="M29" s="16"/>
    </row>
    <row r="30" spans="1:13" ht="193" thickBot="1" x14ac:dyDescent="0.25">
      <c r="A30" s="5">
        <v>6200</v>
      </c>
      <c r="B30" s="5">
        <v>130</v>
      </c>
      <c r="C30" s="6">
        <v>1</v>
      </c>
      <c r="D30" s="6">
        <v>1.1000000000000001</v>
      </c>
      <c r="E30" s="7" t="s">
        <v>34</v>
      </c>
      <c r="F30" s="6">
        <v>0.31</v>
      </c>
      <c r="G30" s="18">
        <f t="shared" si="0"/>
        <v>11991.24</v>
      </c>
      <c r="H30" s="18">
        <f t="shared" si="1"/>
        <v>6008.76</v>
      </c>
      <c r="I30" s="18">
        <v>18000</v>
      </c>
      <c r="J30" s="15"/>
      <c r="K30" s="15"/>
      <c r="L30" s="15"/>
      <c r="M30" s="16"/>
    </row>
    <row r="31" spans="1:13" ht="49" thickBot="1" x14ac:dyDescent="0.25">
      <c r="A31" s="5">
        <v>6200</v>
      </c>
      <c r="B31" s="5">
        <v>210</v>
      </c>
      <c r="C31" s="6">
        <v>1</v>
      </c>
      <c r="D31" s="6">
        <v>1.1000000000000001</v>
      </c>
      <c r="E31" s="7" t="s">
        <v>35</v>
      </c>
      <c r="F31" s="7"/>
      <c r="G31" s="18">
        <f t="shared" si="0"/>
        <v>1349.0145</v>
      </c>
      <c r="H31" s="18">
        <f t="shared" si="1"/>
        <v>675.9855</v>
      </c>
      <c r="I31" s="18">
        <v>2025</v>
      </c>
      <c r="J31" s="15"/>
      <c r="K31" s="15"/>
      <c r="L31" s="15"/>
      <c r="M31" s="16"/>
    </row>
    <row r="32" spans="1:13" ht="49" thickBot="1" x14ac:dyDescent="0.25">
      <c r="A32" s="5">
        <v>6200</v>
      </c>
      <c r="B32" s="5">
        <v>220</v>
      </c>
      <c r="C32" s="6">
        <v>1</v>
      </c>
      <c r="D32" s="6">
        <v>1.1000000000000001</v>
      </c>
      <c r="E32" s="7" t="s">
        <v>13</v>
      </c>
      <c r="F32" s="7"/>
      <c r="G32" s="18">
        <f t="shared" si="0"/>
        <v>917.32985999999994</v>
      </c>
      <c r="H32" s="18">
        <f t="shared" si="1"/>
        <v>459.67014</v>
      </c>
      <c r="I32" s="18">
        <v>1377</v>
      </c>
      <c r="J32" s="15"/>
      <c r="K32" s="15"/>
      <c r="L32" s="15"/>
      <c r="M32" s="16"/>
    </row>
    <row r="33" spans="1:13" ht="49" thickBot="1" x14ac:dyDescent="0.25">
      <c r="A33" s="5">
        <v>6200</v>
      </c>
      <c r="B33" s="5">
        <v>240</v>
      </c>
      <c r="C33" s="6">
        <v>1</v>
      </c>
      <c r="D33" s="6">
        <v>1.1000000000000001</v>
      </c>
      <c r="E33" s="7" t="s">
        <v>36</v>
      </c>
      <c r="F33" s="7"/>
      <c r="G33" s="18">
        <f t="shared" si="0"/>
        <v>119.91240000000001</v>
      </c>
      <c r="H33" s="18">
        <f t="shared" si="1"/>
        <v>60.087600000000002</v>
      </c>
      <c r="I33" s="18">
        <v>180</v>
      </c>
      <c r="J33" s="15"/>
      <c r="K33" s="15"/>
      <c r="L33" s="15"/>
      <c r="M33" s="16"/>
    </row>
    <row r="34" spans="1:13" ht="33" thickBot="1" x14ac:dyDescent="0.25">
      <c r="A34" s="5">
        <v>5100</v>
      </c>
      <c r="B34" s="5">
        <v>644</v>
      </c>
      <c r="C34" s="6">
        <v>2</v>
      </c>
      <c r="D34" s="6" t="s">
        <v>131</v>
      </c>
      <c r="E34" s="7" t="s">
        <v>37</v>
      </c>
      <c r="F34" s="6"/>
      <c r="G34" s="18">
        <f t="shared" si="0"/>
        <v>599562</v>
      </c>
      <c r="H34" s="18">
        <f t="shared" si="1"/>
        <v>300438</v>
      </c>
      <c r="I34" s="18">
        <v>900000</v>
      </c>
      <c r="J34" s="15"/>
      <c r="K34" s="15"/>
      <c r="L34" s="15"/>
      <c r="M34" s="16"/>
    </row>
    <row r="35" spans="1:13" ht="49" thickBot="1" x14ac:dyDescent="0.25">
      <c r="A35" s="5">
        <v>7400</v>
      </c>
      <c r="B35" s="5">
        <v>641</v>
      </c>
      <c r="C35" s="6">
        <v>2</v>
      </c>
      <c r="D35" s="6" t="s">
        <v>132</v>
      </c>
      <c r="E35" s="7" t="s">
        <v>38</v>
      </c>
      <c r="F35" s="6"/>
      <c r="G35" s="18">
        <f t="shared" si="0"/>
        <v>279795.59999999998</v>
      </c>
      <c r="H35" s="18">
        <f t="shared" si="1"/>
        <v>140204.4</v>
      </c>
      <c r="I35" s="18">
        <v>420000</v>
      </c>
      <c r="J35" s="15"/>
      <c r="K35" s="15"/>
      <c r="L35" s="15"/>
      <c r="M35" s="16"/>
    </row>
    <row r="36" spans="1:13" ht="81" thickBot="1" x14ac:dyDescent="0.25">
      <c r="A36" s="5">
        <v>6400</v>
      </c>
      <c r="B36" s="5">
        <v>390</v>
      </c>
      <c r="C36" s="6">
        <v>2</v>
      </c>
      <c r="D36" s="6" t="s">
        <v>148</v>
      </c>
      <c r="E36" s="7" t="s">
        <v>39</v>
      </c>
      <c r="F36" s="6"/>
      <c r="G36" s="18">
        <f t="shared" si="0"/>
        <v>59956.2</v>
      </c>
      <c r="H36" s="18">
        <f t="shared" si="1"/>
        <v>30043.8</v>
      </c>
      <c r="I36" s="18">
        <v>90000</v>
      </c>
      <c r="J36" s="15"/>
      <c r="K36" s="15"/>
      <c r="L36" s="15"/>
      <c r="M36" s="16"/>
    </row>
    <row r="37" spans="1:13" ht="65" thickBot="1" x14ac:dyDescent="0.25">
      <c r="A37" s="5">
        <v>6400</v>
      </c>
      <c r="B37" s="5">
        <v>520</v>
      </c>
      <c r="C37" s="6">
        <v>2</v>
      </c>
      <c r="D37" s="6" t="s">
        <v>148</v>
      </c>
      <c r="E37" s="7" t="s">
        <v>40</v>
      </c>
      <c r="F37" s="6"/>
      <c r="G37" s="18">
        <f t="shared" si="0"/>
        <v>19985.400000000001</v>
      </c>
      <c r="H37" s="18">
        <f t="shared" si="1"/>
        <v>10014.6</v>
      </c>
      <c r="I37" s="18">
        <v>30000</v>
      </c>
      <c r="J37" s="15"/>
      <c r="K37" s="15"/>
      <c r="L37" s="15"/>
      <c r="M37" s="16"/>
    </row>
    <row r="38" spans="1:13" ht="33" thickBot="1" x14ac:dyDescent="0.25">
      <c r="A38" s="5">
        <v>5100</v>
      </c>
      <c r="B38" s="5">
        <v>390</v>
      </c>
      <c r="C38" s="6">
        <v>2</v>
      </c>
      <c r="D38" s="6" t="s">
        <v>147</v>
      </c>
      <c r="E38" s="7" t="s">
        <v>41</v>
      </c>
      <c r="F38" s="6"/>
      <c r="G38" s="18">
        <f t="shared" si="0"/>
        <v>199854</v>
      </c>
      <c r="H38" s="18">
        <f t="shared" si="1"/>
        <v>100146</v>
      </c>
      <c r="I38" s="18">
        <v>300000</v>
      </c>
      <c r="J38" s="15"/>
      <c r="K38" s="15"/>
      <c r="L38" s="15"/>
      <c r="M38" s="16"/>
    </row>
    <row r="39" spans="1:13" ht="65" thickBot="1" x14ac:dyDescent="0.25">
      <c r="A39" s="5">
        <v>7400</v>
      </c>
      <c r="B39" s="5">
        <v>682</v>
      </c>
      <c r="C39" s="6">
        <v>2</v>
      </c>
      <c r="D39" s="6" t="s">
        <v>137</v>
      </c>
      <c r="E39" s="7" t="s">
        <v>42</v>
      </c>
      <c r="F39" s="6"/>
      <c r="G39" s="27">
        <f t="shared" si="0"/>
        <v>671379.53489999997</v>
      </c>
      <c r="H39" s="27">
        <f t="shared" si="1"/>
        <v>336425.46510000003</v>
      </c>
      <c r="I39" s="18">
        <f>1000000+7805</f>
        <v>1007805</v>
      </c>
      <c r="J39" s="15"/>
      <c r="K39" s="15"/>
      <c r="L39" s="15"/>
      <c r="M39" s="16"/>
    </row>
    <row r="40" spans="1:13" ht="65" thickBot="1" x14ac:dyDescent="0.25">
      <c r="A40" s="5">
        <v>7400</v>
      </c>
      <c r="B40" s="5">
        <v>682</v>
      </c>
      <c r="C40" s="6">
        <v>2</v>
      </c>
      <c r="D40" s="6" t="s">
        <v>137</v>
      </c>
      <c r="E40" s="7" t="s">
        <v>43</v>
      </c>
      <c r="F40" s="6"/>
      <c r="G40" s="18">
        <f t="shared" si="0"/>
        <v>5995.62</v>
      </c>
      <c r="H40" s="18">
        <f t="shared" si="1"/>
        <v>3004.38</v>
      </c>
      <c r="I40" s="18">
        <v>9000</v>
      </c>
      <c r="J40" s="15"/>
      <c r="K40" s="15"/>
      <c r="L40" s="15"/>
      <c r="M40" s="16"/>
    </row>
    <row r="41" spans="1:13" ht="49" thickBot="1" x14ac:dyDescent="0.25">
      <c r="A41" s="5">
        <v>7400</v>
      </c>
      <c r="B41" s="5">
        <v>682</v>
      </c>
      <c r="C41" s="6">
        <v>2</v>
      </c>
      <c r="D41" s="6">
        <v>2.4</v>
      </c>
      <c r="E41" s="7" t="s">
        <v>44</v>
      </c>
      <c r="F41" s="6"/>
      <c r="G41" s="18">
        <f t="shared" ref="G41:G71" si="2">I41*$L$1</f>
        <v>199854</v>
      </c>
      <c r="H41" s="18">
        <f t="shared" ref="H41:H71" si="3">I41*$K$1</f>
        <v>100146</v>
      </c>
      <c r="I41" s="18">
        <v>300000</v>
      </c>
      <c r="J41" s="15"/>
      <c r="K41" s="15"/>
      <c r="L41" s="15"/>
      <c r="M41" s="16"/>
    </row>
    <row r="42" spans="1:13" ht="33" thickBot="1" x14ac:dyDescent="0.25">
      <c r="A42" s="5">
        <v>5100</v>
      </c>
      <c r="B42" s="5">
        <v>520</v>
      </c>
      <c r="C42" s="6">
        <v>1</v>
      </c>
      <c r="D42" s="6">
        <v>1.2</v>
      </c>
      <c r="E42" s="7" t="s">
        <v>45</v>
      </c>
      <c r="F42" s="6"/>
      <c r="G42" s="18">
        <f t="shared" si="2"/>
        <v>383719.67999999999</v>
      </c>
      <c r="H42" s="18">
        <f t="shared" si="3"/>
        <v>192280.32000000001</v>
      </c>
      <c r="I42" s="18">
        <v>576000</v>
      </c>
      <c r="J42" s="15"/>
      <c r="K42" s="15"/>
      <c r="L42" s="15"/>
      <c r="M42" s="16"/>
    </row>
    <row r="43" spans="1:13" ht="33" thickBot="1" x14ac:dyDescent="0.25">
      <c r="A43" s="5">
        <v>5100</v>
      </c>
      <c r="B43" s="5">
        <v>520</v>
      </c>
      <c r="C43" s="6">
        <v>1</v>
      </c>
      <c r="D43" s="6">
        <v>1.2</v>
      </c>
      <c r="E43" s="7" t="s">
        <v>46</v>
      </c>
      <c r="F43" s="6"/>
      <c r="G43" s="18">
        <f t="shared" si="2"/>
        <v>383719.67999999999</v>
      </c>
      <c r="H43" s="18">
        <f t="shared" si="3"/>
        <v>192280.32000000001</v>
      </c>
      <c r="I43" s="18">
        <v>576000</v>
      </c>
      <c r="J43" s="15"/>
      <c r="K43" s="15"/>
      <c r="L43" s="15"/>
      <c r="M43" s="16"/>
    </row>
    <row r="44" spans="1:13" ht="33" thickBot="1" x14ac:dyDescent="0.25">
      <c r="A44" s="5">
        <v>6300</v>
      </c>
      <c r="B44" s="5">
        <v>130</v>
      </c>
      <c r="C44" s="6">
        <v>2</v>
      </c>
      <c r="D44" s="6" t="s">
        <v>134</v>
      </c>
      <c r="E44" s="7" t="s">
        <v>47</v>
      </c>
      <c r="F44" s="6">
        <v>2</v>
      </c>
      <c r="G44" s="18">
        <f t="shared" si="2"/>
        <v>134102.03399999999</v>
      </c>
      <c r="H44" s="18">
        <f t="shared" si="3"/>
        <v>67197.966</v>
      </c>
      <c r="I44" s="18">
        <v>201300</v>
      </c>
      <c r="J44" s="15"/>
      <c r="K44" s="15"/>
      <c r="L44" s="15"/>
      <c r="M44" s="16"/>
    </row>
    <row r="45" spans="1:13" ht="33" thickBot="1" x14ac:dyDescent="0.25">
      <c r="A45" s="5">
        <v>6300</v>
      </c>
      <c r="B45" s="5">
        <v>210</v>
      </c>
      <c r="C45" s="6">
        <v>2</v>
      </c>
      <c r="D45" s="6" t="s">
        <v>134</v>
      </c>
      <c r="E45" s="7" t="s">
        <v>48</v>
      </c>
      <c r="F45" s="6"/>
      <c r="G45" s="18">
        <f t="shared" si="2"/>
        <v>15086.31228</v>
      </c>
      <c r="H45" s="18">
        <f t="shared" si="3"/>
        <v>7559.6877199999999</v>
      </c>
      <c r="I45" s="18">
        <v>22646</v>
      </c>
      <c r="J45" s="15"/>
      <c r="K45" s="15"/>
      <c r="L45" s="15"/>
      <c r="M45" s="16"/>
    </row>
    <row r="46" spans="1:13" ht="33" thickBot="1" x14ac:dyDescent="0.25">
      <c r="A46" s="5">
        <v>6300</v>
      </c>
      <c r="B46" s="5">
        <v>220</v>
      </c>
      <c r="C46" s="6">
        <v>2</v>
      </c>
      <c r="D46" s="6" t="s">
        <v>134</v>
      </c>
      <c r="E46" s="7" t="s">
        <v>49</v>
      </c>
      <c r="F46" s="6"/>
      <c r="G46" s="18">
        <f t="shared" si="2"/>
        <v>10258.50582</v>
      </c>
      <c r="H46" s="18">
        <f t="shared" si="3"/>
        <v>5140.4941799999997</v>
      </c>
      <c r="I46" s="18">
        <v>15399</v>
      </c>
      <c r="J46" s="15"/>
      <c r="K46" s="15"/>
      <c r="L46" s="15"/>
      <c r="M46" s="16"/>
    </row>
    <row r="47" spans="1:13" ht="33" thickBot="1" x14ac:dyDescent="0.25">
      <c r="A47" s="5">
        <v>6300</v>
      </c>
      <c r="B47" s="5">
        <v>230</v>
      </c>
      <c r="C47" s="6">
        <v>2</v>
      </c>
      <c r="D47" s="6" t="s">
        <v>134</v>
      </c>
      <c r="E47" s="7" t="s">
        <v>50</v>
      </c>
      <c r="F47" s="6"/>
      <c r="G47" s="18">
        <f t="shared" si="2"/>
        <v>26114.256000000001</v>
      </c>
      <c r="H47" s="18">
        <f t="shared" si="3"/>
        <v>13085.744000000001</v>
      </c>
      <c r="I47" s="18">
        <v>39200</v>
      </c>
      <c r="J47" s="15"/>
      <c r="K47" s="15"/>
      <c r="L47" s="15"/>
      <c r="M47" s="16"/>
    </row>
    <row r="48" spans="1:13" ht="33" thickBot="1" x14ac:dyDescent="0.25">
      <c r="A48" s="5">
        <v>6300</v>
      </c>
      <c r="B48" s="5">
        <v>240</v>
      </c>
      <c r="C48" s="6">
        <v>2</v>
      </c>
      <c r="D48" s="6" t="s">
        <v>134</v>
      </c>
      <c r="E48" s="7" t="s">
        <v>51</v>
      </c>
      <c r="F48" s="6"/>
      <c r="G48" s="18">
        <f t="shared" si="2"/>
        <v>1341.02034</v>
      </c>
      <c r="H48" s="18">
        <f t="shared" si="3"/>
        <v>671.97965999999997</v>
      </c>
      <c r="I48" s="18">
        <v>2013</v>
      </c>
      <c r="J48" s="15"/>
      <c r="K48" s="15"/>
      <c r="L48" s="15"/>
      <c r="M48" s="16"/>
    </row>
    <row r="49" spans="1:13" ht="33" thickBot="1" x14ac:dyDescent="0.25">
      <c r="A49" s="5">
        <v>6300</v>
      </c>
      <c r="B49" s="5">
        <v>160</v>
      </c>
      <c r="C49" s="6">
        <v>2</v>
      </c>
      <c r="D49" s="6" t="s">
        <v>134</v>
      </c>
      <c r="E49" s="7" t="s">
        <v>52</v>
      </c>
      <c r="F49" s="6">
        <v>2</v>
      </c>
      <c r="G49" s="18">
        <f t="shared" si="2"/>
        <v>61786.862639999999</v>
      </c>
      <c r="H49" s="18">
        <f t="shared" si="3"/>
        <v>30961.137360000001</v>
      </c>
      <c r="I49" s="18">
        <v>92748</v>
      </c>
      <c r="J49" s="15"/>
      <c r="K49" s="15"/>
      <c r="L49" s="15"/>
      <c r="M49" s="16"/>
    </row>
    <row r="50" spans="1:13" ht="33" thickBot="1" x14ac:dyDescent="0.25">
      <c r="A50" s="5">
        <v>6300</v>
      </c>
      <c r="B50" s="5">
        <v>210</v>
      </c>
      <c r="C50" s="6">
        <v>2</v>
      </c>
      <c r="D50" s="6" t="s">
        <v>134</v>
      </c>
      <c r="E50" s="7" t="s">
        <v>53</v>
      </c>
      <c r="F50" s="6"/>
      <c r="G50" s="18">
        <f t="shared" si="2"/>
        <v>6950.9221200000002</v>
      </c>
      <c r="H50" s="18">
        <f t="shared" si="3"/>
        <v>3483.0778800000003</v>
      </c>
      <c r="I50" s="18">
        <v>10434</v>
      </c>
      <c r="J50" s="15"/>
      <c r="K50" s="15"/>
      <c r="L50" s="15"/>
      <c r="M50" s="16"/>
    </row>
    <row r="51" spans="1:13" ht="33" thickBot="1" x14ac:dyDescent="0.25">
      <c r="A51" s="5">
        <v>6300</v>
      </c>
      <c r="B51" s="5">
        <v>220</v>
      </c>
      <c r="C51" s="6">
        <v>2</v>
      </c>
      <c r="D51" s="6" t="s">
        <v>134</v>
      </c>
      <c r="E51" s="7" t="s">
        <v>54</v>
      </c>
      <c r="F51" s="6"/>
      <c r="G51" s="18">
        <f t="shared" si="2"/>
        <v>4726.5470999999998</v>
      </c>
      <c r="H51" s="18">
        <f t="shared" si="3"/>
        <v>2368.4529000000002</v>
      </c>
      <c r="I51" s="18">
        <v>7095</v>
      </c>
      <c r="J51" s="15"/>
      <c r="K51" s="15"/>
      <c r="L51" s="15"/>
      <c r="M51" s="16"/>
    </row>
    <row r="52" spans="1:13" ht="33" thickBot="1" x14ac:dyDescent="0.25">
      <c r="A52" s="5">
        <v>6300</v>
      </c>
      <c r="B52" s="5">
        <v>230</v>
      </c>
      <c r="C52" s="6">
        <v>2</v>
      </c>
      <c r="D52" s="6" t="s">
        <v>134</v>
      </c>
      <c r="E52" s="7" t="s">
        <v>55</v>
      </c>
      <c r="F52" s="6"/>
      <c r="G52" s="18">
        <f t="shared" si="2"/>
        <v>26114.256000000001</v>
      </c>
      <c r="H52" s="18">
        <f t="shared" si="3"/>
        <v>13085.744000000001</v>
      </c>
      <c r="I52" s="18">
        <v>39200</v>
      </c>
      <c r="J52" s="15"/>
      <c r="K52" s="15"/>
      <c r="L52" s="15"/>
      <c r="M52" s="16"/>
    </row>
    <row r="53" spans="1:13" ht="33" thickBot="1" x14ac:dyDescent="0.25">
      <c r="A53" s="5">
        <v>6300</v>
      </c>
      <c r="B53" s="5">
        <v>240</v>
      </c>
      <c r="C53" s="6">
        <v>2</v>
      </c>
      <c r="D53" s="6" t="s">
        <v>136</v>
      </c>
      <c r="E53" s="7" t="s">
        <v>56</v>
      </c>
      <c r="F53" s="6"/>
      <c r="G53" s="18">
        <f t="shared" si="2"/>
        <v>617.54885999999999</v>
      </c>
      <c r="H53" s="18">
        <f t="shared" si="3"/>
        <v>309.45114000000001</v>
      </c>
      <c r="I53" s="18">
        <v>927</v>
      </c>
      <c r="J53" s="15"/>
      <c r="K53" s="15"/>
      <c r="L53" s="15"/>
      <c r="M53" s="16"/>
    </row>
    <row r="54" spans="1:13" ht="177" thickBot="1" x14ac:dyDescent="0.25">
      <c r="A54" s="5">
        <v>7400</v>
      </c>
      <c r="B54" s="5">
        <v>681</v>
      </c>
      <c r="C54" s="6">
        <v>2</v>
      </c>
      <c r="D54" s="6" t="s">
        <v>138</v>
      </c>
      <c r="E54" s="7" t="s">
        <v>57</v>
      </c>
      <c r="F54" s="6"/>
      <c r="G54" s="18">
        <f t="shared" si="2"/>
        <v>3330900</v>
      </c>
      <c r="H54" s="18">
        <f t="shared" si="3"/>
        <v>1669100</v>
      </c>
      <c r="I54" s="18">
        <v>5000000</v>
      </c>
      <c r="J54" s="15"/>
      <c r="K54" s="15"/>
      <c r="L54" s="15"/>
      <c r="M54" s="16"/>
    </row>
    <row r="55" spans="1:13" ht="113" thickBot="1" x14ac:dyDescent="0.25">
      <c r="A55" s="5">
        <v>6400</v>
      </c>
      <c r="B55" s="5">
        <v>390</v>
      </c>
      <c r="C55" s="6">
        <v>2</v>
      </c>
      <c r="D55" s="6" t="s">
        <v>139</v>
      </c>
      <c r="E55" s="7" t="s">
        <v>58</v>
      </c>
      <c r="F55" s="6"/>
      <c r="G55" s="18">
        <f t="shared" si="2"/>
        <v>19018.772819999998</v>
      </c>
      <c r="H55" s="18">
        <f t="shared" si="3"/>
        <v>9530.2271799999999</v>
      </c>
      <c r="I55" s="18">
        <v>28549</v>
      </c>
      <c r="J55" s="15"/>
      <c r="K55" s="15"/>
      <c r="L55" s="15"/>
      <c r="M55" s="16"/>
    </row>
    <row r="56" spans="1:13" ht="97" thickBot="1" x14ac:dyDescent="0.25">
      <c r="A56" s="5">
        <v>6400</v>
      </c>
      <c r="B56" s="5">
        <v>330</v>
      </c>
      <c r="C56" s="6">
        <v>2</v>
      </c>
      <c r="D56" s="6" t="s">
        <v>146</v>
      </c>
      <c r="E56" s="7" t="s">
        <v>59</v>
      </c>
      <c r="F56" s="6"/>
      <c r="G56" s="18">
        <f t="shared" si="2"/>
        <v>1662.1190999999999</v>
      </c>
      <c r="H56" s="18">
        <f t="shared" si="3"/>
        <v>832.8809</v>
      </c>
      <c r="I56" s="18">
        <v>2495</v>
      </c>
      <c r="J56" s="15"/>
      <c r="K56" s="15"/>
      <c r="L56" s="15"/>
      <c r="M56" s="16"/>
    </row>
    <row r="57" spans="1:13" ht="65" thickBot="1" x14ac:dyDescent="0.25">
      <c r="A57" s="5">
        <v>5900</v>
      </c>
      <c r="B57" s="5">
        <v>150</v>
      </c>
      <c r="C57" s="6">
        <v>1</v>
      </c>
      <c r="D57" s="6">
        <v>1.4</v>
      </c>
      <c r="E57" s="7" t="s">
        <v>60</v>
      </c>
      <c r="F57" s="6">
        <v>5.57</v>
      </c>
      <c r="G57" s="18">
        <f t="shared" si="2"/>
        <v>66618</v>
      </c>
      <c r="H57" s="18">
        <f t="shared" si="3"/>
        <v>33382</v>
      </c>
      <c r="I57" s="18">
        <v>100000</v>
      </c>
      <c r="J57" s="15"/>
      <c r="K57" s="15"/>
      <c r="L57" s="15"/>
      <c r="M57" s="16"/>
    </row>
    <row r="58" spans="1:13" ht="33" thickBot="1" x14ac:dyDescent="0.25">
      <c r="A58" s="5">
        <v>5900</v>
      </c>
      <c r="B58" s="5">
        <v>210</v>
      </c>
      <c r="C58" s="6">
        <v>1</v>
      </c>
      <c r="D58" s="6">
        <v>1.4</v>
      </c>
      <c r="E58" s="7" t="s">
        <v>61</v>
      </c>
      <c r="F58" s="6"/>
      <c r="G58" s="18">
        <f t="shared" si="2"/>
        <v>1498.905</v>
      </c>
      <c r="H58" s="18">
        <f t="shared" si="3"/>
        <v>751.09500000000003</v>
      </c>
      <c r="I58" s="18">
        <v>2250</v>
      </c>
      <c r="J58" s="15"/>
      <c r="K58" s="15"/>
      <c r="L58" s="15"/>
      <c r="M58" s="16"/>
    </row>
    <row r="59" spans="1:13" ht="33" thickBot="1" x14ac:dyDescent="0.25">
      <c r="A59" s="5">
        <v>5900</v>
      </c>
      <c r="B59" s="5">
        <v>220</v>
      </c>
      <c r="C59" s="6">
        <v>1</v>
      </c>
      <c r="D59" s="6">
        <v>1.4</v>
      </c>
      <c r="E59" s="7" t="s">
        <v>62</v>
      </c>
      <c r="F59" s="6"/>
      <c r="G59" s="18">
        <f t="shared" si="2"/>
        <v>1019.2554</v>
      </c>
      <c r="H59" s="18">
        <f t="shared" si="3"/>
        <v>510.74459999999999</v>
      </c>
      <c r="I59" s="18">
        <v>1530</v>
      </c>
      <c r="J59" s="15"/>
      <c r="K59" s="15"/>
      <c r="L59" s="15"/>
      <c r="M59" s="16"/>
    </row>
    <row r="60" spans="1:13" ht="33" thickBot="1" x14ac:dyDescent="0.25">
      <c r="A60" s="5">
        <v>5900</v>
      </c>
      <c r="B60" s="5">
        <v>240</v>
      </c>
      <c r="C60" s="6">
        <v>1</v>
      </c>
      <c r="D60" s="6">
        <v>1.4</v>
      </c>
      <c r="E60" s="7" t="s">
        <v>63</v>
      </c>
      <c r="F60" s="6"/>
      <c r="G60" s="18">
        <f t="shared" si="2"/>
        <v>133.23599999999999</v>
      </c>
      <c r="H60" s="18">
        <f t="shared" si="3"/>
        <v>66.763999999999996</v>
      </c>
      <c r="I60" s="18">
        <v>200</v>
      </c>
      <c r="J60" s="15"/>
      <c r="K60" s="15"/>
      <c r="L60" s="15"/>
      <c r="M60" s="16"/>
    </row>
    <row r="61" spans="1:13" ht="49" thickBot="1" x14ac:dyDescent="0.25">
      <c r="A61" s="5">
        <v>5900</v>
      </c>
      <c r="B61" s="5">
        <v>120</v>
      </c>
      <c r="C61" s="6">
        <v>1</v>
      </c>
      <c r="D61" s="6">
        <v>1.4</v>
      </c>
      <c r="E61" s="7" t="s">
        <v>64</v>
      </c>
      <c r="F61" s="6">
        <v>0.56999999999999995</v>
      </c>
      <c r="G61" s="18">
        <f t="shared" si="2"/>
        <v>13323.6</v>
      </c>
      <c r="H61" s="18">
        <f t="shared" si="3"/>
        <v>6676.4000000000005</v>
      </c>
      <c r="I61" s="18">
        <v>20000</v>
      </c>
      <c r="J61" s="15"/>
      <c r="K61" s="15"/>
      <c r="L61" s="15"/>
      <c r="M61" s="16"/>
    </row>
    <row r="62" spans="1:13" ht="33" thickBot="1" x14ac:dyDescent="0.25">
      <c r="A62" s="5">
        <v>5900</v>
      </c>
      <c r="B62" s="5">
        <v>210</v>
      </c>
      <c r="C62" s="6">
        <v>1</v>
      </c>
      <c r="D62" s="6">
        <v>1.4</v>
      </c>
      <c r="E62" s="7" t="s">
        <v>61</v>
      </c>
      <c r="F62" s="6"/>
      <c r="G62" s="18">
        <f t="shared" si="2"/>
        <v>1498.905</v>
      </c>
      <c r="H62" s="18">
        <f t="shared" si="3"/>
        <v>751.09500000000003</v>
      </c>
      <c r="I62" s="18">
        <v>2250</v>
      </c>
      <c r="J62" s="15"/>
      <c r="K62" s="15"/>
      <c r="L62" s="15"/>
      <c r="M62" s="16"/>
    </row>
    <row r="63" spans="1:13" ht="33" thickBot="1" x14ac:dyDescent="0.25">
      <c r="A63" s="5">
        <v>5900</v>
      </c>
      <c r="B63" s="5">
        <v>220</v>
      </c>
      <c r="C63" s="6">
        <v>1</v>
      </c>
      <c r="D63" s="6">
        <v>1.4</v>
      </c>
      <c r="E63" s="7" t="s">
        <v>62</v>
      </c>
      <c r="F63" s="6"/>
      <c r="G63" s="18">
        <f t="shared" si="2"/>
        <v>1019.2554</v>
      </c>
      <c r="H63" s="18">
        <f t="shared" si="3"/>
        <v>510.74459999999999</v>
      </c>
      <c r="I63" s="18">
        <v>1530</v>
      </c>
      <c r="J63" s="15"/>
      <c r="K63" s="15"/>
      <c r="L63" s="15"/>
      <c r="M63" s="16"/>
    </row>
    <row r="64" spans="1:13" ht="33" thickBot="1" x14ac:dyDescent="0.25">
      <c r="A64" s="5">
        <v>5900</v>
      </c>
      <c r="B64" s="5">
        <v>240</v>
      </c>
      <c r="C64" s="6">
        <v>1</v>
      </c>
      <c r="D64" s="6">
        <v>1.4</v>
      </c>
      <c r="E64" s="7" t="s">
        <v>65</v>
      </c>
      <c r="F64" s="6"/>
      <c r="G64" s="18">
        <f t="shared" si="2"/>
        <v>133.23599999999999</v>
      </c>
      <c r="H64" s="18">
        <f t="shared" si="3"/>
        <v>66.763999999999996</v>
      </c>
      <c r="I64" s="18">
        <v>200</v>
      </c>
      <c r="J64" s="15"/>
      <c r="K64" s="15"/>
      <c r="L64" s="15"/>
      <c r="M64" s="16"/>
    </row>
    <row r="65" spans="1:13" ht="33" thickBot="1" x14ac:dyDescent="0.25">
      <c r="A65" s="5">
        <v>7800</v>
      </c>
      <c r="B65" s="5">
        <v>160</v>
      </c>
      <c r="C65" s="6">
        <v>1</v>
      </c>
      <c r="D65" s="6">
        <v>1.4</v>
      </c>
      <c r="E65" s="7" t="s">
        <v>66</v>
      </c>
      <c r="F65" s="6">
        <v>0.73</v>
      </c>
      <c r="G65" s="18">
        <f t="shared" si="2"/>
        <v>9992.7000000000007</v>
      </c>
      <c r="H65" s="18">
        <f t="shared" si="3"/>
        <v>5007.3</v>
      </c>
      <c r="I65" s="18">
        <v>15000</v>
      </c>
      <c r="J65" s="15"/>
      <c r="K65" s="15"/>
      <c r="L65" s="15"/>
      <c r="M65" s="16"/>
    </row>
    <row r="66" spans="1:13" ht="33" thickBot="1" x14ac:dyDescent="0.25">
      <c r="A66" s="5">
        <v>7800</v>
      </c>
      <c r="B66" s="5">
        <v>210</v>
      </c>
      <c r="C66" s="6">
        <v>1</v>
      </c>
      <c r="D66" s="6">
        <v>1.4</v>
      </c>
      <c r="E66" s="7" t="s">
        <v>67</v>
      </c>
      <c r="F66" s="6"/>
      <c r="G66" s="18">
        <f t="shared" si="2"/>
        <v>1124.5118399999999</v>
      </c>
      <c r="H66" s="18">
        <f t="shared" si="3"/>
        <v>563.48815999999999</v>
      </c>
      <c r="I66" s="18">
        <v>1688</v>
      </c>
      <c r="J66" s="15"/>
      <c r="K66" s="15"/>
      <c r="L66" s="15"/>
      <c r="M66" s="16"/>
    </row>
    <row r="67" spans="1:13" ht="33" thickBot="1" x14ac:dyDescent="0.25">
      <c r="A67" s="5">
        <v>7800</v>
      </c>
      <c r="B67" s="5">
        <v>220</v>
      </c>
      <c r="C67" s="6">
        <v>1</v>
      </c>
      <c r="D67" s="6">
        <v>1.4</v>
      </c>
      <c r="E67" s="7" t="s">
        <v>68</v>
      </c>
      <c r="F67" s="6"/>
      <c r="G67" s="18">
        <f t="shared" si="2"/>
        <v>764.77463999999998</v>
      </c>
      <c r="H67" s="18">
        <f t="shared" si="3"/>
        <v>383.22536000000002</v>
      </c>
      <c r="I67" s="18">
        <v>1148</v>
      </c>
      <c r="J67" s="15"/>
      <c r="K67" s="15"/>
      <c r="L67" s="15"/>
      <c r="M67" s="16"/>
    </row>
    <row r="68" spans="1:13" ht="33" thickBot="1" x14ac:dyDescent="0.25">
      <c r="A68" s="5">
        <v>7800</v>
      </c>
      <c r="B68" s="5">
        <v>240</v>
      </c>
      <c r="C68" s="6">
        <v>1</v>
      </c>
      <c r="D68" s="6">
        <v>1.4</v>
      </c>
      <c r="E68" s="7" t="s">
        <v>69</v>
      </c>
      <c r="F68" s="6"/>
      <c r="G68" s="18">
        <f t="shared" si="2"/>
        <v>99.926999999999992</v>
      </c>
      <c r="H68" s="18">
        <f t="shared" si="3"/>
        <v>50.073</v>
      </c>
      <c r="I68" s="18">
        <v>150</v>
      </c>
      <c r="J68" s="15"/>
      <c r="K68" s="15"/>
      <c r="L68" s="15"/>
      <c r="M68" s="16"/>
    </row>
    <row r="69" spans="1:13" ht="33" thickBot="1" x14ac:dyDescent="0.25">
      <c r="A69" s="5">
        <v>7300</v>
      </c>
      <c r="B69" s="5">
        <v>390</v>
      </c>
      <c r="C69" s="6">
        <v>2</v>
      </c>
      <c r="D69" s="6" t="s">
        <v>143</v>
      </c>
      <c r="E69" s="7" t="s">
        <v>70</v>
      </c>
      <c r="F69" s="6"/>
      <c r="G69" s="18">
        <f t="shared" si="2"/>
        <v>19985.400000000001</v>
      </c>
      <c r="H69" s="18">
        <f t="shared" si="3"/>
        <v>10014.6</v>
      </c>
      <c r="I69" s="18">
        <v>30000</v>
      </c>
      <c r="J69" s="15"/>
      <c r="K69" s="15"/>
      <c r="L69" s="15"/>
      <c r="M69" s="16"/>
    </row>
    <row r="70" spans="1:13" ht="49" thickBot="1" x14ac:dyDescent="0.25">
      <c r="A70" s="5">
        <v>6100</v>
      </c>
      <c r="B70" s="5">
        <v>160</v>
      </c>
      <c r="C70" s="6">
        <v>2</v>
      </c>
      <c r="D70" s="6" t="s">
        <v>141</v>
      </c>
      <c r="E70" s="7" t="s">
        <v>130</v>
      </c>
      <c r="F70" s="6">
        <v>1</v>
      </c>
      <c r="G70" s="18">
        <f t="shared" si="2"/>
        <v>15789.798360000001</v>
      </c>
      <c r="H70" s="18">
        <f t="shared" si="3"/>
        <v>7912.2016400000002</v>
      </c>
      <c r="I70" s="18">
        <v>23702</v>
      </c>
      <c r="J70" s="15"/>
      <c r="K70" s="15"/>
      <c r="L70" s="15"/>
      <c r="M70" s="16"/>
    </row>
    <row r="71" spans="1:13" ht="33" thickBot="1" x14ac:dyDescent="0.25">
      <c r="A71" s="5">
        <v>6100</v>
      </c>
      <c r="B71" s="5">
        <v>210</v>
      </c>
      <c r="C71" s="6">
        <v>2</v>
      </c>
      <c r="D71" s="6" t="s">
        <v>141</v>
      </c>
      <c r="E71" s="7" t="s">
        <v>71</v>
      </c>
      <c r="F71" s="6"/>
      <c r="G71" s="18">
        <f t="shared" si="2"/>
        <v>1776.0358799999999</v>
      </c>
      <c r="H71" s="18">
        <f t="shared" si="3"/>
        <v>889.96411999999998</v>
      </c>
      <c r="I71" s="18">
        <v>2666</v>
      </c>
      <c r="J71" s="15"/>
      <c r="K71" s="15"/>
      <c r="L71" s="15"/>
      <c r="M71" s="16"/>
    </row>
    <row r="72" spans="1:13" ht="17" thickBot="1" x14ac:dyDescent="0.25">
      <c r="A72" s="5">
        <v>6100</v>
      </c>
      <c r="B72" s="5">
        <v>220</v>
      </c>
      <c r="C72" s="6">
        <v>2</v>
      </c>
      <c r="D72" s="6" t="s">
        <v>141</v>
      </c>
      <c r="E72" s="7" t="s">
        <v>72</v>
      </c>
      <c r="F72" s="6"/>
      <c r="G72" s="18">
        <f t="shared" ref="G72:G80" si="4">I72*$L$1</f>
        <v>1207.7843399999999</v>
      </c>
      <c r="H72" s="18">
        <f t="shared" ref="H72:H80" si="5">I72*$K$1</f>
        <v>605.21565999999996</v>
      </c>
      <c r="I72" s="18">
        <v>1813</v>
      </c>
      <c r="J72" s="15"/>
      <c r="K72" s="15"/>
      <c r="L72" s="15"/>
      <c r="M72" s="16"/>
    </row>
    <row r="73" spans="1:13" ht="33" thickBot="1" x14ac:dyDescent="0.25">
      <c r="A73" s="5">
        <v>6100</v>
      </c>
      <c r="B73" s="5">
        <v>230</v>
      </c>
      <c r="C73" s="6">
        <v>2</v>
      </c>
      <c r="D73" s="6" t="s">
        <v>141</v>
      </c>
      <c r="E73" s="7" t="s">
        <v>73</v>
      </c>
      <c r="F73" s="6"/>
      <c r="G73" s="18">
        <f t="shared" si="4"/>
        <v>6528.5640000000003</v>
      </c>
      <c r="H73" s="18">
        <f t="shared" si="5"/>
        <v>3271.4360000000001</v>
      </c>
      <c r="I73" s="18">
        <v>9800</v>
      </c>
      <c r="J73" s="15"/>
      <c r="K73" s="15"/>
      <c r="L73" s="15"/>
      <c r="M73" s="16"/>
    </row>
    <row r="74" spans="1:13" ht="33" thickBot="1" x14ac:dyDescent="0.25">
      <c r="A74" s="5">
        <v>6100</v>
      </c>
      <c r="B74" s="5">
        <v>240</v>
      </c>
      <c r="C74" s="6">
        <v>2</v>
      </c>
      <c r="D74" s="6" t="s">
        <v>141</v>
      </c>
      <c r="E74" s="7" t="s">
        <v>74</v>
      </c>
      <c r="F74" s="6"/>
      <c r="G74" s="18">
        <f t="shared" si="4"/>
        <v>157.88466</v>
      </c>
      <c r="H74" s="18">
        <f t="shared" si="5"/>
        <v>79.115340000000003</v>
      </c>
      <c r="I74" s="18">
        <v>237</v>
      </c>
      <c r="J74" s="15"/>
      <c r="K74" s="15"/>
      <c r="L74" s="15"/>
      <c r="M74" s="16"/>
    </row>
    <row r="75" spans="1:13" ht="33" thickBot="1" x14ac:dyDescent="0.25">
      <c r="A75" s="5">
        <v>6300</v>
      </c>
      <c r="B75" s="5">
        <v>130</v>
      </c>
      <c r="C75" s="6">
        <v>2</v>
      </c>
      <c r="D75" s="6" t="s">
        <v>134</v>
      </c>
      <c r="E75" s="7" t="s">
        <v>75</v>
      </c>
      <c r="F75" s="6">
        <v>2</v>
      </c>
      <c r="G75" s="18">
        <f t="shared" si="4"/>
        <v>202252.24799999999</v>
      </c>
      <c r="H75" s="18">
        <f t="shared" si="5"/>
        <v>101347.75200000001</v>
      </c>
      <c r="I75" s="18">
        <v>303600</v>
      </c>
      <c r="J75" s="15"/>
      <c r="K75" s="15"/>
      <c r="L75" s="15"/>
      <c r="M75" s="16"/>
    </row>
    <row r="76" spans="1:13" ht="33" thickBot="1" x14ac:dyDescent="0.25">
      <c r="A76" s="5">
        <v>6300</v>
      </c>
      <c r="B76" s="5">
        <v>210</v>
      </c>
      <c r="C76" s="6">
        <v>2</v>
      </c>
      <c r="D76" s="6" t="s">
        <v>134</v>
      </c>
      <c r="E76" s="7" t="s">
        <v>76</v>
      </c>
      <c r="F76" s="6"/>
      <c r="G76" s="18">
        <f t="shared" si="4"/>
        <v>22753.377899999999</v>
      </c>
      <c r="H76" s="18">
        <f t="shared" si="5"/>
        <v>11401.622100000001</v>
      </c>
      <c r="I76" s="18">
        <v>34155</v>
      </c>
      <c r="J76" s="15"/>
      <c r="K76" s="15"/>
      <c r="L76" s="15"/>
      <c r="M76" s="16"/>
    </row>
    <row r="77" spans="1:13" ht="33" thickBot="1" x14ac:dyDescent="0.25">
      <c r="A77" s="5">
        <v>6300</v>
      </c>
      <c r="B77" s="5">
        <v>220</v>
      </c>
      <c r="C77" s="6">
        <v>2</v>
      </c>
      <c r="D77" s="6" t="s">
        <v>134</v>
      </c>
      <c r="E77" s="7" t="s">
        <v>77</v>
      </c>
      <c r="F77" s="6"/>
      <c r="G77" s="18">
        <f t="shared" si="4"/>
        <v>15472.030500000001</v>
      </c>
      <c r="H77" s="18">
        <f t="shared" si="5"/>
        <v>7752.9695000000002</v>
      </c>
      <c r="I77" s="18">
        <v>23225</v>
      </c>
      <c r="J77" s="15"/>
      <c r="K77" s="15"/>
      <c r="L77" s="15"/>
      <c r="M77" s="16"/>
    </row>
    <row r="78" spans="1:13" ht="33" thickBot="1" x14ac:dyDescent="0.25">
      <c r="A78" s="5">
        <v>6300</v>
      </c>
      <c r="B78" s="5">
        <v>230</v>
      </c>
      <c r="C78" s="6">
        <v>2</v>
      </c>
      <c r="D78" s="6" t="s">
        <v>134</v>
      </c>
      <c r="E78" s="7" t="s">
        <v>78</v>
      </c>
      <c r="F78" s="6"/>
      <c r="G78" s="18">
        <f t="shared" si="4"/>
        <v>26114.256000000001</v>
      </c>
      <c r="H78" s="18">
        <f t="shared" si="5"/>
        <v>13085.744000000001</v>
      </c>
      <c r="I78" s="18">
        <v>39200</v>
      </c>
      <c r="J78" s="15"/>
      <c r="K78" s="15"/>
      <c r="L78" s="15"/>
      <c r="M78" s="16"/>
    </row>
    <row r="79" spans="1:13" ht="33" thickBot="1" x14ac:dyDescent="0.25">
      <c r="A79" s="5">
        <v>6300</v>
      </c>
      <c r="B79" s="5">
        <v>240</v>
      </c>
      <c r="C79" s="6">
        <v>2</v>
      </c>
      <c r="D79" s="6" t="s">
        <v>134</v>
      </c>
      <c r="E79" s="7" t="s">
        <v>79</v>
      </c>
      <c r="F79" s="6"/>
      <c r="G79" s="18">
        <f t="shared" si="4"/>
        <v>2022.5224800000001</v>
      </c>
      <c r="H79" s="18">
        <f t="shared" si="5"/>
        <v>1013.47752</v>
      </c>
      <c r="I79" s="18">
        <v>3036</v>
      </c>
      <c r="J79" s="15"/>
      <c r="K79" s="15"/>
      <c r="L79" s="15"/>
      <c r="M79" s="16"/>
    </row>
    <row r="80" spans="1:13" ht="33" thickBot="1" x14ac:dyDescent="0.25">
      <c r="A80" s="5">
        <v>5100</v>
      </c>
      <c r="B80" s="5">
        <v>610</v>
      </c>
      <c r="C80" s="6">
        <v>1</v>
      </c>
      <c r="D80" s="6">
        <v>1.7</v>
      </c>
      <c r="E80" s="7" t="s">
        <v>80</v>
      </c>
      <c r="F80" s="6"/>
      <c r="G80" s="18">
        <f t="shared" si="4"/>
        <v>166545</v>
      </c>
      <c r="H80" s="18">
        <f t="shared" si="5"/>
        <v>83455</v>
      </c>
      <c r="I80" s="18">
        <v>250000</v>
      </c>
      <c r="J80" s="15"/>
      <c r="K80" s="15"/>
      <c r="L80" s="15"/>
      <c r="M80" s="16"/>
    </row>
    <row r="81" spans="1:13" ht="17" thickBot="1" x14ac:dyDescent="0.25">
      <c r="A81" s="5">
        <v>5200</v>
      </c>
      <c r="B81" s="5">
        <v>510</v>
      </c>
      <c r="C81" s="6">
        <v>1</v>
      </c>
      <c r="D81" s="6">
        <v>1.3</v>
      </c>
      <c r="E81" s="7" t="s">
        <v>81</v>
      </c>
      <c r="F81" s="6"/>
      <c r="G81" s="18">
        <f>I81*$L$1+31.89</f>
        <v>38162.034659999998</v>
      </c>
      <c r="H81" s="18">
        <f>I81*$K$1-(31.89)</f>
        <v>19074.965340000002</v>
      </c>
      <c r="I81" s="18">
        <v>57237</v>
      </c>
      <c r="J81" s="15"/>
      <c r="K81" s="15"/>
      <c r="L81" s="15"/>
      <c r="M81" s="16"/>
    </row>
    <row r="82" spans="1:13" ht="17" thickBot="1" x14ac:dyDescent="0.25">
      <c r="A82" s="5">
        <v>5100</v>
      </c>
      <c r="B82" s="5">
        <v>750</v>
      </c>
      <c r="C82" s="6">
        <v>2</v>
      </c>
      <c r="D82" s="6" t="s">
        <v>149</v>
      </c>
      <c r="E82" s="7" t="s">
        <v>82</v>
      </c>
      <c r="F82" s="7"/>
      <c r="G82" s="18">
        <f t="shared" ref="G82:G113" si="6">I82*$L$1</f>
        <v>13323.6</v>
      </c>
      <c r="H82" s="18">
        <f t="shared" ref="H82:H113" si="7">I82*$K$1</f>
        <v>6676.4000000000005</v>
      </c>
      <c r="I82" s="18">
        <v>20000</v>
      </c>
      <c r="J82" s="15"/>
      <c r="K82" s="15"/>
      <c r="L82" s="15"/>
      <c r="M82" s="16"/>
    </row>
    <row r="83" spans="1:13" ht="33" thickBot="1" x14ac:dyDescent="0.25">
      <c r="A83" s="5">
        <v>5100</v>
      </c>
      <c r="B83" s="5">
        <v>220</v>
      </c>
      <c r="C83" s="6">
        <v>2</v>
      </c>
      <c r="D83" s="6" t="s">
        <v>149</v>
      </c>
      <c r="E83" s="7" t="s">
        <v>83</v>
      </c>
      <c r="F83" s="7"/>
      <c r="G83" s="18">
        <f t="shared" si="6"/>
        <v>1019.2554</v>
      </c>
      <c r="H83" s="18">
        <f t="shared" si="7"/>
        <v>510.74459999999999</v>
      </c>
      <c r="I83" s="18">
        <v>1530</v>
      </c>
      <c r="J83" s="15"/>
      <c r="K83" s="15"/>
      <c r="L83" s="15"/>
      <c r="M83" s="16"/>
    </row>
    <row r="84" spans="1:13" ht="33" thickBot="1" x14ac:dyDescent="0.25">
      <c r="A84" s="5">
        <v>5100</v>
      </c>
      <c r="B84" s="5">
        <v>240</v>
      </c>
      <c r="C84" s="6">
        <v>2</v>
      </c>
      <c r="D84" s="6" t="s">
        <v>149</v>
      </c>
      <c r="E84" s="7" t="s">
        <v>84</v>
      </c>
      <c r="F84" s="7"/>
      <c r="G84" s="18">
        <f t="shared" si="6"/>
        <v>133.23599999999999</v>
      </c>
      <c r="H84" s="18">
        <f t="shared" si="7"/>
        <v>66.763999999999996</v>
      </c>
      <c r="I84" s="18">
        <v>200</v>
      </c>
      <c r="J84" s="15"/>
      <c r="K84" s="15"/>
      <c r="L84" s="15"/>
      <c r="M84" s="16"/>
    </row>
    <row r="85" spans="1:13" ht="17" thickBot="1" x14ac:dyDescent="0.25">
      <c r="A85" s="5">
        <v>7600</v>
      </c>
      <c r="B85" s="5">
        <v>750</v>
      </c>
      <c r="C85" s="6">
        <v>2</v>
      </c>
      <c r="D85" s="6" t="s">
        <v>149</v>
      </c>
      <c r="E85" s="7" t="s">
        <v>85</v>
      </c>
      <c r="F85" s="7"/>
      <c r="G85" s="18">
        <f t="shared" si="6"/>
        <v>1332.36</v>
      </c>
      <c r="H85" s="18">
        <f t="shared" si="7"/>
        <v>667.64</v>
      </c>
      <c r="I85" s="18">
        <v>2000</v>
      </c>
      <c r="J85" s="15"/>
      <c r="K85" s="15"/>
      <c r="L85" s="15"/>
      <c r="M85" s="16"/>
    </row>
    <row r="86" spans="1:13" ht="17" thickBot="1" x14ac:dyDescent="0.25">
      <c r="A86" s="5">
        <v>7600</v>
      </c>
      <c r="B86" s="5">
        <v>220</v>
      </c>
      <c r="C86" s="6">
        <v>2</v>
      </c>
      <c r="D86" s="6" t="s">
        <v>149</v>
      </c>
      <c r="E86" s="7" t="s">
        <v>86</v>
      </c>
      <c r="F86" s="7"/>
      <c r="G86" s="18">
        <f t="shared" si="6"/>
        <v>101.92554</v>
      </c>
      <c r="H86" s="18">
        <f t="shared" si="7"/>
        <v>51.074460000000002</v>
      </c>
      <c r="I86" s="18">
        <v>153</v>
      </c>
      <c r="J86" s="15"/>
      <c r="K86" s="15"/>
      <c r="L86" s="15"/>
      <c r="M86" s="16"/>
    </row>
    <row r="87" spans="1:13" ht="33" thickBot="1" x14ac:dyDescent="0.25">
      <c r="A87" s="5">
        <v>7600</v>
      </c>
      <c r="B87" s="5">
        <v>240</v>
      </c>
      <c r="C87" s="6">
        <v>2</v>
      </c>
      <c r="D87" s="6" t="s">
        <v>149</v>
      </c>
      <c r="E87" s="7" t="s">
        <v>87</v>
      </c>
      <c r="F87" s="7"/>
      <c r="G87" s="18">
        <f t="shared" si="6"/>
        <v>13.323599999999999</v>
      </c>
      <c r="H87" s="18">
        <f t="shared" si="7"/>
        <v>6.6764000000000001</v>
      </c>
      <c r="I87" s="18">
        <v>20</v>
      </c>
      <c r="J87" s="15"/>
      <c r="K87" s="15"/>
      <c r="L87" s="15"/>
      <c r="M87" s="16"/>
    </row>
    <row r="88" spans="1:13" ht="17" thickBot="1" x14ac:dyDescent="0.25">
      <c r="A88" s="5">
        <v>7900</v>
      </c>
      <c r="B88" s="5">
        <v>750</v>
      </c>
      <c r="C88" s="6">
        <v>2</v>
      </c>
      <c r="D88" s="6" t="s">
        <v>149</v>
      </c>
      <c r="E88" s="7" t="s">
        <v>88</v>
      </c>
      <c r="F88" s="7"/>
      <c r="G88" s="18">
        <f t="shared" si="6"/>
        <v>666.18</v>
      </c>
      <c r="H88" s="18">
        <f t="shared" si="7"/>
        <v>333.82</v>
      </c>
      <c r="I88" s="18">
        <v>1000</v>
      </c>
      <c r="J88" s="15"/>
      <c r="K88" s="15"/>
      <c r="L88" s="15"/>
      <c r="M88" s="16"/>
    </row>
    <row r="89" spans="1:13" ht="17" thickBot="1" x14ac:dyDescent="0.25">
      <c r="A89" s="5">
        <v>7900</v>
      </c>
      <c r="B89" s="5">
        <v>220</v>
      </c>
      <c r="C89" s="6">
        <v>2</v>
      </c>
      <c r="D89" s="6" t="s">
        <v>149</v>
      </c>
      <c r="E89" s="7" t="s">
        <v>89</v>
      </c>
      <c r="F89" s="7"/>
      <c r="G89" s="18">
        <f t="shared" si="6"/>
        <v>51.295859999999998</v>
      </c>
      <c r="H89" s="18">
        <f t="shared" si="7"/>
        <v>25.704139999999999</v>
      </c>
      <c r="I89" s="18">
        <v>77</v>
      </c>
      <c r="J89" s="15"/>
      <c r="K89" s="15"/>
      <c r="L89" s="15"/>
      <c r="M89" s="16"/>
    </row>
    <row r="90" spans="1:13" ht="33" thickBot="1" x14ac:dyDescent="0.25">
      <c r="A90" s="5">
        <v>7900</v>
      </c>
      <c r="B90" s="5">
        <v>240</v>
      </c>
      <c r="C90" s="6">
        <v>2</v>
      </c>
      <c r="D90" s="6" t="s">
        <v>149</v>
      </c>
      <c r="E90" s="7" t="s">
        <v>90</v>
      </c>
      <c r="F90" s="7"/>
      <c r="G90" s="18">
        <f t="shared" si="6"/>
        <v>6.6617999999999995</v>
      </c>
      <c r="H90" s="18">
        <f t="shared" si="7"/>
        <v>3.3382000000000001</v>
      </c>
      <c r="I90" s="18">
        <v>10</v>
      </c>
      <c r="J90" s="15"/>
      <c r="K90" s="15"/>
      <c r="L90" s="15"/>
      <c r="M90" s="16"/>
    </row>
    <row r="91" spans="1:13" ht="33" thickBot="1" x14ac:dyDescent="0.25">
      <c r="A91" s="5">
        <v>6400</v>
      </c>
      <c r="B91" s="5">
        <v>130</v>
      </c>
      <c r="C91" s="6">
        <v>2</v>
      </c>
      <c r="D91" s="6" t="s">
        <v>140</v>
      </c>
      <c r="E91" s="7" t="s">
        <v>91</v>
      </c>
      <c r="F91" s="6">
        <v>11</v>
      </c>
      <c r="G91" s="18">
        <f t="shared" si="6"/>
        <v>737561.18700000003</v>
      </c>
      <c r="H91" s="18">
        <f t="shared" si="7"/>
        <v>369588.81300000002</v>
      </c>
      <c r="I91" s="18">
        <v>1107150</v>
      </c>
      <c r="J91" s="15"/>
      <c r="K91" s="15"/>
      <c r="L91" s="15"/>
      <c r="M91" s="16"/>
    </row>
    <row r="92" spans="1:13" ht="33" thickBot="1" x14ac:dyDescent="0.25">
      <c r="A92" s="5">
        <v>6400</v>
      </c>
      <c r="B92" s="5">
        <v>210</v>
      </c>
      <c r="C92" s="6">
        <v>2</v>
      </c>
      <c r="D92" s="6" t="s">
        <v>140</v>
      </c>
      <c r="E92" s="7" t="s">
        <v>92</v>
      </c>
      <c r="F92" s="6"/>
      <c r="G92" s="18">
        <f t="shared" si="6"/>
        <v>82975.383719999998</v>
      </c>
      <c r="H92" s="18">
        <f t="shared" si="7"/>
        <v>41578.616280000002</v>
      </c>
      <c r="I92" s="18">
        <v>124554</v>
      </c>
      <c r="J92" s="15"/>
      <c r="K92" s="15"/>
      <c r="L92" s="15"/>
      <c r="M92" s="16"/>
    </row>
    <row r="93" spans="1:13" ht="33" thickBot="1" x14ac:dyDescent="0.25">
      <c r="A93" s="5">
        <v>6400</v>
      </c>
      <c r="B93" s="5">
        <v>220</v>
      </c>
      <c r="C93" s="6">
        <v>2</v>
      </c>
      <c r="D93" s="6" t="s">
        <v>140</v>
      </c>
      <c r="E93" s="7" t="s">
        <v>93</v>
      </c>
      <c r="F93" s="6"/>
      <c r="G93" s="18">
        <f t="shared" si="6"/>
        <v>56423.447460000003</v>
      </c>
      <c r="H93" s="18">
        <f t="shared" si="7"/>
        <v>28273.552540000001</v>
      </c>
      <c r="I93" s="18">
        <v>84697</v>
      </c>
      <c r="J93" s="15"/>
      <c r="K93" s="15"/>
      <c r="L93" s="15"/>
      <c r="M93" s="16"/>
    </row>
    <row r="94" spans="1:13" ht="33" thickBot="1" x14ac:dyDescent="0.25">
      <c r="A94" s="5">
        <v>6400</v>
      </c>
      <c r="B94" s="5">
        <v>230</v>
      </c>
      <c r="C94" s="6">
        <v>2</v>
      </c>
      <c r="D94" s="6" t="s">
        <v>140</v>
      </c>
      <c r="E94" s="7" t="s">
        <v>94</v>
      </c>
      <c r="F94" s="6"/>
      <c r="G94" s="18">
        <f t="shared" si="6"/>
        <v>143628.408</v>
      </c>
      <c r="H94" s="18">
        <f t="shared" si="7"/>
        <v>71971.592000000004</v>
      </c>
      <c r="I94" s="18">
        <v>215600</v>
      </c>
      <c r="J94" s="15"/>
      <c r="K94" s="15"/>
      <c r="L94" s="15"/>
      <c r="M94" s="16"/>
    </row>
    <row r="95" spans="1:13" ht="33" thickBot="1" x14ac:dyDescent="0.25">
      <c r="A95" s="5">
        <v>6400</v>
      </c>
      <c r="B95" s="5">
        <v>240</v>
      </c>
      <c r="C95" s="6">
        <v>2</v>
      </c>
      <c r="D95" s="6" t="s">
        <v>140</v>
      </c>
      <c r="E95" s="7" t="s">
        <v>95</v>
      </c>
      <c r="F95" s="6"/>
      <c r="G95" s="18">
        <f t="shared" si="6"/>
        <v>7375.9449599999998</v>
      </c>
      <c r="H95" s="18">
        <f t="shared" si="7"/>
        <v>3696.0550400000002</v>
      </c>
      <c r="I95" s="18">
        <v>11072</v>
      </c>
      <c r="J95" s="15"/>
      <c r="K95" s="15"/>
      <c r="L95" s="15"/>
      <c r="M95" s="16"/>
    </row>
    <row r="96" spans="1:13" ht="33" thickBot="1" x14ac:dyDescent="0.25">
      <c r="A96" s="5">
        <v>5100</v>
      </c>
      <c r="B96" s="5">
        <v>644</v>
      </c>
      <c r="C96" s="6">
        <v>2</v>
      </c>
      <c r="D96" s="6" t="s">
        <v>133</v>
      </c>
      <c r="E96" s="7" t="s">
        <v>96</v>
      </c>
      <c r="F96" s="7"/>
      <c r="G96" s="18">
        <f t="shared" si="6"/>
        <v>6661.8</v>
      </c>
      <c r="H96" s="18">
        <f t="shared" si="7"/>
        <v>3338.2000000000003</v>
      </c>
      <c r="I96" s="18">
        <v>10000</v>
      </c>
      <c r="J96" s="15"/>
      <c r="K96" s="15"/>
      <c r="L96" s="15"/>
      <c r="M96" s="16"/>
    </row>
    <row r="97" spans="1:13" ht="49" thickBot="1" x14ac:dyDescent="0.25">
      <c r="A97" s="5">
        <v>8200</v>
      </c>
      <c r="B97" s="5">
        <v>310</v>
      </c>
      <c r="C97" s="6">
        <v>1</v>
      </c>
      <c r="D97" s="6">
        <v>1.8</v>
      </c>
      <c r="E97" s="7" t="s">
        <v>128</v>
      </c>
      <c r="F97" s="6"/>
      <c r="G97" s="18">
        <f t="shared" si="6"/>
        <v>33309</v>
      </c>
      <c r="H97" s="18">
        <f t="shared" si="7"/>
        <v>16691</v>
      </c>
      <c r="I97" s="18">
        <v>50000</v>
      </c>
      <c r="J97" s="15"/>
      <c r="K97" s="15"/>
      <c r="L97" s="15"/>
      <c r="M97" s="16"/>
    </row>
    <row r="98" spans="1:13" ht="49" thickBot="1" x14ac:dyDescent="0.25">
      <c r="A98" s="5">
        <v>5100</v>
      </c>
      <c r="B98" s="5">
        <v>510</v>
      </c>
      <c r="C98" s="6">
        <v>1</v>
      </c>
      <c r="D98" s="6">
        <v>1.9</v>
      </c>
      <c r="E98" s="7" t="s">
        <v>129</v>
      </c>
      <c r="F98" s="6"/>
      <c r="G98" s="18">
        <f t="shared" si="6"/>
        <v>6661.8</v>
      </c>
      <c r="H98" s="18">
        <f t="shared" si="7"/>
        <v>3338.2000000000003</v>
      </c>
      <c r="I98" s="18">
        <v>10000</v>
      </c>
      <c r="J98" s="15"/>
      <c r="K98" s="15"/>
      <c r="L98" s="15"/>
      <c r="M98" s="16"/>
    </row>
    <row r="99" spans="1:13" ht="65" thickBot="1" x14ac:dyDescent="0.25">
      <c r="A99" s="5">
        <v>7300</v>
      </c>
      <c r="B99" s="5">
        <v>160</v>
      </c>
      <c r="C99" s="6">
        <v>2</v>
      </c>
      <c r="D99" s="6" t="s">
        <v>145</v>
      </c>
      <c r="E99" s="7" t="s">
        <v>158</v>
      </c>
      <c r="F99" s="7"/>
      <c r="G99" s="18">
        <f t="shared" si="6"/>
        <v>4996.3500000000004</v>
      </c>
      <c r="H99" s="18">
        <f t="shared" si="7"/>
        <v>2503.65</v>
      </c>
      <c r="I99" s="18">
        <v>7500</v>
      </c>
      <c r="J99" s="15"/>
      <c r="K99" s="15"/>
      <c r="L99" s="15"/>
      <c r="M99" s="16"/>
    </row>
    <row r="100" spans="1:13" ht="33" thickBot="1" x14ac:dyDescent="0.25">
      <c r="A100" s="5">
        <v>7300</v>
      </c>
      <c r="B100" s="5">
        <v>210</v>
      </c>
      <c r="C100" s="6">
        <v>2</v>
      </c>
      <c r="D100" s="6" t="s">
        <v>145</v>
      </c>
      <c r="E100" s="7" t="s">
        <v>97</v>
      </c>
      <c r="F100" s="6"/>
      <c r="G100" s="18">
        <f t="shared" si="6"/>
        <v>562.25591999999995</v>
      </c>
      <c r="H100" s="18">
        <f t="shared" si="7"/>
        <v>281.74408</v>
      </c>
      <c r="I100" s="18">
        <v>844</v>
      </c>
      <c r="J100" s="15"/>
      <c r="K100" s="15"/>
      <c r="L100" s="15"/>
      <c r="M100" s="16"/>
    </row>
    <row r="101" spans="1:13" ht="33" thickBot="1" x14ac:dyDescent="0.25">
      <c r="A101" s="5">
        <v>7300</v>
      </c>
      <c r="B101" s="5">
        <v>220</v>
      </c>
      <c r="C101" s="6">
        <v>2</v>
      </c>
      <c r="D101" s="6" t="s">
        <v>145</v>
      </c>
      <c r="E101" s="7" t="s">
        <v>98</v>
      </c>
      <c r="F101" s="6"/>
      <c r="G101" s="18">
        <f t="shared" si="6"/>
        <v>382.38731999999999</v>
      </c>
      <c r="H101" s="18">
        <f t="shared" si="7"/>
        <v>191.61268000000001</v>
      </c>
      <c r="I101" s="18">
        <v>574</v>
      </c>
      <c r="J101" s="15"/>
      <c r="K101" s="15"/>
      <c r="L101" s="15"/>
      <c r="M101" s="16"/>
    </row>
    <row r="102" spans="1:13" ht="33" thickBot="1" x14ac:dyDescent="0.25">
      <c r="A102" s="5">
        <v>7300</v>
      </c>
      <c r="B102" s="5">
        <v>240</v>
      </c>
      <c r="C102" s="6">
        <v>2</v>
      </c>
      <c r="D102" s="6" t="s">
        <v>145</v>
      </c>
      <c r="E102" s="7" t="s">
        <v>99</v>
      </c>
      <c r="F102" s="6"/>
      <c r="G102" s="18">
        <f t="shared" si="6"/>
        <v>49.963499999999996</v>
      </c>
      <c r="H102" s="18">
        <f t="shared" si="7"/>
        <v>25.0365</v>
      </c>
      <c r="I102" s="18">
        <v>75</v>
      </c>
      <c r="J102" s="15"/>
      <c r="K102" s="15"/>
      <c r="L102" s="15"/>
      <c r="M102" s="16"/>
    </row>
    <row r="103" spans="1:13" ht="49" thickBot="1" x14ac:dyDescent="0.25">
      <c r="A103" s="5">
        <v>7730</v>
      </c>
      <c r="B103" s="5">
        <v>730</v>
      </c>
      <c r="C103" s="6">
        <v>2</v>
      </c>
      <c r="D103" s="6" t="s">
        <v>144</v>
      </c>
      <c r="E103" s="7" t="s">
        <v>100</v>
      </c>
      <c r="F103" s="6"/>
      <c r="G103" s="18">
        <f t="shared" si="6"/>
        <v>11241.7875</v>
      </c>
      <c r="H103" s="18">
        <f t="shared" si="7"/>
        <v>5633.2125000000005</v>
      </c>
      <c r="I103" s="18">
        <v>16875</v>
      </c>
      <c r="J103" s="15"/>
      <c r="K103" s="15"/>
      <c r="L103" s="15"/>
      <c r="M103" s="16"/>
    </row>
    <row r="104" spans="1:13" ht="33" thickBot="1" x14ac:dyDescent="0.25">
      <c r="A104" s="5">
        <v>5900</v>
      </c>
      <c r="B104" s="5">
        <v>120</v>
      </c>
      <c r="C104" s="6">
        <v>1</v>
      </c>
      <c r="D104" s="6">
        <v>1.5</v>
      </c>
      <c r="E104" s="7" t="s">
        <v>101</v>
      </c>
      <c r="F104" s="6">
        <v>3.4</v>
      </c>
      <c r="G104" s="18">
        <f t="shared" si="6"/>
        <v>93265.2</v>
      </c>
      <c r="H104" s="18">
        <f t="shared" si="7"/>
        <v>46734.8</v>
      </c>
      <c r="I104" s="18">
        <v>140000</v>
      </c>
      <c r="J104" s="15"/>
      <c r="K104" s="15"/>
      <c r="L104" s="15"/>
      <c r="M104" s="16"/>
    </row>
    <row r="105" spans="1:13" ht="17" thickBot="1" x14ac:dyDescent="0.25">
      <c r="A105" s="5">
        <v>5900</v>
      </c>
      <c r="B105" s="5">
        <v>210</v>
      </c>
      <c r="C105" s="6">
        <v>1</v>
      </c>
      <c r="D105" s="6">
        <v>1.5</v>
      </c>
      <c r="E105" s="7" t="s">
        <v>102</v>
      </c>
      <c r="F105" s="7"/>
      <c r="G105" s="18">
        <f t="shared" si="6"/>
        <v>10492.334999999999</v>
      </c>
      <c r="H105" s="18">
        <f t="shared" si="7"/>
        <v>5257.665</v>
      </c>
      <c r="I105" s="18">
        <v>15750</v>
      </c>
      <c r="J105" s="15"/>
      <c r="K105" s="15"/>
      <c r="L105" s="15"/>
      <c r="M105" s="16"/>
    </row>
    <row r="106" spans="1:13" ht="17" thickBot="1" x14ac:dyDescent="0.25">
      <c r="A106" s="5">
        <v>5900</v>
      </c>
      <c r="B106" s="5">
        <v>220</v>
      </c>
      <c r="C106" s="6">
        <v>1</v>
      </c>
      <c r="D106" s="6">
        <v>1.5</v>
      </c>
      <c r="E106" s="7" t="s">
        <v>103</v>
      </c>
      <c r="F106" s="7"/>
      <c r="G106" s="18">
        <f t="shared" si="6"/>
        <v>7134.7878000000001</v>
      </c>
      <c r="H106" s="18">
        <f t="shared" si="7"/>
        <v>3575.2121999999999</v>
      </c>
      <c r="I106" s="18">
        <v>10710</v>
      </c>
      <c r="J106" s="15"/>
      <c r="K106" s="15"/>
      <c r="L106" s="15"/>
      <c r="M106" s="16"/>
    </row>
    <row r="107" spans="1:13" ht="17" thickBot="1" x14ac:dyDescent="0.25">
      <c r="A107" s="5">
        <v>5900</v>
      </c>
      <c r="B107" s="5">
        <v>240</v>
      </c>
      <c r="C107" s="6">
        <v>1</v>
      </c>
      <c r="D107" s="6">
        <v>1.5</v>
      </c>
      <c r="E107" s="7" t="s">
        <v>104</v>
      </c>
      <c r="F107" s="7"/>
      <c r="G107" s="18">
        <f t="shared" si="6"/>
        <v>932.65200000000004</v>
      </c>
      <c r="H107" s="18">
        <f t="shared" si="7"/>
        <v>467.34800000000001</v>
      </c>
      <c r="I107" s="18">
        <v>1400</v>
      </c>
      <c r="J107" s="15"/>
      <c r="K107" s="15"/>
      <c r="L107" s="15"/>
      <c r="M107" s="16"/>
    </row>
    <row r="108" spans="1:13" ht="65" thickBot="1" x14ac:dyDescent="0.25">
      <c r="A108" s="5">
        <v>6300</v>
      </c>
      <c r="B108" s="5">
        <v>120</v>
      </c>
      <c r="C108" s="6">
        <v>1</v>
      </c>
      <c r="D108" s="8">
        <v>1.1000000000000001</v>
      </c>
      <c r="E108" s="7" t="s">
        <v>105</v>
      </c>
      <c r="F108" s="6">
        <v>6.8</v>
      </c>
      <c r="G108" s="18">
        <f t="shared" si="6"/>
        <v>119912.4</v>
      </c>
      <c r="H108" s="18">
        <f t="shared" si="7"/>
        <v>60087.6</v>
      </c>
      <c r="I108" s="18">
        <v>180000</v>
      </c>
      <c r="J108" s="15"/>
      <c r="K108" s="15"/>
      <c r="L108" s="15"/>
      <c r="M108" s="16"/>
    </row>
    <row r="109" spans="1:13" ht="33" thickBot="1" x14ac:dyDescent="0.25">
      <c r="A109" s="5">
        <v>6300</v>
      </c>
      <c r="B109" s="5">
        <v>210</v>
      </c>
      <c r="C109" s="6">
        <v>1</v>
      </c>
      <c r="D109" s="8">
        <v>1.1000000000000001</v>
      </c>
      <c r="E109" s="7" t="s">
        <v>106</v>
      </c>
      <c r="F109" s="6"/>
      <c r="G109" s="27">
        <f t="shared" si="6"/>
        <v>13490.145</v>
      </c>
      <c r="H109" s="18">
        <f t="shared" si="7"/>
        <v>6759.8550000000005</v>
      </c>
      <c r="I109" s="18">
        <v>20250</v>
      </c>
      <c r="J109" s="15"/>
      <c r="K109" s="15"/>
      <c r="L109" s="15"/>
      <c r="M109" s="16"/>
    </row>
    <row r="110" spans="1:13" ht="33" thickBot="1" x14ac:dyDescent="0.25">
      <c r="A110" s="5">
        <v>6300</v>
      </c>
      <c r="B110" s="5">
        <v>220</v>
      </c>
      <c r="C110" s="6">
        <v>1</v>
      </c>
      <c r="D110" s="8">
        <v>1.1000000000000001</v>
      </c>
      <c r="E110" s="7" t="s">
        <v>107</v>
      </c>
      <c r="F110" s="6"/>
      <c r="G110" s="18">
        <f t="shared" si="6"/>
        <v>9173.2986000000001</v>
      </c>
      <c r="H110" s="18">
        <f t="shared" si="7"/>
        <v>4596.7013999999999</v>
      </c>
      <c r="I110" s="18">
        <v>13770</v>
      </c>
      <c r="J110" s="15"/>
      <c r="K110" s="15"/>
      <c r="L110" s="15"/>
      <c r="M110" s="16"/>
    </row>
    <row r="111" spans="1:13" ht="33" thickBot="1" x14ac:dyDescent="0.25">
      <c r="A111" s="5">
        <v>6300</v>
      </c>
      <c r="B111" s="5">
        <v>240</v>
      </c>
      <c r="C111" s="6">
        <v>1</v>
      </c>
      <c r="D111" s="8">
        <v>1.1000000000000001</v>
      </c>
      <c r="E111" s="7" t="s">
        <v>108</v>
      </c>
      <c r="F111" s="6"/>
      <c r="G111" s="18">
        <f t="shared" si="6"/>
        <v>1199.124</v>
      </c>
      <c r="H111" s="18">
        <f t="shared" si="7"/>
        <v>600.87599999999998</v>
      </c>
      <c r="I111" s="18">
        <v>1800</v>
      </c>
      <c r="J111" s="15"/>
      <c r="K111" s="15"/>
      <c r="L111" s="15"/>
      <c r="M111" s="16"/>
    </row>
    <row r="112" spans="1:13" ht="65" thickBot="1" x14ac:dyDescent="0.25">
      <c r="A112" s="9">
        <v>5100</v>
      </c>
      <c r="B112" s="9">
        <v>120</v>
      </c>
      <c r="C112" s="6">
        <v>2</v>
      </c>
      <c r="D112" s="6" t="s">
        <v>142</v>
      </c>
      <c r="E112" s="10" t="s">
        <v>109</v>
      </c>
      <c r="F112" s="6">
        <v>2</v>
      </c>
      <c r="G112" s="18">
        <f t="shared" si="6"/>
        <v>67051.016999999993</v>
      </c>
      <c r="H112" s="18">
        <f t="shared" si="7"/>
        <v>33598.983</v>
      </c>
      <c r="I112" s="18">
        <v>100650</v>
      </c>
      <c r="J112" s="15"/>
      <c r="K112" s="15"/>
      <c r="L112" s="15"/>
      <c r="M112" s="16"/>
    </row>
    <row r="113" spans="1:13" ht="33" thickBot="1" x14ac:dyDescent="0.25">
      <c r="A113" s="9">
        <v>5100</v>
      </c>
      <c r="B113" s="5">
        <v>210</v>
      </c>
      <c r="C113" s="6">
        <v>2</v>
      </c>
      <c r="D113" s="6" t="s">
        <v>142</v>
      </c>
      <c r="E113" s="7" t="s">
        <v>110</v>
      </c>
      <c r="F113" s="6"/>
      <c r="G113" s="18">
        <f t="shared" si="6"/>
        <v>7543.1561400000001</v>
      </c>
      <c r="H113" s="18">
        <f t="shared" si="7"/>
        <v>3779.8438599999999</v>
      </c>
      <c r="I113" s="18">
        <v>11323</v>
      </c>
      <c r="J113" s="15"/>
      <c r="K113" s="15"/>
      <c r="L113" s="15"/>
      <c r="M113" s="16"/>
    </row>
    <row r="114" spans="1:13" ht="33" thickBot="1" x14ac:dyDescent="0.25">
      <c r="A114" s="9">
        <v>5100</v>
      </c>
      <c r="B114" s="5">
        <v>220</v>
      </c>
      <c r="C114" s="6">
        <v>2</v>
      </c>
      <c r="D114" s="6" t="s">
        <v>142</v>
      </c>
      <c r="E114" s="7" t="s">
        <v>111</v>
      </c>
      <c r="F114" s="6"/>
      <c r="G114" s="18">
        <f t="shared" ref="G114:G130" si="8">I114*$L$1</f>
        <v>5129.5860000000002</v>
      </c>
      <c r="H114" s="18">
        <f t="shared" ref="H114:H130" si="9">I114*$K$1</f>
        <v>2570.4140000000002</v>
      </c>
      <c r="I114" s="18">
        <v>7700</v>
      </c>
      <c r="J114" s="15"/>
      <c r="K114" s="15"/>
      <c r="L114" s="15"/>
      <c r="M114" s="16"/>
    </row>
    <row r="115" spans="1:13" ht="33" thickBot="1" x14ac:dyDescent="0.25">
      <c r="A115" s="9">
        <v>5100</v>
      </c>
      <c r="B115" s="5">
        <v>230</v>
      </c>
      <c r="C115" s="6">
        <v>2</v>
      </c>
      <c r="D115" s="6" t="s">
        <v>142</v>
      </c>
      <c r="E115" s="7" t="s">
        <v>112</v>
      </c>
      <c r="F115" s="6"/>
      <c r="G115" s="18">
        <f t="shared" si="8"/>
        <v>13057.128000000001</v>
      </c>
      <c r="H115" s="18">
        <f t="shared" si="9"/>
        <v>6542.8720000000003</v>
      </c>
      <c r="I115" s="18">
        <v>19600</v>
      </c>
      <c r="J115" s="15"/>
      <c r="K115" s="15"/>
      <c r="L115" s="15"/>
      <c r="M115" s="16"/>
    </row>
    <row r="116" spans="1:13" ht="33" thickBot="1" x14ac:dyDescent="0.25">
      <c r="A116" s="9">
        <v>5100</v>
      </c>
      <c r="B116" s="5">
        <v>240</v>
      </c>
      <c r="C116" s="6">
        <v>2</v>
      </c>
      <c r="D116" s="6" t="s">
        <v>142</v>
      </c>
      <c r="E116" s="7" t="s">
        <v>113</v>
      </c>
      <c r="F116" s="6"/>
      <c r="G116" s="18">
        <f t="shared" si="8"/>
        <v>75.27834</v>
      </c>
      <c r="H116" s="18">
        <f t="shared" si="9"/>
        <v>37.72166</v>
      </c>
      <c r="I116" s="18">
        <v>113</v>
      </c>
      <c r="J116" s="15"/>
      <c r="K116" s="15"/>
      <c r="L116" s="15"/>
      <c r="M116" s="16"/>
    </row>
    <row r="117" spans="1:13" ht="33" thickBot="1" x14ac:dyDescent="0.25">
      <c r="A117" s="9">
        <v>5100</v>
      </c>
      <c r="B117" s="9">
        <v>150</v>
      </c>
      <c r="C117" s="6">
        <v>1</v>
      </c>
      <c r="D117" s="6">
        <v>1.6</v>
      </c>
      <c r="E117" s="10" t="s">
        <v>114</v>
      </c>
      <c r="F117" s="6">
        <v>10</v>
      </c>
      <c r="G117" s="18">
        <f t="shared" si="8"/>
        <v>137099.84400000001</v>
      </c>
      <c r="H117" s="18">
        <f t="shared" si="9"/>
        <v>68700.156000000003</v>
      </c>
      <c r="I117" s="18">
        <v>205800</v>
      </c>
      <c r="J117" s="15"/>
      <c r="K117" s="15"/>
      <c r="L117" s="15"/>
      <c r="M117" s="16"/>
    </row>
    <row r="118" spans="1:13" ht="33" thickBot="1" x14ac:dyDescent="0.25">
      <c r="A118" s="9">
        <v>5100</v>
      </c>
      <c r="B118" s="5">
        <v>210</v>
      </c>
      <c r="C118" s="6">
        <v>1</v>
      </c>
      <c r="D118" s="6">
        <v>1.6</v>
      </c>
      <c r="E118" s="7" t="s">
        <v>115</v>
      </c>
      <c r="F118" s="6"/>
      <c r="G118" s="18">
        <f t="shared" si="8"/>
        <v>15424.06554</v>
      </c>
      <c r="H118" s="18">
        <f t="shared" si="9"/>
        <v>7728.9344600000004</v>
      </c>
      <c r="I118" s="18">
        <v>23153</v>
      </c>
      <c r="J118" s="15"/>
      <c r="K118" s="15"/>
      <c r="L118" s="15"/>
      <c r="M118" s="16"/>
    </row>
    <row r="119" spans="1:13" ht="33" thickBot="1" x14ac:dyDescent="0.25">
      <c r="A119" s="9">
        <v>5100</v>
      </c>
      <c r="B119" s="5">
        <v>220</v>
      </c>
      <c r="C119" s="6">
        <v>1</v>
      </c>
      <c r="D119" s="6">
        <v>1.6</v>
      </c>
      <c r="E119" s="7" t="s">
        <v>116</v>
      </c>
      <c r="F119" s="6"/>
      <c r="G119" s="18">
        <f t="shared" si="8"/>
        <v>10488.33792</v>
      </c>
      <c r="H119" s="18">
        <f t="shared" si="9"/>
        <v>5255.6620800000001</v>
      </c>
      <c r="I119" s="18">
        <v>15744</v>
      </c>
      <c r="J119" s="15"/>
      <c r="K119" s="15"/>
      <c r="L119" s="15"/>
      <c r="M119" s="16"/>
    </row>
    <row r="120" spans="1:13" ht="33" thickBot="1" x14ac:dyDescent="0.25">
      <c r="A120" s="9">
        <v>5100</v>
      </c>
      <c r="B120" s="5">
        <v>230</v>
      </c>
      <c r="C120" s="6">
        <v>1</v>
      </c>
      <c r="D120" s="6">
        <v>1.6</v>
      </c>
      <c r="E120" s="7" t="s">
        <v>117</v>
      </c>
      <c r="F120" s="6"/>
      <c r="G120" s="18">
        <f t="shared" si="8"/>
        <v>65285.64</v>
      </c>
      <c r="H120" s="18">
        <f t="shared" si="9"/>
        <v>32714.36</v>
      </c>
      <c r="I120" s="18">
        <v>98000</v>
      </c>
      <c r="J120" s="15"/>
      <c r="K120" s="15"/>
      <c r="L120" s="15"/>
      <c r="M120" s="16"/>
    </row>
    <row r="121" spans="1:13" ht="33" thickBot="1" x14ac:dyDescent="0.25">
      <c r="A121" s="9">
        <v>5100</v>
      </c>
      <c r="B121" s="5">
        <v>240</v>
      </c>
      <c r="C121" s="6">
        <v>1</v>
      </c>
      <c r="D121" s="6">
        <v>1.6</v>
      </c>
      <c r="E121" s="7" t="s">
        <v>118</v>
      </c>
      <c r="F121" s="6"/>
      <c r="G121" s="18">
        <f t="shared" si="8"/>
        <v>1370.9984400000001</v>
      </c>
      <c r="H121" s="18">
        <f t="shared" si="9"/>
        <v>687.00156000000004</v>
      </c>
      <c r="I121" s="18">
        <v>2058</v>
      </c>
      <c r="J121" s="15"/>
      <c r="K121" s="15"/>
      <c r="L121" s="15"/>
      <c r="M121" s="16"/>
    </row>
    <row r="122" spans="1:13" ht="49" thickBot="1" x14ac:dyDescent="0.25">
      <c r="A122" s="5">
        <v>6400</v>
      </c>
      <c r="B122" s="5">
        <v>390</v>
      </c>
      <c r="C122" s="6">
        <v>2</v>
      </c>
      <c r="D122" s="6" t="s">
        <v>144</v>
      </c>
      <c r="E122" s="7" t="s">
        <v>119</v>
      </c>
      <c r="F122" s="6"/>
      <c r="G122" s="18">
        <f t="shared" si="8"/>
        <v>159883.20000000001</v>
      </c>
      <c r="H122" s="18">
        <f t="shared" si="9"/>
        <v>80116.800000000003</v>
      </c>
      <c r="I122" s="18">
        <v>240000</v>
      </c>
      <c r="J122" s="15"/>
      <c r="K122" s="15"/>
      <c r="L122" s="15"/>
      <c r="M122" s="16"/>
    </row>
    <row r="123" spans="1:13" ht="49" thickBot="1" x14ac:dyDescent="0.25">
      <c r="A123" s="5">
        <v>6400</v>
      </c>
      <c r="B123" s="5">
        <v>520</v>
      </c>
      <c r="C123" s="6">
        <v>2</v>
      </c>
      <c r="D123" s="6" t="s">
        <v>144</v>
      </c>
      <c r="E123" s="7" t="s">
        <v>120</v>
      </c>
      <c r="F123" s="6"/>
      <c r="G123" s="18">
        <f t="shared" si="8"/>
        <v>29978.1</v>
      </c>
      <c r="H123" s="18">
        <f t="shared" si="9"/>
        <v>15021.9</v>
      </c>
      <c r="I123" s="18">
        <v>45000</v>
      </c>
      <c r="J123" s="15"/>
      <c r="K123" s="15"/>
      <c r="L123" s="15"/>
      <c r="M123" s="16"/>
    </row>
    <row r="124" spans="1:13" ht="49" thickBot="1" x14ac:dyDescent="0.25">
      <c r="A124" s="9">
        <v>5100</v>
      </c>
      <c r="B124" s="9">
        <v>120</v>
      </c>
      <c r="C124" s="6">
        <v>2</v>
      </c>
      <c r="D124" s="6" t="s">
        <v>144</v>
      </c>
      <c r="E124" s="10" t="s">
        <v>121</v>
      </c>
      <c r="F124" s="6"/>
      <c r="G124" s="18">
        <f t="shared" si="8"/>
        <v>1444404.8141999999</v>
      </c>
      <c r="H124" s="18">
        <f t="shared" si="9"/>
        <v>723785.18579999998</v>
      </c>
      <c r="I124" s="18">
        <v>2168190</v>
      </c>
      <c r="J124" s="15"/>
      <c r="K124" s="15"/>
      <c r="L124" s="15"/>
      <c r="M124" s="16"/>
    </row>
    <row r="125" spans="1:13" ht="33" thickBot="1" x14ac:dyDescent="0.25">
      <c r="A125" s="9">
        <v>5100</v>
      </c>
      <c r="B125" s="5">
        <v>220</v>
      </c>
      <c r="C125" s="6">
        <v>2</v>
      </c>
      <c r="D125" s="6" t="s">
        <v>144</v>
      </c>
      <c r="E125" s="7" t="s">
        <v>122</v>
      </c>
      <c r="F125" s="7"/>
      <c r="G125" s="18">
        <f t="shared" si="8"/>
        <v>110497.27806</v>
      </c>
      <c r="H125" s="18">
        <f t="shared" si="9"/>
        <v>55369.721940000003</v>
      </c>
      <c r="I125" s="18">
        <v>165867</v>
      </c>
      <c r="J125" s="15"/>
      <c r="K125" s="15"/>
      <c r="L125" s="15"/>
      <c r="M125" s="16"/>
    </row>
    <row r="126" spans="1:13" ht="33" thickBot="1" x14ac:dyDescent="0.25">
      <c r="A126" s="9">
        <v>5100</v>
      </c>
      <c r="B126" s="5">
        <v>240</v>
      </c>
      <c r="C126" s="6">
        <v>2</v>
      </c>
      <c r="D126" s="6" t="s">
        <v>144</v>
      </c>
      <c r="E126" s="7" t="s">
        <v>123</v>
      </c>
      <c r="F126" s="7"/>
      <c r="G126" s="18">
        <f t="shared" si="8"/>
        <v>14444.11476</v>
      </c>
      <c r="H126" s="18">
        <f t="shared" si="9"/>
        <v>7237.8852400000005</v>
      </c>
      <c r="I126" s="18">
        <v>21682</v>
      </c>
      <c r="J126" s="15"/>
      <c r="K126" s="15"/>
      <c r="L126" s="15"/>
      <c r="M126" s="16"/>
    </row>
    <row r="127" spans="1:13" ht="49" thickBot="1" x14ac:dyDescent="0.25">
      <c r="A127" s="9">
        <v>5100</v>
      </c>
      <c r="B127" s="9">
        <v>150</v>
      </c>
      <c r="C127" s="6">
        <v>2</v>
      </c>
      <c r="D127" s="6" t="s">
        <v>144</v>
      </c>
      <c r="E127" s="10" t="s">
        <v>124</v>
      </c>
      <c r="F127" s="6"/>
      <c r="G127" s="18">
        <f t="shared" si="8"/>
        <v>495637.92</v>
      </c>
      <c r="H127" s="18">
        <f t="shared" si="9"/>
        <v>248362.08000000002</v>
      </c>
      <c r="I127" s="18">
        <v>744000</v>
      </c>
      <c r="J127" s="15"/>
      <c r="K127" s="15"/>
      <c r="L127" s="15"/>
      <c r="M127" s="16"/>
    </row>
    <row r="128" spans="1:13" ht="33" thickBot="1" x14ac:dyDescent="0.25">
      <c r="A128" s="9">
        <v>5100</v>
      </c>
      <c r="B128" s="5">
        <v>220</v>
      </c>
      <c r="C128" s="6">
        <v>2</v>
      </c>
      <c r="D128" s="6" t="s">
        <v>144</v>
      </c>
      <c r="E128" s="7" t="s">
        <v>125</v>
      </c>
      <c r="F128" s="7"/>
      <c r="G128" s="18">
        <f t="shared" si="8"/>
        <v>37916.300880000003</v>
      </c>
      <c r="H128" s="18">
        <f t="shared" si="9"/>
        <v>18999.699120000001</v>
      </c>
      <c r="I128" s="18">
        <v>56916</v>
      </c>
      <c r="J128" s="15"/>
      <c r="K128" s="15"/>
      <c r="L128" s="15"/>
      <c r="M128" s="16"/>
    </row>
    <row r="129" spans="1:17" ht="33" thickBot="1" x14ac:dyDescent="0.25">
      <c r="A129" s="9">
        <v>5100</v>
      </c>
      <c r="B129" s="5">
        <v>240</v>
      </c>
      <c r="C129" s="6">
        <v>2</v>
      </c>
      <c r="D129" s="6" t="s">
        <v>144</v>
      </c>
      <c r="E129" s="7" t="s">
        <v>126</v>
      </c>
      <c r="F129" s="7"/>
      <c r="G129" s="18">
        <f t="shared" si="8"/>
        <v>24781.896000000001</v>
      </c>
      <c r="H129" s="18">
        <f t="shared" si="9"/>
        <v>12418.103999999999</v>
      </c>
      <c r="I129" s="18">
        <v>37200</v>
      </c>
      <c r="J129" s="15"/>
      <c r="K129" s="15"/>
      <c r="L129" s="15"/>
      <c r="M129" s="16"/>
    </row>
    <row r="130" spans="1:17" s="28" customFormat="1" ht="17" thickBot="1" x14ac:dyDescent="0.25">
      <c r="A130" s="5">
        <v>7200</v>
      </c>
      <c r="B130" s="5">
        <v>790</v>
      </c>
      <c r="C130" s="6">
        <v>2</v>
      </c>
      <c r="D130" s="6" t="s">
        <v>150</v>
      </c>
      <c r="E130" s="7" t="s">
        <v>151</v>
      </c>
      <c r="F130" s="6"/>
      <c r="G130" s="27">
        <f t="shared" si="8"/>
        <v>264161.68776</v>
      </c>
      <c r="H130" s="27">
        <f t="shared" si="9"/>
        <v>132370.31224</v>
      </c>
      <c r="I130" s="18">
        <v>396532</v>
      </c>
      <c r="J130" s="25"/>
      <c r="K130" s="25"/>
      <c r="L130" s="25"/>
      <c r="M130" s="24"/>
      <c r="Q130" s="29"/>
    </row>
    <row r="131" spans="1:17" ht="48" x14ac:dyDescent="0.2">
      <c r="A131" s="19">
        <v>7730</v>
      </c>
      <c r="B131" s="19">
        <v>310</v>
      </c>
      <c r="C131" s="20">
        <v>2</v>
      </c>
      <c r="D131" s="20" t="s">
        <v>135</v>
      </c>
      <c r="E131" s="21" t="s">
        <v>159</v>
      </c>
      <c r="F131" s="20"/>
      <c r="G131" s="22">
        <v>13324</v>
      </c>
      <c r="H131" s="22">
        <v>6676.4</v>
      </c>
      <c r="I131" s="22">
        <v>20000</v>
      </c>
      <c r="J131" s="24"/>
      <c r="K131" s="24"/>
      <c r="L131" s="25"/>
      <c r="M131" s="16"/>
      <c r="Q131" s="13"/>
    </row>
    <row r="132" spans="1:17" ht="48" x14ac:dyDescent="0.2">
      <c r="A132" s="19">
        <v>6130</v>
      </c>
      <c r="B132" s="19">
        <v>310</v>
      </c>
      <c r="C132" s="20">
        <v>2</v>
      </c>
      <c r="D132" s="20" t="s">
        <v>161</v>
      </c>
      <c r="E132" s="21" t="s">
        <v>152</v>
      </c>
      <c r="F132" s="20"/>
      <c r="G132" s="22">
        <v>19985</v>
      </c>
      <c r="H132" s="22">
        <v>10015</v>
      </c>
      <c r="I132" s="22">
        <v>30000</v>
      </c>
      <c r="J132" s="24"/>
      <c r="K132" s="24"/>
      <c r="L132" s="25"/>
      <c r="M132" s="16"/>
      <c r="Q132" s="13"/>
    </row>
    <row r="133" spans="1:17" ht="33" thickBot="1" x14ac:dyDescent="0.25">
      <c r="A133" s="19">
        <v>5000</v>
      </c>
      <c r="B133" s="19">
        <v>510</v>
      </c>
      <c r="C133" s="20">
        <v>1</v>
      </c>
      <c r="D133" s="20">
        <v>1.1100000000000001</v>
      </c>
      <c r="E133" s="21" t="s">
        <v>153</v>
      </c>
      <c r="F133" s="20"/>
      <c r="G133" s="22">
        <v>7071</v>
      </c>
      <c r="H133" s="23">
        <v>3543</v>
      </c>
      <c r="I133" s="22">
        <v>10614</v>
      </c>
      <c r="J133" s="24"/>
      <c r="K133" s="24"/>
      <c r="L133" s="25"/>
      <c r="M133" s="16"/>
      <c r="Q133" s="13"/>
    </row>
    <row r="134" spans="1:17" ht="81" thickBot="1" x14ac:dyDescent="0.25">
      <c r="A134" s="9">
        <v>5000</v>
      </c>
      <c r="B134" s="9">
        <v>120</v>
      </c>
      <c r="C134" s="6">
        <v>1</v>
      </c>
      <c r="D134" s="6">
        <v>1.1200000000000001</v>
      </c>
      <c r="E134" s="10" t="s">
        <v>160</v>
      </c>
      <c r="F134" s="6">
        <v>2</v>
      </c>
      <c r="G134" s="18">
        <v>67051</v>
      </c>
      <c r="H134" s="18">
        <v>33599</v>
      </c>
      <c r="I134" s="18">
        <v>100650</v>
      </c>
      <c r="J134" s="24"/>
      <c r="K134" s="24"/>
      <c r="L134" s="25"/>
      <c r="M134" s="16"/>
      <c r="Q134" s="13"/>
    </row>
    <row r="135" spans="1:17" ht="33" thickBot="1" x14ac:dyDescent="0.25">
      <c r="A135" s="9">
        <v>5000</v>
      </c>
      <c r="B135" s="5">
        <v>210</v>
      </c>
      <c r="C135" s="6">
        <v>1</v>
      </c>
      <c r="D135" s="6">
        <v>1.1200000000000001</v>
      </c>
      <c r="E135" s="7" t="s">
        <v>154</v>
      </c>
      <c r="F135" s="6"/>
      <c r="G135" s="18">
        <v>7543</v>
      </c>
      <c r="H135" s="18">
        <v>3780</v>
      </c>
      <c r="I135" s="18">
        <v>11323</v>
      </c>
      <c r="J135" s="24"/>
      <c r="K135" s="24"/>
      <c r="L135" s="25"/>
      <c r="M135" s="16"/>
      <c r="Q135" s="13"/>
    </row>
    <row r="136" spans="1:17" ht="33" thickBot="1" x14ac:dyDescent="0.25">
      <c r="A136" s="9">
        <v>5000</v>
      </c>
      <c r="B136" s="5">
        <v>220</v>
      </c>
      <c r="C136" s="6">
        <v>1</v>
      </c>
      <c r="D136" s="6">
        <v>1.1200000000000001</v>
      </c>
      <c r="E136" s="7" t="s">
        <v>155</v>
      </c>
      <c r="F136" s="6"/>
      <c r="G136" s="18">
        <v>5130</v>
      </c>
      <c r="H136" s="18">
        <v>2570</v>
      </c>
      <c r="I136" s="18">
        <v>7700</v>
      </c>
      <c r="J136" s="24"/>
      <c r="K136" s="24"/>
      <c r="L136" s="25"/>
      <c r="M136" s="16"/>
      <c r="Q136" s="13"/>
    </row>
    <row r="137" spans="1:17" ht="33" thickBot="1" x14ac:dyDescent="0.25">
      <c r="A137" s="9">
        <v>5000</v>
      </c>
      <c r="B137" s="5">
        <v>230</v>
      </c>
      <c r="C137" s="6">
        <v>1</v>
      </c>
      <c r="D137" s="6">
        <v>1.1200000000000001</v>
      </c>
      <c r="E137" s="7" t="s">
        <v>156</v>
      </c>
      <c r="F137" s="6"/>
      <c r="G137" s="18">
        <v>13057</v>
      </c>
      <c r="H137" s="18">
        <v>6543</v>
      </c>
      <c r="I137" s="18">
        <v>19600</v>
      </c>
      <c r="J137" s="24"/>
      <c r="K137" s="24"/>
      <c r="L137" s="25"/>
      <c r="M137" s="16"/>
      <c r="Q137" s="13"/>
    </row>
    <row r="138" spans="1:17" ht="33" thickBot="1" x14ac:dyDescent="0.25">
      <c r="A138" s="9">
        <v>5000</v>
      </c>
      <c r="B138" s="5">
        <v>240</v>
      </c>
      <c r="C138" s="6">
        <v>1</v>
      </c>
      <c r="D138" s="6">
        <v>1.1200000000000001</v>
      </c>
      <c r="E138" s="7" t="s">
        <v>157</v>
      </c>
      <c r="F138" s="6"/>
      <c r="G138" s="18">
        <v>75</v>
      </c>
      <c r="H138" s="18">
        <v>38</v>
      </c>
      <c r="I138" s="18">
        <v>113</v>
      </c>
      <c r="J138" s="24"/>
      <c r="K138" s="24"/>
      <c r="L138" s="25"/>
      <c r="M138" s="16"/>
      <c r="Q138" s="13"/>
    </row>
    <row r="139" spans="1:17" x14ac:dyDescent="0.2">
      <c r="A139" s="19"/>
      <c r="B139" s="19"/>
      <c r="C139" s="20"/>
      <c r="D139" s="20"/>
      <c r="E139" s="21"/>
      <c r="F139" s="20"/>
      <c r="G139" s="22"/>
      <c r="H139" s="22"/>
      <c r="I139" s="22"/>
      <c r="J139" s="15"/>
      <c r="K139" s="15"/>
      <c r="L139" s="15"/>
      <c r="M139" s="16"/>
      <c r="Q139" s="13"/>
    </row>
    <row r="140" spans="1:17" x14ac:dyDescent="0.2">
      <c r="A140" s="19"/>
      <c r="B140" s="19"/>
      <c r="C140" s="20"/>
      <c r="D140" s="20"/>
      <c r="E140" s="21"/>
      <c r="F140" s="20"/>
      <c r="G140" s="22"/>
      <c r="H140" s="22"/>
      <c r="I140" s="22"/>
      <c r="J140" s="15"/>
      <c r="K140" s="15"/>
      <c r="L140" s="15"/>
      <c r="M140" s="16"/>
      <c r="Q140" s="13"/>
    </row>
    <row r="141" spans="1:17" x14ac:dyDescent="0.2">
      <c r="A141" s="19"/>
      <c r="B141" s="19"/>
      <c r="C141" s="20"/>
      <c r="D141" s="20"/>
      <c r="E141" s="21"/>
      <c r="F141" s="20"/>
      <c r="G141" s="22"/>
      <c r="H141" s="22"/>
      <c r="I141" s="22"/>
      <c r="J141" s="15"/>
      <c r="K141" s="15"/>
      <c r="L141" s="15"/>
      <c r="M141" s="16"/>
      <c r="Q141" s="13"/>
    </row>
    <row r="142" spans="1:17" x14ac:dyDescent="0.2">
      <c r="G142" s="26">
        <f>SUM(G10:G138)</f>
        <v>12440106.001740001</v>
      </c>
      <c r="H142" s="26">
        <f>SUM(H10:H138)</f>
        <v>6233637.398260003</v>
      </c>
      <c r="I142" s="30">
        <f>SUM(I10:I138)</f>
        <v>18673743</v>
      </c>
      <c r="J142" s="15"/>
      <c r="K142" s="15"/>
      <c r="L142" s="15"/>
      <c r="M142" s="16"/>
    </row>
    <row r="143" spans="1:17" x14ac:dyDescent="0.2">
      <c r="H143" s="11"/>
      <c r="I143" s="17"/>
    </row>
    <row r="144" spans="1:17" x14ac:dyDescent="0.2">
      <c r="I144" s="26">
        <f>G142+H142</f>
        <v>18673743.400000006</v>
      </c>
    </row>
    <row r="145" spans="7:9" x14ac:dyDescent="0.2">
      <c r="G145" s="31">
        <v>12440106</v>
      </c>
      <c r="H145" s="32">
        <v>6233637</v>
      </c>
      <c r="I145" s="33">
        <f>SUM(G145:H145)</f>
        <v>18673743</v>
      </c>
    </row>
    <row r="146" spans="7:9" x14ac:dyDescent="0.2">
      <c r="H146" s="13"/>
    </row>
    <row r="147" spans="7:9" x14ac:dyDescent="0.2">
      <c r="G147" s="13"/>
      <c r="H147" s="13"/>
      <c r="I147" s="13"/>
    </row>
    <row r="148" spans="7:9" x14ac:dyDescent="0.2">
      <c r="G148" s="12"/>
    </row>
  </sheetData>
  <autoFilter ref="A9:Q139" xr:uid="{00000000-0009-0000-0000-000000000000}"/>
  <mergeCells count="5">
    <mergeCell ref="A1:D2"/>
    <mergeCell ref="H1:I3"/>
    <mergeCell ref="A3:D4"/>
    <mergeCell ref="A6:I6"/>
    <mergeCell ref="A7:I7"/>
  </mergeCells>
  <printOptions gridLines="1"/>
  <pageMargins left="0.45" right="0.45" top="0.5" bottom="0.5" header="0.3" footer="0.3"/>
  <pageSetup scale="7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E185CC864CA0488BD65414DBFC3208" ma:contentTypeVersion="27" ma:contentTypeDescription="Create a new document." ma:contentTypeScope="" ma:versionID="c0ce5f7ccb2aae042f05c1180c2f4c79">
  <xsd:schema xmlns:xsd="http://www.w3.org/2001/XMLSchema" xmlns:xs="http://www.w3.org/2001/XMLSchema" xmlns:p="http://schemas.microsoft.com/office/2006/metadata/properties" xmlns:ns3="6175c4d1-a53c-410c-92b6-74bcb683b4aa" xmlns:ns4="ef373230-e173-4e6a-8f42-59bce9da1dde" targetNamespace="http://schemas.microsoft.com/office/2006/metadata/properties" ma:root="true" ma:fieldsID="8731302c6ba4d8906972d07fa2c13ff8" ns3:_="" ns4:_="">
    <xsd:import namespace="6175c4d1-a53c-410c-92b6-74bcb683b4aa"/>
    <xsd:import namespace="ef373230-e173-4e6a-8f42-59bce9da1dde"/>
    <xsd:element name="properties">
      <xsd:complexType>
        <xsd:sequence>
          <xsd:element name="documentManagement">
            <xsd:complexType>
              <xsd:all>
                <xsd:element ref="ns3:NotebookType" minOccurs="0"/>
                <xsd:element ref="ns3:FolderType" minOccurs="0"/>
                <xsd:element ref="ns3:Owner" minOccurs="0"/>
                <xsd:element ref="ns3:DefaultSectionNames" minOccurs="0"/>
                <xsd:element ref="ns3:Templates" minOccurs="0"/>
                <xsd:element ref="ns3:CultureName" minOccurs="0"/>
                <xsd:element ref="ns3:AppVersion" minOccurs="0"/>
                <xsd:element ref="ns3:Leaders" minOccurs="0"/>
                <xsd:element ref="ns3:Members" minOccurs="0"/>
                <xsd:element ref="ns3:Member_Group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4:SharedWithUsers" minOccurs="0"/>
                <xsd:element ref="ns4:SharedWithDetails" minOccurs="0"/>
                <xsd:element ref="ns4:SharingHintHash"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5c4d1-a53c-410c-92b6-74bcb683b4aa"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Owner" ma:index="10"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11" nillable="true" ma:displayName="Default Section Names" ma:internalName="DefaultSectionNames">
      <xsd:simpleType>
        <xsd:restriction base="dms:Note">
          <xsd:maxLength value="255"/>
        </xsd:restriction>
      </xsd:simpleType>
    </xsd:element>
    <xsd:element name="Templates" ma:index="12" nillable="true" ma:displayName="Templates" ma:internalName="Templates">
      <xsd:simpleType>
        <xsd:restriction base="dms:Note">
          <xsd:maxLength value="255"/>
        </xsd:restriction>
      </xsd:simpleType>
    </xsd:element>
    <xsd:element name="CultureName" ma:index="13" nillable="true" ma:displayName="Culture Name" ma:internalName="CultureName">
      <xsd:simpleType>
        <xsd:restriction base="dms:Text"/>
      </xsd:simpleType>
    </xsd:element>
    <xsd:element name="AppVersion" ma:index="14" nillable="true" ma:displayName="App Version" ma:internalName="AppVersion">
      <xsd:simpleType>
        <xsd:restriction base="dms:Text"/>
      </xsd:simpleType>
    </xsd:element>
    <xsd:element name="Leaders" ma:index="15"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6"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7"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Leaders" ma:index="18" nillable="true" ma:displayName="Invited Leaders" ma:internalName="Invited_Leaders">
      <xsd:simpleType>
        <xsd:restriction base="dms:Note">
          <xsd:maxLength value="255"/>
        </xsd:restriction>
      </xsd:simpleType>
    </xsd:element>
    <xsd:element name="Invited_Members" ma:index="19" nillable="true" ma:displayName="Invited Members" ma:internalName="Invited_Members">
      <xsd:simpleType>
        <xsd:restriction base="dms:Note">
          <xsd:maxLength value="255"/>
        </xsd:restriction>
      </xsd:simpleType>
    </xsd:element>
    <xsd:element name="Self_Registration_Enabled" ma:index="20" nillable="true" ma:displayName="Self Registration Enabled" ma:internalName="Self_Registration_Enabled">
      <xsd:simpleType>
        <xsd:restriction base="dms:Boolean"/>
      </xsd:simpleType>
    </xsd:element>
    <xsd:element name="Has_Leaders_Only_SectionGroup" ma:index="21" nillable="true" ma:displayName="Has Leaders Only SectionGroup" ma:internalName="Has_Leaders_Only_SectionGroup">
      <xsd:simpleType>
        <xsd:restriction base="dms:Boolean"/>
      </xsd:simpleType>
    </xsd:element>
    <xsd:element name="Is_Collaboration_Space_Locked" ma:index="22" nillable="true" ma:displayName="Is Collaboration Space Locked" ma:internalName="Is_Collaboration_Space_Locked">
      <xsd:simpleType>
        <xsd:restriction base="dms:Boolean"/>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internalName="MediaServiceAutoTags"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373230-e173-4e6a-8f42-59bce9da1dde" elementFormDefault="qualified">
    <xsd:import namespace="http://schemas.microsoft.com/office/2006/documentManagement/types"/>
    <xsd:import namespace="http://schemas.microsoft.com/office/infopath/2007/PartnerControls"/>
    <xsd:element name="SharedWithUsers" ma:index="2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description="" ma:internalName="SharedWithDetails" ma:readOnly="true">
      <xsd:simpleType>
        <xsd:restriction base="dms:Note">
          <xsd:maxLength value="255"/>
        </xsd:restriction>
      </xsd:simpleType>
    </xsd:element>
    <xsd:element name="SharingHintHash" ma:index="25"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olderType xmlns="6175c4d1-a53c-410c-92b6-74bcb683b4aa" xsi:nil="true"/>
    <Invited_Members xmlns="6175c4d1-a53c-410c-92b6-74bcb683b4aa" xsi:nil="true"/>
    <CultureName xmlns="6175c4d1-a53c-410c-92b6-74bcb683b4aa" xsi:nil="true"/>
    <AppVersion xmlns="6175c4d1-a53c-410c-92b6-74bcb683b4aa" xsi:nil="true"/>
    <Owner xmlns="6175c4d1-a53c-410c-92b6-74bcb683b4aa">
      <UserInfo>
        <DisplayName/>
        <AccountId xsi:nil="true"/>
        <AccountType/>
      </UserInfo>
    </Owner>
    <Members xmlns="6175c4d1-a53c-410c-92b6-74bcb683b4aa">
      <UserInfo>
        <DisplayName/>
        <AccountId xsi:nil="true"/>
        <AccountType/>
      </UserInfo>
    </Members>
    <Member_Groups xmlns="6175c4d1-a53c-410c-92b6-74bcb683b4aa">
      <UserInfo>
        <DisplayName/>
        <AccountId xsi:nil="true"/>
        <AccountType/>
      </UserInfo>
    </Member_Groups>
    <Is_Collaboration_Space_Locked xmlns="6175c4d1-a53c-410c-92b6-74bcb683b4aa" xsi:nil="true"/>
    <Invited_Leaders xmlns="6175c4d1-a53c-410c-92b6-74bcb683b4aa" xsi:nil="true"/>
    <NotebookType xmlns="6175c4d1-a53c-410c-92b6-74bcb683b4aa" xsi:nil="true"/>
    <Has_Leaders_Only_SectionGroup xmlns="6175c4d1-a53c-410c-92b6-74bcb683b4aa" xsi:nil="true"/>
    <DefaultSectionNames xmlns="6175c4d1-a53c-410c-92b6-74bcb683b4aa" xsi:nil="true"/>
    <Leaders xmlns="6175c4d1-a53c-410c-92b6-74bcb683b4aa">
      <UserInfo>
        <DisplayName/>
        <AccountId xsi:nil="true"/>
        <AccountType/>
      </UserInfo>
    </Leaders>
    <Templates xmlns="6175c4d1-a53c-410c-92b6-74bcb683b4aa" xsi:nil="true"/>
    <Self_Registration_Enabled xmlns="6175c4d1-a53c-410c-92b6-74bcb683b4aa" xsi:nil="true"/>
  </documentManagement>
</p:properties>
</file>

<file path=customXml/itemProps1.xml><?xml version="1.0" encoding="utf-8"?>
<ds:datastoreItem xmlns:ds="http://schemas.openxmlformats.org/officeDocument/2006/customXml" ds:itemID="{A6D936F8-FE8D-4E19-8EA6-44E86565289D}">
  <ds:schemaRefs>
    <ds:schemaRef ds:uri="http://schemas.microsoft.com/sharepoint/v3/contenttype/forms"/>
  </ds:schemaRefs>
</ds:datastoreItem>
</file>

<file path=customXml/itemProps2.xml><?xml version="1.0" encoding="utf-8"?>
<ds:datastoreItem xmlns:ds="http://schemas.openxmlformats.org/officeDocument/2006/customXml" ds:itemID="{6006FDB2-0D82-4FE5-9A83-3FB95FCF7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75c4d1-a53c-410c-92b6-74bcb683b4aa"/>
    <ds:schemaRef ds:uri="ef373230-e173-4e6a-8f42-59bce9da1d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D9630B-119C-40F2-A3DA-70F1F5262772}">
  <ds:schemaRefs>
    <ds:schemaRef ds:uri="http://schemas.microsoft.com/office/2006/documentManagement/types"/>
    <ds:schemaRef ds:uri="http://purl.org/dc/terms/"/>
    <ds:schemaRef ds:uri="http://schemas.openxmlformats.org/package/2006/metadata/core-properties"/>
    <ds:schemaRef ds:uri="http://purl.org/dc/elements/1.1/"/>
    <ds:schemaRef ds:uri="6175c4d1-a53c-410c-92b6-74bcb683b4aa"/>
    <ds:schemaRef ds:uri="http://schemas.microsoft.com/office/2006/metadata/properties"/>
    <ds:schemaRef ds:uri="http://schemas.microsoft.com/office/infopath/2007/PartnerControls"/>
    <ds:schemaRef ds:uri="ef373230-e173-4e6a-8f42-59bce9da1dd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10</vt:i4>
      </vt:variant>
    </vt:vector>
  </HeadingPairs>
  <TitlesOfParts>
    <vt:vector size="11" baseType="lpstr">
      <vt:lpstr>Ken FINAL</vt:lpstr>
      <vt:lpstr>Account_Title</vt:lpstr>
      <vt:lpstr>Activity_Number</vt:lpstr>
      <vt:lpstr>Amount_for_1_3_allocation</vt:lpstr>
      <vt:lpstr>Amount_for_2_3_allocation</vt:lpstr>
      <vt:lpstr>FTE__Position</vt:lpstr>
      <vt:lpstr>Function</vt:lpstr>
      <vt:lpstr>Object</vt:lpstr>
      <vt:lpstr>'Ken FINAL'!Print_Area</vt:lpstr>
      <vt:lpstr>Total_allocation</vt:lpstr>
      <vt:lpstr>Use_of__Funds_Number</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Talley, Lynn</dc:creator>
  <cp:lastModifiedBy>Microsoft Office User</cp:lastModifiedBy>
  <cp:lastPrinted>2022-02-08T21:11:35Z</cp:lastPrinted>
  <dcterms:created xsi:type="dcterms:W3CDTF">2021-06-09T18:28:06Z</dcterms:created>
  <dcterms:modified xsi:type="dcterms:W3CDTF">2022-04-11T17:52:34Z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0x01010065E185CC864CA0488BD65414DBFC3208</vt:lpwstr>
  </property>
</Properties>
</file>