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2C80DFFE-C7B1-3446-AA2F-025F3B83D94C}" xr6:coauthVersionLast="47" xr6:coauthVersionMax="47" xr10:uidLastSave="{00000000-0000-0000-0000-000000000000}"/>
  <bookViews>
    <workbookView xWindow="12960" yWindow="500" windowWidth="25440" windowHeight="15400" xr2:uid="{00000000-000D-0000-FFFF-FFFF00000000}"/>
  </bookViews>
  <sheets>
    <sheet name="Sheet1" sheetId="1" r:id="rId1"/>
  </sheets>
  <definedNames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1" l="1"/>
  <c r="G59" i="1"/>
  <c r="H36" i="1"/>
  <c r="G36" i="1"/>
  <c r="I36" i="1"/>
  <c r="I77" i="1"/>
  <c r="I55" i="1"/>
  <c r="G10" i="1" l="1"/>
  <c r="H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9" i="1"/>
  <c r="G50" i="1"/>
  <c r="G51" i="1"/>
  <c r="G52" i="1"/>
  <c r="G53" i="1"/>
  <c r="G54" i="1"/>
  <c r="G55" i="1"/>
  <c r="G56" i="1"/>
  <c r="G57" i="1"/>
  <c r="G58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H41" i="1" l="1"/>
  <c r="I78" i="1"/>
  <c r="I90" i="1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2" i="1"/>
  <c r="H43" i="1"/>
  <c r="H44" i="1"/>
  <c r="H45" i="1"/>
  <c r="H46" i="1"/>
  <c r="H47" i="1"/>
  <c r="H49" i="1"/>
  <c r="H50" i="1"/>
  <c r="H51" i="1"/>
  <c r="H52" i="1"/>
  <c r="H53" i="1"/>
  <c r="H54" i="1"/>
  <c r="H55" i="1"/>
  <c r="H56" i="1"/>
  <c r="H57" i="1"/>
  <c r="H58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I91" i="1" l="1"/>
  <c r="H78" i="1"/>
  <c r="G78" i="1"/>
  <c r="I92" i="1" l="1"/>
  <c r="I94" i="1" s="1"/>
</calcChain>
</file>

<file path=xl/sharedStrings.xml><?xml version="1.0" encoding="utf-8"?>
<sst xmlns="http://schemas.openxmlformats.org/spreadsheetml/2006/main" count="141" uniqueCount="102">
  <si>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</si>
  <si>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</si>
  <si>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</si>
  <si>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</si>
  <si>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</si>
  <si>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</si>
  <si>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</si>
  <si>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</si>
  <si>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</si>
  <si>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</si>
  <si>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</si>
  <si>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</si>
  <si>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</si>
  <si>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</si>
  <si>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</si>
  <si>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</si>
  <si>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</si>
  <si>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r>
      <t xml:space="preserve">A) </t>
    </r>
    <r>
      <rPr>
        <u/>
        <sz val="11"/>
        <color theme="1"/>
        <rFont val="Arial"/>
        <family val="2"/>
      </rPr>
      <t>Liberty</t>
    </r>
    <r>
      <rPr>
        <sz val="11"/>
        <color theme="1"/>
        <rFont val="Arial"/>
        <family val="2"/>
      </rPr>
      <t xml:space="preserve">_______________
     Name of Eligible Recipient </t>
    </r>
  </si>
  <si>
    <r>
      <t>B) __</t>
    </r>
    <r>
      <rPr>
        <u/>
        <sz val="11"/>
        <color theme="1"/>
        <rFont val="Arial"/>
        <family val="2"/>
      </rPr>
      <t>390</t>
    </r>
    <r>
      <rPr>
        <sz val="11"/>
        <color theme="1"/>
        <rFont val="Arial"/>
        <family val="2"/>
      </rPr>
      <t>________________
     Project Number</t>
    </r>
  </si>
  <si>
    <t xml:space="preserve">Retirement for teachers to support learning loss. </t>
  </si>
  <si>
    <t xml:space="preserve">Social security for teachers to support learning loss. </t>
  </si>
  <si>
    <t xml:space="preserve">Insurance for teachers to support learning loss. </t>
  </si>
  <si>
    <t xml:space="preserve">Textbooks to supplement the transition to the new ELA 6-12 B.E.S.T. standards, and the B.E.S.T. Mathematics standards for K-12. </t>
  </si>
  <si>
    <t xml:space="preserve">Supplemental supplies to support small group differentiated instruction for Tier 2 and Tier 3 students. </t>
  </si>
  <si>
    <t xml:space="preserve">Salary for 30 substitute teacher days, at a rate of approximately $74 per day,  to allow teachers to plan for ongoing curriculum alignment during the school year. </t>
  </si>
  <si>
    <t>1B</t>
  </si>
  <si>
    <t>1C</t>
  </si>
  <si>
    <t>2B</t>
  </si>
  <si>
    <t xml:space="preserve">Stipends for 43 teachers to participate in ELA and Mathematics grade level development of scope and sequence to align to new curriculum and B.E.S.T. standards at a rate of $125 each for a period of 4 days , during the summer of 2021-2022. Stipends for 20 teachers for four days  during summer of 2022-23.  </t>
  </si>
  <si>
    <t>2D</t>
  </si>
  <si>
    <t xml:space="preserve">Technology rentals, web-based subscriptions to provide professional learning modules for teachers. </t>
  </si>
  <si>
    <t>2I</t>
  </si>
  <si>
    <t>2K</t>
  </si>
  <si>
    <t xml:space="preserve">Technology related noncapitalized fixtures and equipment.  240 computers @$500.00 to support in person and online learning to ensure streamlined learning and reduction of learning loss. </t>
  </si>
  <si>
    <t>2M</t>
  </si>
  <si>
    <t xml:space="preserve">Digital subscriptions to curriculum for student use for the 20-21, 21-22, and 22-23 school years for partial payment for Florida Virtual School and Edgenuity/Edmentum. </t>
  </si>
  <si>
    <t>2N</t>
  </si>
  <si>
    <t>2L</t>
  </si>
  <si>
    <t>2P</t>
  </si>
  <si>
    <t xml:space="preserve">Social security for para salaries for summer learning. </t>
  </si>
  <si>
    <t xml:space="preserve">Retirement for construction technology teacher. </t>
  </si>
  <si>
    <t>Retirement for data enty staff.</t>
  </si>
  <si>
    <t xml:space="preserve">Social security for data entry staff. </t>
  </si>
  <si>
    <r>
      <t>Purcha</t>
    </r>
    <r>
      <rPr>
        <sz val="11"/>
        <rFont val="Calibri"/>
        <family val="2"/>
        <scheme val="minor"/>
      </rPr>
      <t>se handicap accessible van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to support the transportation needs of medically fragile students.  Note: Submitted DOE approval. </t>
    </r>
  </si>
  <si>
    <t xml:space="preserve">Social Security for substitute teachers. </t>
  </si>
  <si>
    <r>
      <t xml:space="preserve">Salary for 2 </t>
    </r>
    <r>
      <rPr>
        <sz val="11"/>
        <rFont val="Calibri"/>
        <family val="2"/>
        <scheme val="minor"/>
      </rPr>
      <t xml:space="preserve">bus drivers, </t>
    </r>
    <r>
      <rPr>
        <sz val="11"/>
        <color theme="1"/>
        <rFont val="Calibri"/>
        <family val="2"/>
        <scheme val="minor"/>
      </rPr>
      <t xml:space="preserve">up to 90 hours, at hourly rate, to support summer learning, 2021-22, 2022-23, 2023-24.           </t>
    </r>
  </si>
  <si>
    <t>Retirement for bus drivers.</t>
  </si>
  <si>
    <t>Social security for bus drivers.</t>
  </si>
  <si>
    <r>
      <t>Salary for 4</t>
    </r>
    <r>
      <rPr>
        <sz val="11"/>
        <rFont val="Calibri"/>
        <family val="2"/>
        <scheme val="minor"/>
      </rPr>
      <t xml:space="preserve"> highly qualified teachers </t>
    </r>
    <r>
      <rPr>
        <sz val="11"/>
        <color theme="1"/>
        <rFont val="Calibri"/>
        <family val="2"/>
        <scheme val="minor"/>
      </rPr>
      <t xml:space="preserve">to provide instruction for K-5 students to increase student achievement and reduce learning loss.  </t>
    </r>
  </si>
  <si>
    <t>Retirement for para salaries for summer learning.</t>
  </si>
  <si>
    <t xml:space="preserve">Social security for teacher salaries to support professional development. </t>
  </si>
  <si>
    <t xml:space="preserve">Social security for teacher stipends. </t>
  </si>
  <si>
    <t xml:space="preserve">Insurance for construction technology teacher. </t>
  </si>
  <si>
    <t xml:space="preserve">Social security for custodian. </t>
  </si>
  <si>
    <t xml:space="preserve">Supplies to sanitize and clean district facilities.  </t>
  </si>
  <si>
    <t>2S</t>
  </si>
  <si>
    <t xml:space="preserve">Social security for two instructional coaches for the 2022-23 and 2023-24 school years. </t>
  </si>
  <si>
    <t xml:space="preserve">Insurance for two instructional coaches for the 2022-23 and 2023-24 school years. </t>
  </si>
  <si>
    <r>
      <t>Salaries for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10 teachers </t>
    </r>
    <r>
      <rPr>
        <sz val="11"/>
        <color theme="1"/>
        <rFont val="Calibri"/>
        <family val="2"/>
        <scheme val="minor"/>
      </rPr>
      <t>to provide</t>
    </r>
    <r>
      <rPr>
        <sz val="11"/>
        <rFont val="Calibri"/>
        <family val="2"/>
        <scheme val="minor"/>
      </rPr>
      <t xml:space="preserve"> summer</t>
    </r>
    <r>
      <rPr>
        <sz val="11"/>
        <color theme="1"/>
        <rFont val="Calibri"/>
        <family val="2"/>
        <scheme val="minor"/>
      </rPr>
      <t xml:space="preserve"> learning program for identified students Tier 2 and Tier 3 students, 26 days, 4 hours per day, at an average hourly rate of $35, for a period of three summers, 2021-22. 2022-23, and 2023-24. </t>
    </r>
  </si>
  <si>
    <t xml:space="preserve">Retirement for teachers to support summer learning. </t>
  </si>
  <si>
    <t xml:space="preserve">Social security for teachers to support summer learning. </t>
  </si>
  <si>
    <t xml:space="preserve">Social security for principal coach. </t>
  </si>
  <si>
    <t xml:space="preserve">2K </t>
  </si>
  <si>
    <t xml:space="preserve">Retirement for school techs summer work. </t>
  </si>
  <si>
    <t xml:space="preserve">Social security for school techs summer work. </t>
  </si>
  <si>
    <t xml:space="preserve">Retirement for two behavioral paraprofessionals. </t>
  </si>
  <si>
    <t xml:space="preserve">Social security for two behavioral paraprofessionals. </t>
  </si>
  <si>
    <t xml:space="preserve">Insurance for two behavioral paraprofessionals. </t>
  </si>
  <si>
    <t xml:space="preserve">2R </t>
  </si>
  <si>
    <t xml:space="preserve">Technology rentals, web-based subscriptions to increase student learning and provide a safe digital learning environment. </t>
  </si>
  <si>
    <r>
      <t xml:space="preserve">Salaries for </t>
    </r>
    <r>
      <rPr>
        <sz val="11"/>
        <rFont val="Calibri"/>
        <family val="2"/>
        <scheme val="minor"/>
      </rPr>
      <t>10 teachers for extended day</t>
    </r>
    <r>
      <rPr>
        <sz val="11"/>
        <color theme="1"/>
        <rFont val="Calibri"/>
        <family val="2"/>
        <scheme val="minor"/>
      </rPr>
      <t xml:space="preserve"> learning to provide Tier 2 and 3 supports, </t>
    </r>
    <r>
      <rPr>
        <sz val="11"/>
        <rFont val="Calibri"/>
        <family val="2"/>
        <scheme val="minor"/>
      </rPr>
      <t>50</t>
    </r>
    <r>
      <rPr>
        <sz val="11"/>
        <color theme="1"/>
        <rFont val="Calibri"/>
        <family val="2"/>
        <scheme val="minor"/>
      </rPr>
      <t xml:space="preserve"> hours @ an average hourly rate of $35 per hour for 2021-22 school year, </t>
    </r>
    <r>
      <rPr>
        <sz val="11"/>
        <rFont val="Calibri"/>
        <family val="2"/>
        <scheme val="minor"/>
      </rPr>
      <t>100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hours during the 2022-23 and 2023-24 school year.       </t>
    </r>
  </si>
  <si>
    <r>
      <t xml:space="preserve">Stipends for 50 teachers to participate in ELA grades 6-12, and Mathematics K-12 B.E.S.T. standards training at a rate of $125 each for a period of </t>
    </r>
    <r>
      <rPr>
        <sz val="1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days. </t>
    </r>
  </si>
  <si>
    <t xml:space="preserve">Salaries for three school techs to support summer learning and refresh computers to support online learning, 150 hrs each at an average hourly rate of $35.00, for the 2021-22 and 2022-23 school years.  </t>
  </si>
  <si>
    <t xml:space="preserve">Salaries for 4 paras to provide summer learning program for Tier 2 and Tier 3 students, 26 days, 4 hours per day, at an average hourly rate of $16.00 for a period of three summers, 21-22, 22-23, and 23-24. </t>
  </si>
  <si>
    <t xml:space="preserve">Salary for 1 ELL para for extended day learning to provide Tier 2 and 3 supports, 50 hours @ an average hourly rate of $16 per hour for the 2021-22 school year, 100 hours during the 2022-23 and 2023-24 school year. </t>
  </si>
  <si>
    <t xml:space="preserve">Retirement for ELL para for extended day learning. </t>
  </si>
  <si>
    <t xml:space="preserve">Interactive whiteboards, 5 @approximately $4,000 each to support online and face to face instruction. </t>
  </si>
  <si>
    <t xml:space="preserve">Webbased subscriptions for digital tools and MOS to support CTE programs leading to digital tools certification and MOS industry certification. </t>
  </si>
  <si>
    <t xml:space="preserve">Capitalized equipment, HVAC units, 10 units at an approximate cost of $10,000 each. </t>
  </si>
  <si>
    <t xml:space="preserve">Social Security for ELL para for extended day learning. </t>
  </si>
  <si>
    <t xml:space="preserve">Retirement for principal coach. </t>
  </si>
  <si>
    <t xml:space="preserve">Social Security for construction technology teacher. </t>
  </si>
  <si>
    <t xml:space="preserve">Retirement for two instructional coaches for 2022-23, and 2023-24 school years. </t>
  </si>
  <si>
    <t xml:space="preserve">Contract services, LSI will provide 4 days of professional development for ELA and Math B.E.S.T. standards at a rate of $3,000 per day. </t>
  </si>
  <si>
    <r>
      <t>Data Scientist - Salary for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5 data scientist</t>
    </r>
    <r>
      <rPr>
        <sz val="11"/>
        <color theme="1"/>
        <rFont val="Calibri"/>
        <family val="2"/>
        <scheme val="minor"/>
      </rPr>
      <t xml:space="preserve"> to review and disaggarate data to prepare, implement and measure summer learning.  20 days during the summer, 2021-22, 2022-23, 2023-24. </t>
    </r>
  </si>
  <si>
    <t xml:space="preserve">Retirement for data scientist. </t>
  </si>
  <si>
    <t xml:space="preserve">Social security for data scientist. </t>
  </si>
  <si>
    <r>
      <t>Data Entry - Salary for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3 data entry staff to input summer data, 24 day, 7  hrs per day, at an average rate of $15 per hour during the summer, 2021-22,2022-23, 2023-24. </t>
    </r>
  </si>
  <si>
    <t>Contract services for Behavioral services to support unique needs of students impacted by COVID 19, 2022-23, 2023-24 school years.</t>
  </si>
  <si>
    <t>Salary for two behavioral paraprofessionals to   provide Tier 2 and 3 behavioral supports to students at K-8 schools, for the 2022-23 school year.</t>
  </si>
  <si>
    <t xml:space="preserve">Salary for instructional coach for the 2022-23, and 2023-24 school years to provide coaching and support for teachers.     </t>
  </si>
  <si>
    <t xml:space="preserve">Indirect cost @5%.  </t>
  </si>
  <si>
    <t xml:space="preserve">Non-instructional and instructional full-time employee bonus pay,94 @$1,166 per employee for the 2021-2022 school year. </t>
  </si>
  <si>
    <t xml:space="preserve">Social security for non-instructional and instructional full-time employees bonus pay,for the 2021-22 school year. </t>
  </si>
  <si>
    <t>Total Allowable/Ind Cost</t>
  </si>
  <si>
    <t xml:space="preserve">Equipment </t>
  </si>
  <si>
    <t>Total ESSER III</t>
  </si>
  <si>
    <t>Ind/Cost Allowable</t>
  </si>
  <si>
    <t xml:space="preserve">Ind/Cost  </t>
  </si>
  <si>
    <t xml:space="preserve">Supplement for retired administrator to provide coaching for new principals at Title I schools in the district, 2021-22, 2022-23, 2023-24 school years. </t>
  </si>
  <si>
    <t xml:space="preserve">Salary for one construction technology teacher at Liberty County High School, for the 2022-23 school year and partial (62%) salary during 2023-24 school year. </t>
  </si>
  <si>
    <t>Salary for custodian to provide cleaning and sanitation, 2021-22.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</si>
</sst>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top" wrapText="1"/>
    </xf>
    <xf numFmtId="0" fontId="10" fillId="0" borderId="0" xfId="0" applyFont="1"/>
    <xf numFmtId="2" fontId="0" fillId="0" borderId="0" xfId="0" applyNumberFormat="1"/>
    <xf numFmtId="2" fontId="2" fillId="0" borderId="1" xfId="0" applyNumberFormat="1" applyFont="1" applyFill="1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43" fontId="0" fillId="0" borderId="1" xfId="0" applyNumberFormat="1" applyBorder="1"/>
    <xf numFmtId="43" fontId="9" fillId="0" borderId="1" xfId="0" applyNumberFormat="1" applyFont="1" applyBorder="1"/>
    <xf numFmtId="43" fontId="0" fillId="0" borderId="1" xfId="0" applyNumberFormat="1" applyBorder="1" applyAlignment="1"/>
    <xf numFmtId="43" fontId="0" fillId="0" borderId="1" xfId="0" applyNumberFormat="1" applyBorder="1" applyAlignment="1">
      <alignment horizontal="right"/>
    </xf>
    <xf numFmtId="43" fontId="0" fillId="0" borderId="1" xfId="1" applyNumberFormat="1" applyFont="1" applyBorder="1" applyAlignment="1">
      <alignment horizontal="left" vertical="top"/>
    </xf>
    <xf numFmtId="44" fontId="0" fillId="0" borderId="0" xfId="1" applyFont="1"/>
    <xf numFmtId="0" fontId="11" fillId="0" borderId="0" xfId="0" applyFont="1"/>
    <xf numFmtId="43" fontId="7" fillId="0" borderId="1" xfId="0" applyNumberFormat="1" applyFont="1" applyBorder="1"/>
    <xf numFmtId="44" fontId="9" fillId="0" borderId="1" xfId="1" applyFont="1" applyBorder="1"/>
    <xf numFmtId="4" fontId="9" fillId="0" borderId="1" xfId="0" applyNumberFormat="1" applyFont="1" applyBorder="1"/>
    <xf numFmtId="2" fontId="9" fillId="0" borderId="1" xfId="0" applyNumberFormat="1" applyFont="1" applyBorder="1"/>
    <xf numFmtId="43" fontId="9" fillId="0" borderId="1" xfId="1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80</xdr:row>
      <xdr:rowOff>1077</xdr:rowOff>
    </xdr:from>
    <xdr:to>
      <xdr:col>8</xdr:col>
      <xdr:colOff>950594</xdr:colOff>
      <xdr:row>82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4"/>
  <sheetViews>
    <sheetView tabSelected="1" zoomScale="115" zoomScaleNormal="115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2.6640625" customWidth="1"/>
    <col min="6" max="6" width="8.1640625" bestFit="1" customWidth="1"/>
    <col min="7" max="8" width="21.5" customWidth="1"/>
    <col min="9" max="9" width="21.5" style="14" customWidth="1"/>
  </cols>
  <sheetData>
    <row r="1" spans="1:9" x14ac:dyDescent="0.2">
      <c r="A1" s="31" t="s">
        <v>17</v>
      </c>
      <c r="B1" s="32"/>
      <c r="C1" s="32"/>
      <c r="D1" s="32"/>
      <c r="H1" s="33" t="s">
        <v>16</v>
      </c>
      <c r="I1" s="34"/>
    </row>
    <row r="2" spans="1:9" x14ac:dyDescent="0.2">
      <c r="A2" s="32"/>
      <c r="B2" s="32"/>
      <c r="C2" s="32"/>
      <c r="D2" s="32"/>
      <c r="H2" s="34"/>
      <c r="I2" s="34"/>
    </row>
    <row r="3" spans="1:9" x14ac:dyDescent="0.2">
      <c r="A3" s="31" t="s">
        <v>18</v>
      </c>
      <c r="B3" s="32"/>
      <c r="C3" s="32"/>
      <c r="D3" s="32"/>
      <c r="H3" s="34"/>
      <c r="I3" s="34"/>
    </row>
    <row r="4" spans="1:9" x14ac:dyDescent="0.2">
      <c r="A4" s="32"/>
      <c r="B4" s="32"/>
      <c r="C4" s="32"/>
      <c r="D4" s="32"/>
    </row>
    <row r="6" spans="1:9" ht="23.25" customHeight="1" x14ac:dyDescent="0.25">
      <c r="A6" s="37" t="s">
        <v>3</v>
      </c>
      <c r="B6" s="37"/>
      <c r="C6" s="37"/>
      <c r="D6" s="37"/>
      <c r="E6" s="37"/>
      <c r="F6" s="37"/>
      <c r="G6" s="37"/>
      <c r="H6" s="37"/>
      <c r="I6" s="37"/>
    </row>
    <row r="7" spans="1:9" ht="23.25" customHeight="1" x14ac:dyDescent="0.25">
      <c r="A7" s="37" t="s">
        <v>14</v>
      </c>
      <c r="B7" s="37"/>
      <c r="C7" s="37"/>
      <c r="D7" s="37"/>
      <c r="E7" s="37"/>
      <c r="F7" s="37"/>
      <c r="G7" s="37"/>
      <c r="H7" s="37"/>
      <c r="I7" s="37"/>
    </row>
    <row r="9" spans="1:9" ht="43" x14ac:dyDescent="0.2">
      <c r="A9" s="1" t="s">
        <v>0</v>
      </c>
      <c r="B9" s="1" t="s">
        <v>1</v>
      </c>
      <c r="C9" s="2" t="s">
        <v>8</v>
      </c>
      <c r="D9" s="2" t="s">
        <v>9</v>
      </c>
      <c r="E9" s="1" t="s">
        <v>2</v>
      </c>
      <c r="F9" s="2" t="s">
        <v>4</v>
      </c>
      <c r="G9" s="2" t="s">
        <v>12</v>
      </c>
      <c r="H9" s="8" t="s">
        <v>11</v>
      </c>
      <c r="I9" s="15" t="s">
        <v>13</v>
      </c>
    </row>
    <row r="10" spans="1:9" ht="64.5" customHeight="1" x14ac:dyDescent="0.2">
      <c r="A10" s="4">
        <v>5100</v>
      </c>
      <c r="B10" s="4">
        <v>120</v>
      </c>
      <c r="C10" s="4">
        <v>1</v>
      </c>
      <c r="D10" s="4">
        <v>1</v>
      </c>
      <c r="E10" s="9" t="s">
        <v>48</v>
      </c>
      <c r="F10" s="4">
        <v>4</v>
      </c>
      <c r="G10" s="16">
        <f>I10*2/3</f>
        <v>171944.66666666666</v>
      </c>
      <c r="H10" s="17">
        <f>I10*1/3</f>
        <v>85972.333333333328</v>
      </c>
      <c r="I10" s="17">
        <v>257917</v>
      </c>
    </row>
    <row r="11" spans="1:9" ht="30.75" customHeight="1" x14ac:dyDescent="0.2">
      <c r="A11" s="4">
        <v>5100</v>
      </c>
      <c r="B11" s="4">
        <v>210</v>
      </c>
      <c r="C11" s="4">
        <v>1</v>
      </c>
      <c r="D11" s="4">
        <v>1</v>
      </c>
      <c r="E11" s="9" t="s">
        <v>19</v>
      </c>
      <c r="F11" s="4"/>
      <c r="G11" s="16">
        <f t="shared" ref="G11:G74" si="0">I11*2/3</f>
        <v>18604.666666666668</v>
      </c>
      <c r="H11" s="17">
        <f t="shared" ref="H11:H74" si="1">I11*1/3</f>
        <v>9302.3333333333339</v>
      </c>
      <c r="I11" s="17">
        <v>27907</v>
      </c>
    </row>
    <row r="12" spans="1:9" ht="30" customHeight="1" x14ac:dyDescent="0.2">
      <c r="A12" s="4">
        <v>5100</v>
      </c>
      <c r="B12" s="4">
        <v>220</v>
      </c>
      <c r="C12" s="4">
        <v>1</v>
      </c>
      <c r="D12" s="4">
        <v>1</v>
      </c>
      <c r="E12" s="9" t="s">
        <v>20</v>
      </c>
      <c r="F12" s="4"/>
      <c r="G12" s="16">
        <f t="shared" si="0"/>
        <v>13154</v>
      </c>
      <c r="H12" s="17">
        <f t="shared" si="1"/>
        <v>6577</v>
      </c>
      <c r="I12" s="17">
        <v>19731</v>
      </c>
    </row>
    <row r="13" spans="1:9" ht="20" customHeight="1" x14ac:dyDescent="0.2">
      <c r="A13" s="4">
        <v>5100</v>
      </c>
      <c r="B13" s="4">
        <v>230</v>
      </c>
      <c r="C13" s="4">
        <v>1</v>
      </c>
      <c r="D13" s="4">
        <v>1</v>
      </c>
      <c r="E13" s="3" t="s">
        <v>21</v>
      </c>
      <c r="F13" s="4"/>
      <c r="G13" s="16">
        <f t="shared" si="0"/>
        <v>9330</v>
      </c>
      <c r="H13" s="17">
        <f t="shared" si="1"/>
        <v>4665</v>
      </c>
      <c r="I13" s="17">
        <v>13995</v>
      </c>
    </row>
    <row r="14" spans="1:9" ht="111.75" customHeight="1" x14ac:dyDescent="0.2">
      <c r="A14" s="4">
        <v>5100</v>
      </c>
      <c r="B14" s="4">
        <v>120</v>
      </c>
      <c r="C14" s="4">
        <v>2</v>
      </c>
      <c r="D14" s="4" t="s">
        <v>25</v>
      </c>
      <c r="E14" s="9" t="s">
        <v>58</v>
      </c>
      <c r="F14" s="4"/>
      <c r="G14" s="16">
        <f t="shared" si="0"/>
        <v>72800</v>
      </c>
      <c r="H14" s="17">
        <f t="shared" si="1"/>
        <v>36400</v>
      </c>
      <c r="I14" s="17">
        <v>109200</v>
      </c>
    </row>
    <row r="15" spans="1:9" ht="60.75" customHeight="1" x14ac:dyDescent="0.2">
      <c r="A15" s="4">
        <v>5100</v>
      </c>
      <c r="B15" s="4">
        <v>210</v>
      </c>
      <c r="C15" s="4">
        <v>2</v>
      </c>
      <c r="D15" s="4" t="s">
        <v>25</v>
      </c>
      <c r="E15" s="9" t="s">
        <v>59</v>
      </c>
      <c r="F15" s="4"/>
      <c r="G15" s="16">
        <f t="shared" si="0"/>
        <v>8414</v>
      </c>
      <c r="H15" s="17">
        <f t="shared" si="1"/>
        <v>4207</v>
      </c>
      <c r="I15" s="18">
        <v>12621</v>
      </c>
    </row>
    <row r="16" spans="1:9" ht="33" customHeight="1" x14ac:dyDescent="0.2">
      <c r="A16" s="4">
        <v>5100</v>
      </c>
      <c r="B16" s="4">
        <v>220</v>
      </c>
      <c r="C16" s="4">
        <v>2</v>
      </c>
      <c r="D16" s="4" t="s">
        <v>25</v>
      </c>
      <c r="E16" s="9" t="s">
        <v>60</v>
      </c>
      <c r="F16" s="4"/>
      <c r="G16" s="16">
        <f t="shared" si="0"/>
        <v>5948.666666666667</v>
      </c>
      <c r="H16" s="17">
        <f t="shared" si="1"/>
        <v>2974.3333333333335</v>
      </c>
      <c r="I16" s="18">
        <v>8923</v>
      </c>
    </row>
    <row r="17" spans="1:9" ht="80.25" customHeight="1" x14ac:dyDescent="0.2">
      <c r="A17" s="4">
        <v>5100</v>
      </c>
      <c r="B17" s="10">
        <v>150</v>
      </c>
      <c r="C17" s="4">
        <v>2</v>
      </c>
      <c r="D17" s="4" t="s">
        <v>25</v>
      </c>
      <c r="E17" s="9" t="s">
        <v>73</v>
      </c>
      <c r="F17" s="4"/>
      <c r="G17" s="16">
        <f t="shared" si="0"/>
        <v>13312</v>
      </c>
      <c r="H17" s="17">
        <f t="shared" si="1"/>
        <v>6656</v>
      </c>
      <c r="I17" s="17">
        <v>19968</v>
      </c>
    </row>
    <row r="18" spans="1:9" ht="20" customHeight="1" x14ac:dyDescent="0.2">
      <c r="A18" s="4">
        <v>5100</v>
      </c>
      <c r="B18" s="4">
        <v>210</v>
      </c>
      <c r="C18" s="4">
        <v>2</v>
      </c>
      <c r="D18" s="4" t="s">
        <v>25</v>
      </c>
      <c r="E18" s="3" t="s">
        <v>49</v>
      </c>
      <c r="F18" s="4"/>
      <c r="G18" s="16">
        <f t="shared" si="0"/>
        <v>1440.6666666666667</v>
      </c>
      <c r="H18" s="17">
        <f t="shared" si="1"/>
        <v>720.33333333333337</v>
      </c>
      <c r="I18" s="18">
        <v>2161</v>
      </c>
    </row>
    <row r="19" spans="1:9" ht="30" customHeight="1" x14ac:dyDescent="0.2">
      <c r="A19" s="4">
        <v>5100</v>
      </c>
      <c r="B19" s="4">
        <v>220</v>
      </c>
      <c r="C19" s="4">
        <v>2</v>
      </c>
      <c r="D19" s="4" t="s">
        <v>25</v>
      </c>
      <c r="E19" s="9" t="s">
        <v>39</v>
      </c>
      <c r="F19" s="4"/>
      <c r="G19" s="16">
        <f t="shared" si="0"/>
        <v>1018.6666666666666</v>
      </c>
      <c r="H19" s="17">
        <f t="shared" si="1"/>
        <v>509.33333333333331</v>
      </c>
      <c r="I19" s="18">
        <v>1528</v>
      </c>
    </row>
    <row r="20" spans="1:9" ht="82.5" customHeight="1" x14ac:dyDescent="0.2">
      <c r="A20" s="4">
        <v>5100</v>
      </c>
      <c r="B20" s="4">
        <v>120</v>
      </c>
      <c r="C20" s="4">
        <v>2</v>
      </c>
      <c r="D20" s="4" t="s">
        <v>25</v>
      </c>
      <c r="E20" s="9" t="s">
        <v>84</v>
      </c>
      <c r="F20" s="4"/>
      <c r="G20" s="16">
        <f t="shared" si="0"/>
        <v>40833.333333333336</v>
      </c>
      <c r="H20" s="17">
        <f t="shared" si="1"/>
        <v>20416.666666666668</v>
      </c>
      <c r="I20" s="17">
        <v>61250</v>
      </c>
    </row>
    <row r="21" spans="1:9" ht="20" customHeight="1" x14ac:dyDescent="0.2">
      <c r="A21" s="4">
        <v>5100</v>
      </c>
      <c r="B21" s="4">
        <v>210</v>
      </c>
      <c r="C21" s="4">
        <v>2</v>
      </c>
      <c r="D21" s="4" t="s">
        <v>25</v>
      </c>
      <c r="E21" s="3" t="s">
        <v>85</v>
      </c>
      <c r="F21" s="4"/>
      <c r="G21" s="16">
        <f t="shared" si="0"/>
        <v>4418.666666666667</v>
      </c>
      <c r="H21" s="17">
        <f t="shared" si="1"/>
        <v>2209.3333333333335</v>
      </c>
      <c r="I21" s="17">
        <v>6628</v>
      </c>
    </row>
    <row r="22" spans="1:9" ht="20" customHeight="1" x14ac:dyDescent="0.2">
      <c r="A22" s="4">
        <v>5100</v>
      </c>
      <c r="B22" s="4">
        <v>220</v>
      </c>
      <c r="C22" s="4">
        <v>2</v>
      </c>
      <c r="D22" s="4" t="s">
        <v>25</v>
      </c>
      <c r="E22" s="3" t="s">
        <v>86</v>
      </c>
      <c r="F22" s="4"/>
      <c r="G22" s="16">
        <f t="shared" si="0"/>
        <v>3124</v>
      </c>
      <c r="H22" s="17">
        <f t="shared" si="1"/>
        <v>1562</v>
      </c>
      <c r="I22" s="17">
        <v>4686</v>
      </c>
    </row>
    <row r="23" spans="1:9" ht="65.25" customHeight="1" x14ac:dyDescent="0.2">
      <c r="A23" s="4">
        <v>8200</v>
      </c>
      <c r="B23" s="11">
        <v>160</v>
      </c>
      <c r="C23" s="4">
        <v>2</v>
      </c>
      <c r="D23" s="4" t="s">
        <v>25</v>
      </c>
      <c r="E23" s="9" t="s">
        <v>87</v>
      </c>
      <c r="F23" s="4"/>
      <c r="G23" s="16">
        <f t="shared" si="0"/>
        <v>12600</v>
      </c>
      <c r="H23" s="17">
        <f t="shared" si="1"/>
        <v>6300</v>
      </c>
      <c r="I23" s="17">
        <v>18900</v>
      </c>
    </row>
    <row r="24" spans="1:9" ht="20" customHeight="1" x14ac:dyDescent="0.2">
      <c r="A24" s="4">
        <v>5100</v>
      </c>
      <c r="B24" s="4">
        <v>210</v>
      </c>
      <c r="C24" s="4">
        <v>2</v>
      </c>
      <c r="D24" s="4" t="s">
        <v>25</v>
      </c>
      <c r="E24" s="3" t="s">
        <v>41</v>
      </c>
      <c r="F24" s="4"/>
      <c r="G24" s="16">
        <f t="shared" si="0"/>
        <v>1364.6666666666667</v>
      </c>
      <c r="H24" s="17">
        <f t="shared" si="1"/>
        <v>682.33333333333337</v>
      </c>
      <c r="I24" s="17">
        <v>2047</v>
      </c>
    </row>
    <row r="25" spans="1:9" ht="20" customHeight="1" x14ac:dyDescent="0.2">
      <c r="A25" s="4">
        <v>5100</v>
      </c>
      <c r="B25" s="4">
        <v>220</v>
      </c>
      <c r="C25" s="4">
        <v>2</v>
      </c>
      <c r="D25" s="4" t="s">
        <v>25</v>
      </c>
      <c r="E25" s="3" t="s">
        <v>42</v>
      </c>
      <c r="F25" s="4"/>
      <c r="G25" s="16">
        <f t="shared" si="0"/>
        <v>964</v>
      </c>
      <c r="H25" s="17">
        <f t="shared" si="1"/>
        <v>482</v>
      </c>
      <c r="I25" s="17">
        <v>1446</v>
      </c>
    </row>
    <row r="26" spans="1:9" ht="60" customHeight="1" x14ac:dyDescent="0.2">
      <c r="A26" s="4">
        <v>7800</v>
      </c>
      <c r="B26" s="4">
        <v>160</v>
      </c>
      <c r="C26" s="4">
        <v>2</v>
      </c>
      <c r="D26" s="4" t="s">
        <v>25</v>
      </c>
      <c r="E26" s="9" t="s">
        <v>45</v>
      </c>
      <c r="F26" s="4"/>
      <c r="G26" s="16">
        <f t="shared" si="0"/>
        <v>3900</v>
      </c>
      <c r="H26" s="17">
        <f t="shared" si="1"/>
        <v>1950</v>
      </c>
      <c r="I26" s="17">
        <v>5850</v>
      </c>
    </row>
    <row r="27" spans="1:9" ht="20" customHeight="1" x14ac:dyDescent="0.2">
      <c r="A27" s="4">
        <v>7800</v>
      </c>
      <c r="B27" s="4">
        <v>210</v>
      </c>
      <c r="C27" s="4">
        <v>2</v>
      </c>
      <c r="D27" s="4" t="s">
        <v>25</v>
      </c>
      <c r="E27" s="3" t="s">
        <v>46</v>
      </c>
      <c r="F27" s="4"/>
      <c r="G27" s="16">
        <f t="shared" si="0"/>
        <v>422</v>
      </c>
      <c r="H27" s="17">
        <f t="shared" si="1"/>
        <v>211</v>
      </c>
      <c r="I27" s="17">
        <v>633</v>
      </c>
    </row>
    <row r="28" spans="1:9" ht="20" customHeight="1" x14ac:dyDescent="0.2">
      <c r="A28" s="4">
        <v>7800</v>
      </c>
      <c r="B28" s="4">
        <v>220</v>
      </c>
      <c r="C28" s="4">
        <v>2</v>
      </c>
      <c r="D28" s="4" t="s">
        <v>25</v>
      </c>
      <c r="E28" s="3" t="s">
        <v>47</v>
      </c>
      <c r="F28" s="4"/>
      <c r="G28" s="16">
        <f t="shared" si="0"/>
        <v>298.66666666666669</v>
      </c>
      <c r="H28" s="17">
        <f t="shared" si="1"/>
        <v>149.33333333333334</v>
      </c>
      <c r="I28" s="17">
        <v>448</v>
      </c>
    </row>
    <row r="29" spans="1:9" ht="90" customHeight="1" x14ac:dyDescent="0.2">
      <c r="A29" s="4">
        <v>5100</v>
      </c>
      <c r="B29" s="4">
        <v>120</v>
      </c>
      <c r="C29" s="4">
        <v>3</v>
      </c>
      <c r="D29" s="4" t="s">
        <v>26</v>
      </c>
      <c r="E29" s="9" t="s">
        <v>70</v>
      </c>
      <c r="F29" s="4"/>
      <c r="G29" s="16">
        <f t="shared" si="0"/>
        <v>58333.333333333336</v>
      </c>
      <c r="H29" s="17">
        <f t="shared" si="1"/>
        <v>29166.666666666668</v>
      </c>
      <c r="I29" s="18">
        <v>87500</v>
      </c>
    </row>
    <row r="30" spans="1:9" ht="20" customHeight="1" x14ac:dyDescent="0.2">
      <c r="A30" s="4">
        <v>5100</v>
      </c>
      <c r="B30" s="11">
        <v>210</v>
      </c>
      <c r="C30" s="4">
        <v>3</v>
      </c>
      <c r="D30" s="4" t="s">
        <v>26</v>
      </c>
      <c r="E30" s="3" t="s">
        <v>19</v>
      </c>
      <c r="F30" s="4"/>
      <c r="G30" s="16">
        <f t="shared" si="0"/>
        <v>6312</v>
      </c>
      <c r="H30" s="17">
        <f t="shared" si="1"/>
        <v>3156</v>
      </c>
      <c r="I30" s="18">
        <v>9468</v>
      </c>
    </row>
    <row r="31" spans="1:9" ht="27.75" customHeight="1" x14ac:dyDescent="0.2">
      <c r="A31" s="4">
        <v>5100</v>
      </c>
      <c r="B31" s="11">
        <v>220</v>
      </c>
      <c r="C31" s="4">
        <v>3</v>
      </c>
      <c r="D31" s="4" t="s">
        <v>26</v>
      </c>
      <c r="E31" s="9" t="s">
        <v>20</v>
      </c>
      <c r="F31" s="4"/>
      <c r="G31" s="16">
        <f t="shared" si="0"/>
        <v>4462.666666666667</v>
      </c>
      <c r="H31" s="17">
        <f t="shared" si="1"/>
        <v>2231.3333333333335</v>
      </c>
      <c r="I31" s="18">
        <v>6694</v>
      </c>
    </row>
    <row r="32" spans="1:9" ht="81" customHeight="1" x14ac:dyDescent="0.2">
      <c r="A32" s="4">
        <v>5100</v>
      </c>
      <c r="B32" s="10">
        <v>150</v>
      </c>
      <c r="C32" s="4">
        <v>3</v>
      </c>
      <c r="D32" s="4" t="s">
        <v>26</v>
      </c>
      <c r="E32" s="9" t="s">
        <v>74</v>
      </c>
      <c r="F32" s="4"/>
      <c r="G32" s="16">
        <f t="shared" si="0"/>
        <v>2666.6666666666665</v>
      </c>
      <c r="H32" s="17">
        <f t="shared" si="1"/>
        <v>1333.3333333333333</v>
      </c>
      <c r="I32" s="18">
        <v>4000</v>
      </c>
    </row>
    <row r="33" spans="1:9" ht="34.5" customHeight="1" x14ac:dyDescent="0.2">
      <c r="A33" s="4">
        <v>5100</v>
      </c>
      <c r="B33" s="11">
        <v>210</v>
      </c>
      <c r="C33" s="4">
        <v>3</v>
      </c>
      <c r="D33" s="4">
        <v>1</v>
      </c>
      <c r="E33" s="9" t="s">
        <v>75</v>
      </c>
      <c r="F33" s="4"/>
      <c r="G33" s="16">
        <f t="shared" si="0"/>
        <v>288.66666666666669</v>
      </c>
      <c r="H33" s="17">
        <f t="shared" si="1"/>
        <v>144.33333333333334</v>
      </c>
      <c r="I33" s="18">
        <v>433</v>
      </c>
    </row>
    <row r="34" spans="1:9" ht="31.5" customHeight="1" x14ac:dyDescent="0.2">
      <c r="A34" s="4">
        <v>5100</v>
      </c>
      <c r="B34" s="11">
        <v>220</v>
      </c>
      <c r="C34" s="4">
        <v>3</v>
      </c>
      <c r="D34" s="4">
        <v>1</v>
      </c>
      <c r="E34" s="9" t="s">
        <v>79</v>
      </c>
      <c r="F34" s="4"/>
      <c r="G34" s="16">
        <f t="shared" si="0"/>
        <v>204</v>
      </c>
      <c r="H34" s="17">
        <f t="shared" si="1"/>
        <v>102</v>
      </c>
      <c r="I34" s="18">
        <v>306</v>
      </c>
    </row>
    <row r="35" spans="1:9" ht="46.5" customHeight="1" x14ac:dyDescent="0.2">
      <c r="A35" s="4">
        <v>5100</v>
      </c>
      <c r="B35" s="4">
        <v>520</v>
      </c>
      <c r="C35" s="4">
        <v>4</v>
      </c>
      <c r="D35" s="4">
        <v>1</v>
      </c>
      <c r="E35" s="9" t="s">
        <v>22</v>
      </c>
      <c r="F35" s="4"/>
      <c r="G35" s="16">
        <f t="shared" si="0"/>
        <v>80000</v>
      </c>
      <c r="H35" s="17">
        <f t="shared" si="1"/>
        <v>40000</v>
      </c>
      <c r="I35" s="18">
        <v>120000</v>
      </c>
    </row>
    <row r="36" spans="1:9" ht="58.5" customHeight="1" x14ac:dyDescent="0.2">
      <c r="A36" s="4">
        <v>5100</v>
      </c>
      <c r="B36" s="4">
        <v>510</v>
      </c>
      <c r="C36" s="4">
        <v>4</v>
      </c>
      <c r="D36" s="4">
        <v>1</v>
      </c>
      <c r="E36" s="9" t="s">
        <v>23</v>
      </c>
      <c r="F36" s="4"/>
      <c r="G36" s="16">
        <f>22579-1004</f>
        <v>21575</v>
      </c>
      <c r="H36" s="17">
        <f>11631+1004</f>
        <v>12635</v>
      </c>
      <c r="I36" s="18">
        <f>40954-6744</f>
        <v>34210</v>
      </c>
    </row>
    <row r="37" spans="1:9" ht="61.5" customHeight="1" x14ac:dyDescent="0.2">
      <c r="A37" s="4">
        <v>6400</v>
      </c>
      <c r="B37" s="4">
        <v>120</v>
      </c>
      <c r="C37" s="4">
        <v>5</v>
      </c>
      <c r="D37" s="4">
        <v>1</v>
      </c>
      <c r="E37" s="9" t="s">
        <v>71</v>
      </c>
      <c r="F37" s="4"/>
      <c r="G37" s="16">
        <f t="shared" si="0"/>
        <v>8333.3333333333339</v>
      </c>
      <c r="H37" s="17">
        <f t="shared" si="1"/>
        <v>4166.666666666667</v>
      </c>
      <c r="I37" s="18">
        <v>12500</v>
      </c>
    </row>
    <row r="38" spans="1:9" ht="36.75" customHeight="1" x14ac:dyDescent="0.2">
      <c r="A38" s="4">
        <v>6400</v>
      </c>
      <c r="B38" s="4">
        <v>220</v>
      </c>
      <c r="C38" s="4">
        <v>5</v>
      </c>
      <c r="D38" s="4">
        <v>1</v>
      </c>
      <c r="E38" s="9" t="s">
        <v>50</v>
      </c>
      <c r="F38" s="4"/>
      <c r="G38" s="16">
        <f t="shared" si="0"/>
        <v>638</v>
      </c>
      <c r="H38" s="17">
        <f t="shared" si="1"/>
        <v>319</v>
      </c>
      <c r="I38" s="18">
        <v>957</v>
      </c>
    </row>
    <row r="39" spans="1:9" ht="109.5" customHeight="1" x14ac:dyDescent="0.2">
      <c r="A39" s="4">
        <v>6400</v>
      </c>
      <c r="B39" s="4">
        <v>120</v>
      </c>
      <c r="C39" s="4">
        <v>5</v>
      </c>
      <c r="D39" s="4">
        <v>1</v>
      </c>
      <c r="E39" s="9" t="s">
        <v>28</v>
      </c>
      <c r="F39" s="4"/>
      <c r="G39" s="16">
        <f t="shared" si="0"/>
        <v>21000</v>
      </c>
      <c r="H39" s="17">
        <f t="shared" si="1"/>
        <v>10500</v>
      </c>
      <c r="I39" s="19">
        <v>31500</v>
      </c>
    </row>
    <row r="40" spans="1:9" ht="20" customHeight="1" x14ac:dyDescent="0.2">
      <c r="A40" s="4">
        <v>6400</v>
      </c>
      <c r="B40" s="4">
        <v>220</v>
      </c>
      <c r="C40" s="4">
        <v>5</v>
      </c>
      <c r="D40" s="4">
        <v>1</v>
      </c>
      <c r="E40" s="3" t="s">
        <v>51</v>
      </c>
      <c r="F40" s="4"/>
      <c r="G40" s="16">
        <f t="shared" si="0"/>
        <v>1606.6666666666667</v>
      </c>
      <c r="H40" s="17">
        <f t="shared" si="1"/>
        <v>803.33333333333337</v>
      </c>
      <c r="I40" s="17">
        <v>2410</v>
      </c>
    </row>
    <row r="41" spans="1:9" ht="60.75" customHeight="1" x14ac:dyDescent="0.2">
      <c r="A41" s="4">
        <v>6400</v>
      </c>
      <c r="B41" s="4">
        <v>310</v>
      </c>
      <c r="C41" s="4">
        <v>5</v>
      </c>
      <c r="D41" s="4">
        <v>1</v>
      </c>
      <c r="E41" s="9" t="s">
        <v>83</v>
      </c>
      <c r="F41" s="4"/>
      <c r="G41" s="16">
        <f t="shared" si="0"/>
        <v>8000</v>
      </c>
      <c r="H41" s="17">
        <f t="shared" si="1"/>
        <v>4000</v>
      </c>
      <c r="I41" s="17">
        <v>12000</v>
      </c>
    </row>
    <row r="42" spans="1:9" ht="67.5" customHeight="1" x14ac:dyDescent="0.2">
      <c r="A42" s="4">
        <v>6400</v>
      </c>
      <c r="B42" s="4">
        <v>160</v>
      </c>
      <c r="C42" s="4">
        <v>5</v>
      </c>
      <c r="D42" s="4">
        <v>1</v>
      </c>
      <c r="E42" s="12" t="s">
        <v>99</v>
      </c>
      <c r="F42" s="4"/>
      <c r="G42" s="16">
        <f t="shared" si="0"/>
        <v>10000</v>
      </c>
      <c r="H42" s="17">
        <f t="shared" si="1"/>
        <v>5000</v>
      </c>
      <c r="I42" s="17">
        <v>15000</v>
      </c>
    </row>
    <row r="43" spans="1:9" ht="54" customHeight="1" x14ac:dyDescent="0.2">
      <c r="A43" s="4">
        <v>6400</v>
      </c>
      <c r="B43" s="11">
        <v>210</v>
      </c>
      <c r="C43" s="4">
        <v>5</v>
      </c>
      <c r="D43" s="4">
        <v>1</v>
      </c>
      <c r="E43" s="9" t="s">
        <v>80</v>
      </c>
      <c r="F43" s="4"/>
      <c r="G43" s="16">
        <f t="shared" si="0"/>
        <v>1082</v>
      </c>
      <c r="H43" s="17">
        <f t="shared" si="1"/>
        <v>541</v>
      </c>
      <c r="I43" s="17">
        <v>1623</v>
      </c>
    </row>
    <row r="44" spans="1:9" ht="54" customHeight="1" x14ac:dyDescent="0.2">
      <c r="A44" s="4">
        <v>6400</v>
      </c>
      <c r="B44" s="11">
        <v>220</v>
      </c>
      <c r="C44" s="4">
        <v>5</v>
      </c>
      <c r="D44" s="4">
        <v>1</v>
      </c>
      <c r="E44" s="9" t="s">
        <v>61</v>
      </c>
      <c r="F44" s="4"/>
      <c r="G44" s="16">
        <f t="shared" si="0"/>
        <v>777.33333333333337</v>
      </c>
      <c r="H44" s="17">
        <f t="shared" si="1"/>
        <v>388.66666666666669</v>
      </c>
      <c r="I44" s="17">
        <v>1166</v>
      </c>
    </row>
    <row r="45" spans="1:9" ht="66" customHeight="1" x14ac:dyDescent="0.2">
      <c r="A45" s="4">
        <v>5100</v>
      </c>
      <c r="B45" s="4">
        <v>750</v>
      </c>
      <c r="C45" s="4">
        <v>5</v>
      </c>
      <c r="D45" s="4">
        <v>1</v>
      </c>
      <c r="E45" s="9" t="s">
        <v>24</v>
      </c>
      <c r="F45" s="4"/>
      <c r="G45" s="16">
        <f t="shared" si="0"/>
        <v>2933.3333333333335</v>
      </c>
      <c r="H45" s="17">
        <f t="shared" si="1"/>
        <v>1466.6666666666667</v>
      </c>
      <c r="I45" s="17">
        <v>4400</v>
      </c>
    </row>
    <row r="46" spans="1:9" ht="54" customHeight="1" x14ac:dyDescent="0.2">
      <c r="A46" s="4">
        <v>5100</v>
      </c>
      <c r="B46" s="4">
        <v>220</v>
      </c>
      <c r="C46" s="4">
        <v>5</v>
      </c>
      <c r="D46" s="4">
        <v>1</v>
      </c>
      <c r="E46" s="9" t="s">
        <v>44</v>
      </c>
      <c r="F46" s="4"/>
      <c r="G46" s="16">
        <f t="shared" si="0"/>
        <v>224.66666666666666</v>
      </c>
      <c r="H46" s="17">
        <f t="shared" si="1"/>
        <v>112.33333333333333</v>
      </c>
      <c r="I46" s="20">
        <v>337</v>
      </c>
    </row>
    <row r="47" spans="1:9" ht="47.25" customHeight="1" x14ac:dyDescent="0.2">
      <c r="A47" s="4">
        <v>5100</v>
      </c>
      <c r="B47" s="4">
        <v>360</v>
      </c>
      <c r="C47" s="4">
        <v>5</v>
      </c>
      <c r="D47" s="4">
        <v>1</v>
      </c>
      <c r="E47" s="9" t="s">
        <v>30</v>
      </c>
      <c r="F47" s="4"/>
      <c r="G47" s="16">
        <f t="shared" si="0"/>
        <v>30666.666666666668</v>
      </c>
      <c r="H47" s="17">
        <f t="shared" si="1"/>
        <v>15333.333333333334</v>
      </c>
      <c r="I47" s="17">
        <v>46000</v>
      </c>
    </row>
    <row r="48" spans="1:9" ht="64.5" customHeight="1" x14ac:dyDescent="0.2">
      <c r="A48" s="4">
        <v>7800</v>
      </c>
      <c r="B48" s="4">
        <v>651</v>
      </c>
      <c r="C48" s="4">
        <v>6</v>
      </c>
      <c r="D48" s="4" t="s">
        <v>27</v>
      </c>
      <c r="E48" s="9" t="s">
        <v>43</v>
      </c>
      <c r="F48" s="4"/>
      <c r="G48" s="28">
        <v>75000</v>
      </c>
      <c r="H48" s="24">
        <v>0</v>
      </c>
      <c r="I48" s="17">
        <v>75000</v>
      </c>
    </row>
    <row r="49" spans="1:9" ht="50.25" customHeight="1" x14ac:dyDescent="0.2">
      <c r="A49" s="4">
        <v>5200</v>
      </c>
      <c r="B49" s="4">
        <v>310</v>
      </c>
      <c r="C49" s="4">
        <v>6</v>
      </c>
      <c r="D49" s="4" t="s">
        <v>27</v>
      </c>
      <c r="E49" s="9" t="s">
        <v>88</v>
      </c>
      <c r="F49" s="4"/>
      <c r="G49" s="16">
        <f t="shared" si="0"/>
        <v>33333.333333333336</v>
      </c>
      <c r="H49" s="17">
        <f t="shared" si="1"/>
        <v>16666.666666666668</v>
      </c>
      <c r="I49" s="17">
        <v>50000</v>
      </c>
    </row>
    <row r="50" spans="1:9" ht="65.25" customHeight="1" x14ac:dyDescent="0.2">
      <c r="A50" s="11">
        <v>5300</v>
      </c>
      <c r="B50" s="11">
        <v>120</v>
      </c>
      <c r="C50" s="11">
        <v>7</v>
      </c>
      <c r="D50" s="11" t="s">
        <v>29</v>
      </c>
      <c r="E50" s="12" t="s">
        <v>100</v>
      </c>
      <c r="F50" s="4"/>
      <c r="G50" s="16">
        <f t="shared" si="0"/>
        <v>42982.666666666664</v>
      </c>
      <c r="H50" s="17">
        <f t="shared" si="1"/>
        <v>21491.333333333332</v>
      </c>
      <c r="I50" s="17">
        <v>64474</v>
      </c>
    </row>
    <row r="51" spans="1:9" ht="30.75" customHeight="1" x14ac:dyDescent="0.2">
      <c r="A51" s="11">
        <v>5300</v>
      </c>
      <c r="B51" s="11">
        <v>210</v>
      </c>
      <c r="C51" s="11">
        <v>7</v>
      </c>
      <c r="D51" s="11" t="s">
        <v>29</v>
      </c>
      <c r="E51" s="9" t="s">
        <v>40</v>
      </c>
      <c r="F51" s="4"/>
      <c r="G51" s="16">
        <f t="shared" si="0"/>
        <v>4651.333333333333</v>
      </c>
      <c r="H51" s="17">
        <f t="shared" si="1"/>
        <v>2325.6666666666665</v>
      </c>
      <c r="I51" s="17">
        <v>6977</v>
      </c>
    </row>
    <row r="52" spans="1:9" ht="36" customHeight="1" x14ac:dyDescent="0.2">
      <c r="A52" s="11">
        <v>5300</v>
      </c>
      <c r="B52" s="11">
        <v>220</v>
      </c>
      <c r="C52" s="11">
        <v>7</v>
      </c>
      <c r="D52" s="11" t="s">
        <v>29</v>
      </c>
      <c r="E52" s="9" t="s">
        <v>81</v>
      </c>
      <c r="F52" s="4"/>
      <c r="G52" s="16">
        <f t="shared" si="0"/>
        <v>3288.6666666666665</v>
      </c>
      <c r="H52" s="17">
        <f t="shared" si="1"/>
        <v>1644.3333333333333</v>
      </c>
      <c r="I52" s="17">
        <v>4933</v>
      </c>
    </row>
    <row r="53" spans="1:9" ht="20" customHeight="1" x14ac:dyDescent="0.2">
      <c r="A53" s="11">
        <v>5300</v>
      </c>
      <c r="B53" s="11">
        <v>230</v>
      </c>
      <c r="C53" s="11">
        <v>7</v>
      </c>
      <c r="D53" s="11" t="s">
        <v>29</v>
      </c>
      <c r="E53" s="3" t="s">
        <v>52</v>
      </c>
      <c r="F53" s="4"/>
      <c r="G53" s="16">
        <f t="shared" si="0"/>
        <v>5040</v>
      </c>
      <c r="H53" s="17">
        <f t="shared" si="1"/>
        <v>2520</v>
      </c>
      <c r="I53" s="18">
        <v>7560</v>
      </c>
    </row>
    <row r="54" spans="1:9" ht="62.25" customHeight="1" x14ac:dyDescent="0.2">
      <c r="A54" s="11">
        <v>5100</v>
      </c>
      <c r="B54" s="11">
        <v>360</v>
      </c>
      <c r="C54" s="11">
        <v>7</v>
      </c>
      <c r="D54" s="11" t="s">
        <v>29</v>
      </c>
      <c r="E54" s="9" t="s">
        <v>77</v>
      </c>
      <c r="F54" s="4"/>
      <c r="G54" s="16">
        <f t="shared" si="0"/>
        <v>26666.666666666668</v>
      </c>
      <c r="H54" s="17">
        <f t="shared" si="1"/>
        <v>13333.333333333334</v>
      </c>
      <c r="I54" s="17">
        <v>40000</v>
      </c>
    </row>
    <row r="55" spans="1:9" ht="47.25" customHeight="1" x14ac:dyDescent="0.2">
      <c r="A55" s="4">
        <v>9700</v>
      </c>
      <c r="B55" s="4">
        <v>910</v>
      </c>
      <c r="C55" s="4">
        <v>8</v>
      </c>
      <c r="D55" s="4" t="s">
        <v>31</v>
      </c>
      <c r="E55" s="9" t="s">
        <v>54</v>
      </c>
      <c r="F55" s="4"/>
      <c r="G55" s="16">
        <f t="shared" si="0"/>
        <v>58852</v>
      </c>
      <c r="H55" s="17">
        <f t="shared" si="1"/>
        <v>29426</v>
      </c>
      <c r="I55" s="17">
        <f>80591+2389+5562-264</f>
        <v>88278</v>
      </c>
    </row>
    <row r="56" spans="1:9" ht="47.25" customHeight="1" x14ac:dyDescent="0.2">
      <c r="A56" s="4">
        <v>7900</v>
      </c>
      <c r="B56" s="4">
        <v>750</v>
      </c>
      <c r="C56" s="4">
        <v>8</v>
      </c>
      <c r="D56" s="4" t="s">
        <v>31</v>
      </c>
      <c r="E56" s="12" t="s">
        <v>101</v>
      </c>
      <c r="F56" s="4"/>
      <c r="G56" s="16">
        <f t="shared" si="0"/>
        <v>9098.6666666666661</v>
      </c>
      <c r="H56" s="17">
        <f t="shared" si="1"/>
        <v>4549.333333333333</v>
      </c>
      <c r="I56" s="17">
        <v>13648</v>
      </c>
    </row>
    <row r="57" spans="1:9" ht="47.25" customHeight="1" x14ac:dyDescent="0.2">
      <c r="A57" s="4">
        <v>7900</v>
      </c>
      <c r="B57" s="4">
        <v>220</v>
      </c>
      <c r="C57" s="4">
        <v>8</v>
      </c>
      <c r="D57" s="4" t="s">
        <v>31</v>
      </c>
      <c r="E57" s="9" t="s">
        <v>53</v>
      </c>
      <c r="F57" s="4"/>
      <c r="G57" s="16">
        <f t="shared" si="0"/>
        <v>696.66666666666663</v>
      </c>
      <c r="H57" s="17">
        <f t="shared" si="1"/>
        <v>348.33333333333331</v>
      </c>
      <c r="I57" s="17">
        <v>1045</v>
      </c>
    </row>
    <row r="58" spans="1:9" ht="47.25" customHeight="1" x14ac:dyDescent="0.2">
      <c r="A58" s="4">
        <v>5100</v>
      </c>
      <c r="B58" s="4">
        <v>360</v>
      </c>
      <c r="C58" s="4">
        <v>9</v>
      </c>
      <c r="D58" s="4" t="s">
        <v>32</v>
      </c>
      <c r="E58" s="9" t="s">
        <v>69</v>
      </c>
      <c r="F58" s="4"/>
      <c r="G58" s="16">
        <f t="shared" si="0"/>
        <v>163333.33333333334</v>
      </c>
      <c r="H58" s="17">
        <f t="shared" si="1"/>
        <v>81666.666666666672</v>
      </c>
      <c r="I58" s="17">
        <v>245000</v>
      </c>
    </row>
    <row r="59" spans="1:9" ht="82.5" customHeight="1" x14ac:dyDescent="0.2">
      <c r="A59" s="4">
        <v>5100</v>
      </c>
      <c r="B59" s="4">
        <v>649</v>
      </c>
      <c r="C59" s="4">
        <v>9</v>
      </c>
      <c r="D59" s="4" t="s">
        <v>32</v>
      </c>
      <c r="E59" s="9" t="s">
        <v>33</v>
      </c>
      <c r="F59" s="4"/>
      <c r="G59" s="28">
        <f>I59*2/3-25000</f>
        <v>55000</v>
      </c>
      <c r="H59" s="18">
        <f>I59*1/3+25000</f>
        <v>65000</v>
      </c>
      <c r="I59" s="17">
        <v>120000</v>
      </c>
    </row>
    <row r="60" spans="1:9" ht="60" customHeight="1" x14ac:dyDescent="0.2">
      <c r="A60" s="4">
        <v>5100</v>
      </c>
      <c r="B60" s="4">
        <v>643</v>
      </c>
      <c r="C60" s="4">
        <v>9</v>
      </c>
      <c r="D60" s="4" t="s">
        <v>32</v>
      </c>
      <c r="E60" s="9" t="s">
        <v>76</v>
      </c>
      <c r="F60" s="4"/>
      <c r="G60" s="16">
        <f t="shared" si="0"/>
        <v>13333.333333333334</v>
      </c>
      <c r="H60" s="17">
        <f t="shared" si="1"/>
        <v>6666.666666666667</v>
      </c>
      <c r="I60" s="17">
        <v>20000</v>
      </c>
    </row>
    <row r="61" spans="1:9" ht="77.25" customHeight="1" x14ac:dyDescent="0.2">
      <c r="A61" s="4">
        <v>5100</v>
      </c>
      <c r="B61" s="11">
        <v>120</v>
      </c>
      <c r="C61" s="4">
        <v>9</v>
      </c>
      <c r="D61" s="4" t="s">
        <v>32</v>
      </c>
      <c r="E61" s="9" t="s">
        <v>72</v>
      </c>
      <c r="F61" s="4"/>
      <c r="G61" s="16">
        <f t="shared" si="0"/>
        <v>21000</v>
      </c>
      <c r="H61" s="17">
        <f t="shared" si="1"/>
        <v>10500</v>
      </c>
      <c r="I61" s="17">
        <v>31500</v>
      </c>
    </row>
    <row r="62" spans="1:9" ht="47.25" customHeight="1" x14ac:dyDescent="0.2">
      <c r="A62" s="4">
        <v>5100</v>
      </c>
      <c r="B62" s="11">
        <v>210</v>
      </c>
      <c r="C62" s="4">
        <v>9</v>
      </c>
      <c r="D62" s="4" t="s">
        <v>62</v>
      </c>
      <c r="E62" s="9" t="s">
        <v>63</v>
      </c>
      <c r="F62" s="4"/>
      <c r="G62" s="16">
        <f t="shared" si="0"/>
        <v>2272.6666666666665</v>
      </c>
      <c r="H62" s="17">
        <f t="shared" si="1"/>
        <v>1136.3333333333333</v>
      </c>
      <c r="I62" s="17">
        <v>3409</v>
      </c>
    </row>
    <row r="63" spans="1:9" ht="39.75" customHeight="1" x14ac:dyDescent="0.2">
      <c r="A63" s="4">
        <v>5100</v>
      </c>
      <c r="B63" s="11">
        <v>220</v>
      </c>
      <c r="C63" s="4">
        <v>9</v>
      </c>
      <c r="D63" s="4" t="s">
        <v>62</v>
      </c>
      <c r="E63" s="9" t="s">
        <v>64</v>
      </c>
      <c r="F63" s="4"/>
      <c r="G63" s="16">
        <f t="shared" si="0"/>
        <v>1600</v>
      </c>
      <c r="H63" s="17">
        <f t="shared" si="1"/>
        <v>800</v>
      </c>
      <c r="I63" s="17">
        <v>2400</v>
      </c>
    </row>
    <row r="64" spans="1:9" ht="59.25" customHeight="1" x14ac:dyDescent="0.2">
      <c r="A64" s="4">
        <v>5100</v>
      </c>
      <c r="B64" s="11">
        <v>160</v>
      </c>
      <c r="C64" s="4">
        <v>10</v>
      </c>
      <c r="D64" s="4" t="s">
        <v>37</v>
      </c>
      <c r="E64" s="9" t="s">
        <v>89</v>
      </c>
      <c r="F64" s="4"/>
      <c r="G64" s="16">
        <f t="shared" si="0"/>
        <v>26666.666666666668</v>
      </c>
      <c r="H64" s="17">
        <f t="shared" si="1"/>
        <v>13333.333333333334</v>
      </c>
      <c r="I64" s="17">
        <v>40000</v>
      </c>
    </row>
    <row r="65" spans="1:10" ht="47.25" customHeight="1" x14ac:dyDescent="0.2">
      <c r="A65" s="4">
        <v>5100</v>
      </c>
      <c r="B65" s="4">
        <v>210</v>
      </c>
      <c r="C65" s="4">
        <v>10</v>
      </c>
      <c r="D65" s="4" t="s">
        <v>37</v>
      </c>
      <c r="E65" s="9" t="s">
        <v>65</v>
      </c>
      <c r="F65" s="4"/>
      <c r="G65" s="16">
        <f t="shared" si="0"/>
        <v>2885.3333333333335</v>
      </c>
      <c r="H65" s="17">
        <f t="shared" si="1"/>
        <v>1442.6666666666667</v>
      </c>
      <c r="I65" s="17">
        <v>4328</v>
      </c>
    </row>
    <row r="66" spans="1:10" ht="47.25" customHeight="1" x14ac:dyDescent="0.2">
      <c r="A66" s="4">
        <v>5100</v>
      </c>
      <c r="B66" s="4">
        <v>220</v>
      </c>
      <c r="C66" s="4">
        <v>10</v>
      </c>
      <c r="D66" s="4" t="s">
        <v>37</v>
      </c>
      <c r="E66" s="9" t="s">
        <v>66</v>
      </c>
      <c r="F66" s="4"/>
      <c r="G66" s="16">
        <f t="shared" si="0"/>
        <v>2040</v>
      </c>
      <c r="H66" s="17">
        <f t="shared" si="1"/>
        <v>1020</v>
      </c>
      <c r="I66" s="17">
        <v>3060</v>
      </c>
    </row>
    <row r="67" spans="1:10" ht="47.25" customHeight="1" x14ac:dyDescent="0.2">
      <c r="A67" s="4">
        <v>5100</v>
      </c>
      <c r="B67" s="4">
        <v>230</v>
      </c>
      <c r="C67" s="4">
        <v>10</v>
      </c>
      <c r="D67" s="4" t="s">
        <v>37</v>
      </c>
      <c r="E67" s="9" t="s">
        <v>67</v>
      </c>
      <c r="F67" s="4"/>
      <c r="G67" s="16">
        <f t="shared" si="0"/>
        <v>1333.3333333333333</v>
      </c>
      <c r="H67" s="17">
        <f t="shared" si="1"/>
        <v>666.66666666666663</v>
      </c>
      <c r="I67" s="17">
        <v>2000</v>
      </c>
    </row>
    <row r="68" spans="1:10" ht="65.25" customHeight="1" x14ac:dyDescent="0.2">
      <c r="A68" s="4">
        <v>5100</v>
      </c>
      <c r="B68" s="4">
        <v>360</v>
      </c>
      <c r="C68" s="4">
        <v>11</v>
      </c>
      <c r="D68" s="4" t="s">
        <v>34</v>
      </c>
      <c r="E68" s="9" t="s">
        <v>35</v>
      </c>
      <c r="F68" s="4"/>
      <c r="G68" s="16">
        <f t="shared" si="0"/>
        <v>79656.666666666672</v>
      </c>
      <c r="H68" s="17">
        <f t="shared" si="1"/>
        <v>39828.333333333336</v>
      </c>
      <c r="I68" s="18">
        <v>119485</v>
      </c>
    </row>
    <row r="69" spans="1:10" ht="61.5" customHeight="1" x14ac:dyDescent="0.2">
      <c r="A69" s="4">
        <v>5200</v>
      </c>
      <c r="B69" s="4">
        <v>360</v>
      </c>
      <c r="C69" s="4">
        <v>11</v>
      </c>
      <c r="D69" s="4" t="s">
        <v>34</v>
      </c>
      <c r="E69" s="9" t="s">
        <v>35</v>
      </c>
      <c r="F69" s="4"/>
      <c r="G69" s="16">
        <f t="shared" si="0"/>
        <v>23333.333333333332</v>
      </c>
      <c r="H69" s="17">
        <f t="shared" si="1"/>
        <v>11666.666666666666</v>
      </c>
      <c r="I69" s="17">
        <v>35000</v>
      </c>
    </row>
    <row r="70" spans="1:10" ht="61.5" customHeight="1" x14ac:dyDescent="0.2">
      <c r="A70" s="4">
        <v>5100</v>
      </c>
      <c r="B70" s="4">
        <v>120</v>
      </c>
      <c r="C70" s="4">
        <v>12</v>
      </c>
      <c r="D70" s="4" t="s">
        <v>36</v>
      </c>
      <c r="E70" s="9" t="s">
        <v>90</v>
      </c>
      <c r="F70" s="4"/>
      <c r="G70" s="16">
        <f t="shared" si="0"/>
        <v>158666.66666666666</v>
      </c>
      <c r="H70" s="17">
        <f t="shared" si="1"/>
        <v>79333.333333333328</v>
      </c>
      <c r="I70" s="17">
        <v>238000</v>
      </c>
    </row>
    <row r="71" spans="1:10" ht="61.5" customHeight="1" x14ac:dyDescent="0.2">
      <c r="A71" s="11">
        <v>5100</v>
      </c>
      <c r="B71" s="11">
        <v>210</v>
      </c>
      <c r="C71" s="11">
        <v>12</v>
      </c>
      <c r="D71" s="11" t="s">
        <v>36</v>
      </c>
      <c r="E71" s="12" t="s">
        <v>82</v>
      </c>
      <c r="F71" s="4"/>
      <c r="G71" s="16">
        <f t="shared" si="0"/>
        <v>12720</v>
      </c>
      <c r="H71" s="17">
        <f t="shared" si="1"/>
        <v>6360</v>
      </c>
      <c r="I71" s="17">
        <v>19080</v>
      </c>
    </row>
    <row r="72" spans="1:10" ht="61.5" customHeight="1" x14ac:dyDescent="0.2">
      <c r="A72" s="11">
        <v>5100</v>
      </c>
      <c r="B72" s="11">
        <v>220</v>
      </c>
      <c r="C72" s="11">
        <v>12</v>
      </c>
      <c r="D72" s="11" t="s">
        <v>36</v>
      </c>
      <c r="E72" s="12" t="s">
        <v>56</v>
      </c>
      <c r="F72" s="4"/>
      <c r="G72" s="16">
        <f t="shared" si="0"/>
        <v>9022.6666666666661</v>
      </c>
      <c r="H72" s="17">
        <f t="shared" si="1"/>
        <v>4511.333333333333</v>
      </c>
      <c r="I72" s="17">
        <v>13534</v>
      </c>
    </row>
    <row r="73" spans="1:10" ht="61.5" customHeight="1" x14ac:dyDescent="0.2">
      <c r="A73" s="11">
        <v>5100</v>
      </c>
      <c r="B73" s="11">
        <v>230</v>
      </c>
      <c r="C73" s="11">
        <v>12</v>
      </c>
      <c r="D73" s="11" t="s">
        <v>36</v>
      </c>
      <c r="E73" s="12" t="s">
        <v>57</v>
      </c>
      <c r="F73" s="4"/>
      <c r="G73" s="16">
        <f t="shared" si="0"/>
        <v>6221.333333333333</v>
      </c>
      <c r="H73" s="17">
        <f t="shared" si="1"/>
        <v>3110.6666666666665</v>
      </c>
      <c r="I73" s="17">
        <v>9332</v>
      </c>
    </row>
    <row r="74" spans="1:10" ht="61.5" customHeight="1" x14ac:dyDescent="0.2">
      <c r="A74" s="11">
        <v>8100</v>
      </c>
      <c r="B74" s="11">
        <v>641</v>
      </c>
      <c r="C74" s="11">
        <v>13</v>
      </c>
      <c r="D74" s="11" t="s">
        <v>38</v>
      </c>
      <c r="E74" s="12" t="s">
        <v>78</v>
      </c>
      <c r="F74" s="4"/>
      <c r="G74" s="16">
        <f t="shared" si="0"/>
        <v>66666.666666666672</v>
      </c>
      <c r="H74" s="17">
        <f t="shared" si="1"/>
        <v>33333.333333333336</v>
      </c>
      <c r="I74" s="17">
        <v>100000</v>
      </c>
    </row>
    <row r="75" spans="1:10" ht="61.5" customHeight="1" x14ac:dyDescent="0.2">
      <c r="A75" s="11">
        <v>5900</v>
      </c>
      <c r="B75" s="11">
        <v>160</v>
      </c>
      <c r="C75" s="11">
        <v>14</v>
      </c>
      <c r="D75" s="11" t="s">
        <v>68</v>
      </c>
      <c r="E75" s="12" t="s">
        <v>92</v>
      </c>
      <c r="F75" s="4"/>
      <c r="G75" s="16">
        <f t="shared" ref="G75:G77" si="2">I75*2/3</f>
        <v>67868</v>
      </c>
      <c r="H75" s="17">
        <f t="shared" ref="H75:H77" si="3">I75*1/3</f>
        <v>33934</v>
      </c>
      <c r="I75" s="17">
        <v>101802</v>
      </c>
    </row>
    <row r="76" spans="1:10" ht="61.5" customHeight="1" x14ac:dyDescent="0.2">
      <c r="A76" s="11">
        <v>5900</v>
      </c>
      <c r="B76" s="11">
        <v>220</v>
      </c>
      <c r="C76" s="11">
        <v>14</v>
      </c>
      <c r="D76" s="11" t="s">
        <v>68</v>
      </c>
      <c r="E76" s="12" t="s">
        <v>93</v>
      </c>
      <c r="F76" s="4"/>
      <c r="G76" s="16">
        <f t="shared" si="2"/>
        <v>5192</v>
      </c>
      <c r="H76" s="17">
        <f t="shared" si="3"/>
        <v>2596</v>
      </c>
      <c r="I76" s="17">
        <v>7788</v>
      </c>
    </row>
    <row r="77" spans="1:10" ht="61.5" customHeight="1" x14ac:dyDescent="0.2">
      <c r="A77" s="4">
        <v>7900</v>
      </c>
      <c r="B77" s="10">
        <v>790</v>
      </c>
      <c r="C77" s="4">
        <v>15</v>
      </c>
      <c r="D77" s="4" t="s">
        <v>55</v>
      </c>
      <c r="E77" s="9" t="s">
        <v>91</v>
      </c>
      <c r="F77" s="4"/>
      <c r="G77" s="16">
        <f t="shared" si="2"/>
        <v>70632</v>
      </c>
      <c r="H77" s="17">
        <f t="shared" si="3"/>
        <v>35316</v>
      </c>
      <c r="I77" s="17">
        <f>105949-1</f>
        <v>105948</v>
      </c>
    </row>
    <row r="78" spans="1:10" ht="20" customHeight="1" x14ac:dyDescent="0.2">
      <c r="A78" s="4"/>
      <c r="B78" s="4"/>
      <c r="C78" s="4"/>
      <c r="D78" s="4"/>
      <c r="E78" s="9"/>
      <c r="F78" s="4"/>
      <c r="G78" s="21">
        <f>SUM(G10:G77)</f>
        <v>1692051</v>
      </c>
      <c r="H78" s="17">
        <f>SUM(H10:H77)</f>
        <v>847873.00000000012</v>
      </c>
      <c r="I78" s="17">
        <f>SUM(I10:I77)</f>
        <v>2539924</v>
      </c>
    </row>
    <row r="79" spans="1:10" x14ac:dyDescent="0.2">
      <c r="A79" s="35" t="s">
        <v>5</v>
      </c>
      <c r="B79" s="35"/>
      <c r="C79" s="35"/>
      <c r="D79" s="35"/>
      <c r="E79" s="35"/>
      <c r="F79" s="35"/>
      <c r="G79" s="25">
        <v>1692051</v>
      </c>
      <c r="H79" s="26">
        <v>847873</v>
      </c>
      <c r="I79" s="27">
        <v>2539924</v>
      </c>
      <c r="J79" s="13"/>
    </row>
    <row r="81" spans="1:9" x14ac:dyDescent="0.2">
      <c r="A81" s="36" t="s">
        <v>15</v>
      </c>
      <c r="B81" s="36"/>
      <c r="C81" s="36"/>
      <c r="H81" s="5"/>
    </row>
    <row r="82" spans="1:9" x14ac:dyDescent="0.2">
      <c r="A82" s="7"/>
      <c r="B82" s="7"/>
      <c r="C82" s="6" t="s">
        <v>7</v>
      </c>
      <c r="D82" s="30" t="s">
        <v>6</v>
      </c>
      <c r="E82" s="30"/>
      <c r="F82" s="7"/>
      <c r="G82" s="7"/>
      <c r="H82" s="5"/>
    </row>
    <row r="84" spans="1:9" x14ac:dyDescent="0.2">
      <c r="A84" s="29" t="s">
        <v>10</v>
      </c>
      <c r="B84" s="29"/>
      <c r="C84" s="29"/>
      <c r="D84" s="29"/>
      <c r="E84" s="29"/>
      <c r="F84" s="29"/>
      <c r="G84" s="29"/>
    </row>
    <row r="90" spans="1:9" x14ac:dyDescent="0.2">
      <c r="H90" t="s">
        <v>97</v>
      </c>
      <c r="I90" s="22">
        <f>I78-I48-I59-I60-I74-I77</f>
        <v>2118976</v>
      </c>
    </row>
    <row r="91" spans="1:9" x14ac:dyDescent="0.2">
      <c r="H91" t="s">
        <v>98</v>
      </c>
      <c r="I91" s="22">
        <f>I90*5%</f>
        <v>105948.8</v>
      </c>
    </row>
    <row r="92" spans="1:9" x14ac:dyDescent="0.2">
      <c r="H92" t="s">
        <v>94</v>
      </c>
      <c r="I92" s="22">
        <f>SUM(I90:I91)</f>
        <v>2224924.7999999998</v>
      </c>
    </row>
    <row r="93" spans="1:9" x14ac:dyDescent="0.2">
      <c r="H93" t="s">
        <v>95</v>
      </c>
      <c r="I93" s="22">
        <v>315000</v>
      </c>
    </row>
    <row r="94" spans="1:9" x14ac:dyDescent="0.2">
      <c r="H94" s="23" t="s">
        <v>96</v>
      </c>
      <c r="I94" s="22">
        <f>SUM(I92:I93)</f>
        <v>2539924.7999999998</v>
      </c>
    </row>
  </sheetData>
  <mergeCells count="9">
    <mergeCell ref="A84:G84"/>
    <mergeCell ref="D82:E82"/>
    <mergeCell ref="A1:D2"/>
    <mergeCell ref="H1:I3"/>
    <mergeCell ref="A3:D4"/>
    <mergeCell ref="A79:F79"/>
    <mergeCell ref="A81:C81"/>
    <mergeCell ref="A7:I7"/>
    <mergeCell ref="A6:I6"/>
  </mergeCells>
  <pageMargins left="0.7" right="0.7" top="0.75" bottom="0.75" header="0.3" footer="0.3"/>
  <pageSetup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D9630B-119C-40F2-A3DA-70F1F5262772}">
  <ds:schemaRefs>
    <ds:schemaRef ds:uri="http://purl.org/dc/dcmitype/"/>
    <ds:schemaRef ds:uri="http://schemas.microsoft.com/office/2006/documentManagement/types"/>
    <ds:schemaRef ds:uri="http://purl.org/dc/terms/"/>
    <ds:schemaRef ds:uri="6175c4d1-a53c-410c-92b6-74bcb683b4aa"/>
    <ds:schemaRef ds:uri="http://www.w3.org/XML/1998/namespace"/>
    <ds:schemaRef ds:uri="ef373230-e173-4e6a-8f42-59bce9da1dd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2021-12-01T19:16:15Z</cp:lastPrinted>
  <dcterms:created xsi:type="dcterms:W3CDTF">2021-06-09T18:28:06Z</dcterms:created>
  <dcterms:modified xsi:type="dcterms:W3CDTF">2022-04-11T17:34:42Z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