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313"/>
  <workbookPr defaultThemeVersion="124226"/>
  <mc:AlternateContent xmlns:mc="http://schemas.openxmlformats.org/markup-compatibility/2006">
    <mc:Choice Requires="x15">
      <x15ac:absPath xmlns:x15ac="http://schemas.microsoft.com/office/spreadsheetml/2010/11/ac" url="/Users/megan.penik/Desktop/arp/"/>
    </mc:Choice>
  </mc:AlternateContent>
  <xr:revisionPtr revIDLastSave="0" documentId="8_{0F04E89E-9FA2-0F4A-82D6-7E35BC006D64}" xr6:coauthVersionLast="47" xr6:coauthVersionMax="47" xr10:uidLastSave="{00000000-0000-0000-0000-000000000000}"/>
  <bookViews>
    <workbookView xWindow="0" yWindow="500" windowWidth="38400" windowHeight="19820"/>
  </bookViews>
  <sheets>
    <sheet name="DOE 101" sheetId="1" r:id="rId1"/>
    <sheet name="Sheet5" sheetId="5" r:id="rId2"/>
  </sheets>
  <definedNames>
    <definedName name="Account_Title">'DOE 101'!$E$9</definedName>
    <definedName name="Activity_Number">'DOE 101'!$D$9</definedName>
    <definedName name="Amount_for_1_3_allocation">'DOE 101'!$H$9</definedName>
    <definedName name="Amount_for_2_3_allocation">'DOE 101'!$G$9</definedName>
    <definedName name="FTE">'DOE 101'!$F$9</definedName>
    <definedName name="Object">'DOE 101'!$B$9</definedName>
    <definedName name="Total_allocation">'DOE 101'!$I$9</definedName>
    <definedName name="Use_of__Funds_Number">'DOE 101'!$C$9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6" i="1" l="1"/>
  <c r="G36" i="1"/>
  <c r="I36" i="1" s="1"/>
  <c r="H35" i="1"/>
  <c r="G35" i="1"/>
  <c r="I35" i="1" s="1"/>
  <c r="H34" i="1"/>
  <c r="G34" i="1"/>
  <c r="I34" i="1" s="1"/>
  <c r="H33" i="1"/>
  <c r="G33" i="1"/>
  <c r="I33" i="1" s="1"/>
  <c r="H32" i="1"/>
  <c r="G32" i="1"/>
  <c r="I32" i="1"/>
  <c r="H31" i="1"/>
  <c r="G31" i="1"/>
  <c r="I31" i="1"/>
  <c r="H30" i="1"/>
  <c r="G30" i="1"/>
  <c r="G39" i="1" s="1"/>
  <c r="H39" i="1"/>
  <c r="I30" i="1" l="1"/>
  <c r="I39" i="1" s="1"/>
</calcChain>
</file>

<file path=xl/sharedStrings.xml><?xml version="1.0" encoding="utf-8"?>
<sst xmlns="http://schemas.openxmlformats.org/spreadsheetml/2006/main" count="89" uniqueCount="81">
  <si>
    <t>Name of Eligible Recipient</t>
  </si>
  <si>
    <t>Object</t>
  </si>
  <si>
    <t>C) TOTAL</t>
  </si>
  <si>
    <t>Enter Name of Eligible Recipient</t>
  </si>
  <si>
    <t>(DOE Use Only)</t>
  </si>
  <si>
    <t>Use the object codes as required in the agency's expenditure chart of accounts.</t>
  </si>
  <si>
    <t>Account Title:</t>
  </si>
  <si>
    <t>Narrative:</t>
  </si>
  <si>
    <t>Salaries - describe the type(s) of positions requested.  Use a separate line to describe each type of position listed.</t>
  </si>
  <si>
    <t>Other Personal Services - describe the type(s) of services and an estimated number of hours for each type of position.  OPS is defined as compensation paid to persons, including substitute teachers not under contract, who are employed to provide temporary services to the program.</t>
  </si>
  <si>
    <t>Professional/Technical Services - describe services rendered by personnel, other than agency personnel employees, who provide specialized skills and knowledge.</t>
  </si>
  <si>
    <t xml:space="preserve">Contractual Services and/or Inter-Agency Agreements - provide the agency name and description of the service(s) to be rendered. </t>
  </si>
  <si>
    <t>Travel - provide a description of each type of travel to be supported with project funds, such as conference(s), in district or out of district, and out of state.  Do not list individual names.  List individual position(s) when travel funds are being requested to perform necessary activities.</t>
  </si>
  <si>
    <t>Capital Outlay - provide the type(s) of items/equipment to be purchased with project funds.</t>
  </si>
  <si>
    <t>Indirect Cost - provide the percentage rate being used.  Use the current approved rate.  (Reference the DOE Green Book for additional guidance regarding indirect cost.)</t>
  </si>
  <si>
    <t>Indicate the Full Time Equivalent (FTE based on the standard workweek for the type of position) number of positions to be funded. Determine FTE by dividing the standard number of weekly hours (e.g., 35 hours) for the type of position (e.g., teacher aide) into the actual work hours to be funded by the project.</t>
  </si>
  <si>
    <t>Richard Corcoran, Commissioner</t>
  </si>
  <si>
    <t>Indirect Administrative Costs 5%</t>
  </si>
  <si>
    <t>TAPS Number 
22A-175</t>
  </si>
  <si>
    <t xml:space="preserve">Amount for 2/3 allocation </t>
  </si>
  <si>
    <t xml:space="preserve">Use of 
Funds
Number**  </t>
  </si>
  <si>
    <t>Activity
Number**</t>
  </si>
  <si>
    <t xml:space="preserve">Account Title </t>
  </si>
  <si>
    <t xml:space="preserve">Amount for 1/3 allocation </t>
  </si>
  <si>
    <t xml:space="preserve">Total allocation </t>
  </si>
  <si>
    <t>2(J)</t>
  </si>
  <si>
    <t>2(I)</t>
  </si>
  <si>
    <t>2S</t>
  </si>
  <si>
    <t>1,2E</t>
  </si>
  <si>
    <t>2L</t>
  </si>
  <si>
    <t>2M</t>
  </si>
  <si>
    <t>2N</t>
  </si>
  <si>
    <t>2E,2O</t>
  </si>
  <si>
    <t>2E, 2O</t>
  </si>
  <si>
    <t>2E,2P</t>
  </si>
  <si>
    <t>1,2K</t>
  </si>
  <si>
    <t>2A,2B,2G</t>
  </si>
  <si>
    <t>2A-D,2K</t>
  </si>
  <si>
    <t>2L,2Nii</t>
  </si>
  <si>
    <t>2R,2E</t>
  </si>
  <si>
    <t>2R</t>
  </si>
  <si>
    <t>2A,2B, 2D</t>
  </si>
  <si>
    <t>2(L)</t>
  </si>
  <si>
    <t>2(N)</t>
  </si>
  <si>
    <t>2(Q)</t>
  </si>
  <si>
    <t>2(P)</t>
  </si>
  <si>
    <t>Function</t>
  </si>
  <si>
    <r>
      <t xml:space="preserve">Project Number </t>
    </r>
    <r>
      <rPr>
        <b/>
        <sz val="12"/>
        <rFont val="Times New Roman"/>
        <family val="1"/>
      </rPr>
      <t>(DOE Use Only)</t>
    </r>
  </si>
  <si>
    <r>
      <rPr>
        <b/>
        <sz val="12"/>
        <rFont val="Times New Roman"/>
        <family val="1"/>
      </rPr>
      <t xml:space="preserve">FSU Leon </t>
    </r>
    <r>
      <rPr>
        <u/>
        <sz val="12"/>
        <rFont val="Times New Roman"/>
        <family val="1"/>
      </rPr>
      <t>Student Laptops</t>
    </r>
    <r>
      <rPr>
        <sz val="12"/>
        <rFont val="Times New Roman"/>
        <family val="1"/>
      </rPr>
      <t xml:space="preserve"> - Student laptops will be purchased to provide online learning to all distance students. To carry out requirements under IDEA and ensuring educational services such as speech and language therapy can contiunue to be provided consistent with all Federal and State requirements. (350) @ $300 each (TECHNOLOGY)</t>
    </r>
  </si>
  <si>
    <r>
      <rPr>
        <b/>
        <sz val="12"/>
        <rFont val="Times New Roman"/>
        <family val="1"/>
      </rPr>
      <t>FSU Leon</t>
    </r>
    <r>
      <rPr>
        <sz val="12"/>
        <rFont val="Times New Roman"/>
        <family val="1"/>
      </rPr>
      <t xml:space="preserve"> </t>
    </r>
    <r>
      <rPr>
        <u/>
        <sz val="12"/>
        <rFont val="Times New Roman"/>
        <family val="1"/>
      </rPr>
      <t>Cleaning and sanitizing supplies</t>
    </r>
    <r>
      <rPr>
        <sz val="12"/>
        <rFont val="Times New Roman"/>
        <family val="1"/>
      </rPr>
      <t xml:space="preserve"> - Cleaning and sanitizing supplies will be ordered to maintain a clean and safe learning environment for K-12 students and faculty. Supplies will be purchased to clean and sanitize the entire K-12th grade facilities. (MAINTAINING SERVICES, SUPPORT AND INSTRUCTION)</t>
    </r>
  </si>
  <si>
    <r>
      <rPr>
        <b/>
        <sz val="12"/>
        <rFont val="Times New Roman"/>
        <family val="1"/>
      </rPr>
      <t>FSU Leon</t>
    </r>
    <r>
      <rPr>
        <sz val="12"/>
        <rFont val="Times New Roman"/>
        <family val="1"/>
      </rPr>
      <t xml:space="preserve"> </t>
    </r>
    <r>
      <rPr>
        <u/>
        <sz val="12"/>
        <rFont val="Times New Roman"/>
        <family val="1"/>
      </rPr>
      <t>Outdoor Benches</t>
    </r>
    <r>
      <rPr>
        <sz val="12"/>
        <rFont val="Times New Roman"/>
        <family val="1"/>
      </rPr>
      <t xml:space="preserve"> - FSUS will purchase outdoor benches to allow for social distancing of students during lunch and outdoor classroom instruction. The goal is to utilize outdoor space to reduce the risk of virus transmission, by provding more locations for students to socially distance themselves. (MAINTAINING SERVICES, SUPPORT AND INSTRUCTION)</t>
    </r>
  </si>
  <si>
    <r>
      <rPr>
        <b/>
        <sz val="12"/>
        <rFont val="Times New Roman"/>
        <family val="1"/>
      </rPr>
      <t>FSU Leon</t>
    </r>
    <r>
      <rPr>
        <sz val="12"/>
        <rFont val="Times New Roman"/>
        <family val="1"/>
      </rPr>
      <t xml:space="preserve"> </t>
    </r>
    <r>
      <rPr>
        <u/>
        <sz val="12"/>
        <rFont val="Times New Roman"/>
        <family val="1"/>
      </rPr>
      <t>Speech and Language Pathologist</t>
    </r>
    <r>
      <rPr>
        <sz val="12"/>
        <rFont val="Times New Roman"/>
        <family val="1"/>
      </rPr>
      <t xml:space="preserve"> (Salary) In response to coronavirus, FSUS will hire a Speech Language Pathologist (SLPs) to address learning loss, ensuring that educational services continue to be provided consistent with all Federal, State and local requirements. (SPECIAL POPULATIONS)</t>
    </r>
  </si>
  <si>
    <r>
      <rPr>
        <b/>
        <sz val="12"/>
        <rFont val="Times New Roman"/>
        <family val="1"/>
      </rPr>
      <t>FSU Leon</t>
    </r>
    <r>
      <rPr>
        <sz val="12"/>
        <rFont val="Times New Roman"/>
        <family val="1"/>
      </rPr>
      <t xml:space="preserve"> </t>
    </r>
    <r>
      <rPr>
        <u/>
        <sz val="12"/>
        <rFont val="Times New Roman"/>
        <family val="1"/>
      </rPr>
      <t>Speech and Language Pathologis</t>
    </r>
    <r>
      <rPr>
        <sz val="12"/>
        <rFont val="Times New Roman"/>
        <family val="1"/>
      </rPr>
      <t>t (Benefits) - health, insurance and dental benefits for 1 full-time Speech and Language Pathologist (SLPs).(SPECIAL POPULATIONS)</t>
    </r>
  </si>
  <si>
    <r>
      <rPr>
        <b/>
        <sz val="12"/>
        <rFont val="Times New Roman"/>
        <family val="1"/>
      </rPr>
      <t>FSU Leon</t>
    </r>
    <r>
      <rPr>
        <sz val="12"/>
        <rFont val="Times New Roman"/>
        <family val="1"/>
      </rPr>
      <t xml:space="preserve"> </t>
    </r>
    <r>
      <rPr>
        <u/>
        <sz val="12"/>
        <rFont val="Times New Roman"/>
        <family val="1"/>
      </rPr>
      <t>Freshman Academy Teacher</t>
    </r>
    <r>
      <rPr>
        <sz val="12"/>
        <rFont val="Times New Roman"/>
        <family val="1"/>
      </rPr>
      <t xml:space="preserve"> (Salary)- Over 35% of high school students had a D or F average during the pandemic. FSU will hire a teacher to help students who are struggling with the middle to high school transition. This teacher would help with graduation/failure rates and life skills to help students meet graduation requirements that they lost due to the pandemic. (ACCELERATING ACADEMIC ACHIEVEMENT)</t>
    </r>
  </si>
  <si>
    <r>
      <rPr>
        <b/>
        <sz val="12"/>
        <rFont val="Times New Roman"/>
        <family val="1"/>
      </rPr>
      <t>FSU Leon</t>
    </r>
    <r>
      <rPr>
        <sz val="12"/>
        <rFont val="Times New Roman"/>
        <family val="1"/>
      </rPr>
      <t xml:space="preserve"> </t>
    </r>
    <r>
      <rPr>
        <u/>
        <sz val="12"/>
        <rFont val="Times New Roman"/>
        <family val="1"/>
      </rPr>
      <t>Freshman Academy Teacher</t>
    </r>
    <r>
      <rPr>
        <sz val="12"/>
        <rFont val="Times New Roman"/>
        <family val="1"/>
      </rPr>
      <t xml:space="preserve"> (Benefits) - health, insurance and dental benefits. (ACCELERATING ACADEMIC ACHIEVEMENT)</t>
    </r>
  </si>
  <si>
    <r>
      <rPr>
        <b/>
        <sz val="12"/>
        <rFont val="Times New Roman"/>
        <family val="1"/>
      </rPr>
      <t>FSU Leon</t>
    </r>
    <r>
      <rPr>
        <sz val="12"/>
        <rFont val="Times New Roman"/>
        <family val="1"/>
      </rPr>
      <t xml:space="preserve"> </t>
    </r>
    <r>
      <rPr>
        <u/>
        <sz val="12"/>
        <rFont val="Times New Roman"/>
        <family val="1"/>
      </rPr>
      <t>Intervention Materials and Supplies</t>
    </r>
    <r>
      <rPr>
        <sz val="12"/>
        <rFont val="Times New Roman"/>
        <family val="1"/>
      </rPr>
      <t>- FSUS will dedicate a portion of the funds to purchase intervention materials and software. In response to Covid-19, the intervention materials will be used to target students who are struggling in Reading, Writing or Math. The materials purchased will help make education accessible for all students. (ACCELERATING ACADEMIC ACHIEVEMENT)</t>
    </r>
  </si>
  <si>
    <r>
      <rPr>
        <b/>
        <sz val="12"/>
        <rFont val="Times New Roman"/>
        <family val="1"/>
      </rPr>
      <t>FSU Leon</t>
    </r>
    <r>
      <rPr>
        <sz val="12"/>
        <rFont val="Times New Roman"/>
        <family val="1"/>
      </rPr>
      <t xml:space="preserve"> </t>
    </r>
    <r>
      <rPr>
        <u/>
        <sz val="12"/>
        <rFont val="Times New Roman"/>
        <family val="1"/>
      </rPr>
      <t>Expand Health Clinic</t>
    </r>
    <r>
      <rPr>
        <sz val="12"/>
        <rFont val="Times New Roman"/>
        <family val="1"/>
      </rPr>
      <t>- FSUS will expand the health clinic in order to provide the essential facilities and services for 1800 students and staff members. The expansion effort is in response to covid to prevent, prepare and respond to coronavirus. (MAINTAINING SERVICES, SUPPORT AND INSTRUCTION)</t>
    </r>
  </si>
  <si>
    <r>
      <rPr>
        <b/>
        <sz val="12"/>
        <rFont val="Times New Roman"/>
        <family val="1"/>
      </rPr>
      <t xml:space="preserve">FSU Leon </t>
    </r>
    <r>
      <rPr>
        <u/>
        <sz val="12"/>
        <rFont val="Times New Roman"/>
        <family val="1"/>
      </rPr>
      <t>Smart Lockers for Library</t>
    </r>
    <r>
      <rPr>
        <sz val="12"/>
        <rFont val="Times New Roman"/>
        <family val="1"/>
      </rPr>
      <t xml:space="preserve"> -  In response to the increasing technology demands of our IT team, FSUS will purchase smart lockers to charge, house and manage student and teacher laptops. The lockers will allow for zero human interaction to maintain laptops and saves a considerable amount of time when managing devices for 1800 students and 150 teachers. (MAINTAINING SERVICES, SUPPORT AND INSTRUCTION)</t>
    </r>
  </si>
  <si>
    <r>
      <rPr>
        <b/>
        <sz val="12"/>
        <rFont val="Times New Roman"/>
        <family val="1"/>
      </rPr>
      <t xml:space="preserve">FSU Leon </t>
    </r>
    <r>
      <rPr>
        <u/>
        <sz val="12"/>
        <rFont val="Times New Roman"/>
        <family val="1"/>
      </rPr>
      <t>Learning Lab</t>
    </r>
    <r>
      <rPr>
        <sz val="12"/>
        <rFont val="Times New Roman"/>
        <family val="1"/>
      </rPr>
      <t xml:space="preserve"> - In response to the learning gaps due to covid-19, FSUS will develop a learning lab to facilitate and enhance instruction expanding STEM education opportunities, especially for students with disabilities and racial and ethnic minorities. The costs associated covers the operation and support of instruction-related technology to provide intervention and enrichment to K-12 students. The learning lab will support learning loss, close learning gaps and increase acceleration due to academic loss from covid. (ACCELERATING ACADEMIC ACHIEVEMENT) </t>
    </r>
  </si>
  <si>
    <r>
      <rPr>
        <b/>
        <sz val="12"/>
        <rFont val="Times New Roman"/>
        <family val="1"/>
      </rPr>
      <t>FSU Leon</t>
    </r>
    <r>
      <rPr>
        <u/>
        <sz val="12"/>
        <rFont val="Times New Roman"/>
        <family val="1"/>
      </rPr>
      <t xml:space="preserve"> Professional Development</t>
    </r>
    <r>
      <rPr>
        <sz val="12"/>
        <rFont val="Times New Roman"/>
        <family val="1"/>
      </rPr>
      <t xml:space="preserve"> - FSUS will train teachers and instructional staff on how to effectively progress monitor students during a pandemic or school closure. Our goal is to ensure that teachers are efficient in the identification, intervention and monitoring of students who are struggling in Reading, Writing and Math. Trainings will take place during pre and post planning. (WORKFORCE STABILIZATION:)</t>
    </r>
  </si>
  <si>
    <r>
      <rPr>
        <b/>
        <sz val="12"/>
        <rFont val="Times New Roman"/>
        <family val="1"/>
      </rPr>
      <t>FSU Leon</t>
    </r>
    <r>
      <rPr>
        <u/>
        <sz val="12"/>
        <rFont val="Times New Roman"/>
        <family val="1"/>
      </rPr>
      <t xml:space="preserve"> SAT or ACT tutor/sessions</t>
    </r>
    <r>
      <rPr>
        <sz val="12"/>
        <rFont val="Times New Roman"/>
        <family val="1"/>
      </rPr>
      <t>: Authorized by the ESEA Act of 1965, IDEA Act and Carl D. Perkins Career Act of 2006, FSUS will provide educational services to improve students' scores by providing SAT or ACT tutor/sessions for HS students. Student's academics have been impacted due to covid. SAT/ACT tutoring sessions will provide interventions in response to students' academic needs to meet a concordant score for graduation. (ACCELERATING ACADEMIC ACHIEVEMENT)</t>
    </r>
  </si>
  <si>
    <r>
      <rPr>
        <b/>
        <sz val="12"/>
        <rFont val="Times New Roman"/>
        <family val="1"/>
      </rPr>
      <t xml:space="preserve">FSU Leon </t>
    </r>
    <r>
      <rPr>
        <u/>
        <sz val="12"/>
        <rFont val="Times New Roman"/>
        <family val="1"/>
      </rPr>
      <t>Curriculum Specialist</t>
    </r>
    <r>
      <rPr>
        <sz val="12"/>
        <rFont val="Times New Roman"/>
        <family val="1"/>
      </rPr>
      <t xml:space="preserve"> - FSUS will provide support to teachers through a curriculum specialist. The specialist will provide full-service support in the implementation of Math, Science and ELA curriculum in response to covid and distance learning. (WORKFORCE STABILIZATION)</t>
    </r>
  </si>
  <si>
    <r>
      <rPr>
        <b/>
        <sz val="12"/>
        <color indexed="8"/>
        <rFont val="Times New Roman"/>
        <family val="1"/>
      </rPr>
      <t>FSU Broward</t>
    </r>
    <r>
      <rPr>
        <u/>
        <sz val="12"/>
        <color indexed="8"/>
        <rFont val="Times New Roman"/>
        <family val="1"/>
      </rPr>
      <t xml:space="preserve"> Mental Health Personnel-</t>
    </r>
    <r>
      <rPr>
        <sz val="12"/>
        <rFont val="Times New Roman"/>
        <family val="1"/>
      </rPr>
      <t>The FSU-Broward District started a Student Assistance Program that provides mental health therapy and programs for students and families.  Already, the school has received an overwhelming response to this initiative.  More mental health therapists are needed to address the needs of the students. Salary cost includes FICA and FRS employer costs.</t>
    </r>
  </si>
  <si>
    <r>
      <rPr>
        <b/>
        <sz val="12"/>
        <color indexed="8"/>
        <rFont val="Times New Roman"/>
        <family val="1"/>
      </rPr>
      <t xml:space="preserve">FSU Broward </t>
    </r>
    <r>
      <rPr>
        <u/>
        <sz val="12"/>
        <color indexed="8"/>
        <rFont val="Times New Roman"/>
        <family val="1"/>
      </rPr>
      <t>Mental Health Personnel</t>
    </r>
    <r>
      <rPr>
        <sz val="12"/>
        <rFont val="Times New Roman"/>
        <family val="1"/>
      </rPr>
      <t>- A Student Assistance Program Mgr. and School Mental Health Therapist were hired for the 2021-2022 school year,  to address mental health needs and stress students have faced due to the pandemic.  ESSER III will help fund these salaries for the 2022-23 school year, for continuity of mental health support for students.   Salary cost includes FICA and FRS employer costs.</t>
    </r>
  </si>
  <si>
    <r>
      <rPr>
        <b/>
        <sz val="12"/>
        <color indexed="8"/>
        <rFont val="Times New Roman"/>
        <family val="1"/>
      </rPr>
      <t>FSU Broward</t>
    </r>
    <r>
      <rPr>
        <u/>
        <sz val="12"/>
        <color indexed="8"/>
        <rFont val="Times New Roman"/>
        <family val="1"/>
      </rPr>
      <t xml:space="preserve"> Academic Support Staff</t>
    </r>
    <r>
      <rPr>
        <sz val="12"/>
        <rFont val="Times New Roman"/>
        <family val="1"/>
      </rPr>
      <t>-Due to the pandemic, the students have experienced learning loss.  Currently, students in tiered interventions meet with support staff.  At this time, there are more students who need that additional support.  More academic support staff are needed to address the academic needs of the students.  Salary cost includes FICA and FRS employer costs.</t>
    </r>
  </si>
  <si>
    <r>
      <rPr>
        <b/>
        <sz val="12"/>
        <color indexed="8"/>
        <rFont val="Times New Roman"/>
        <family val="1"/>
      </rPr>
      <t>FSU Broward</t>
    </r>
    <r>
      <rPr>
        <u/>
        <sz val="12"/>
        <color indexed="8"/>
        <rFont val="Times New Roman"/>
        <family val="1"/>
      </rPr>
      <t xml:space="preserve"> Chromebooks for Students</t>
    </r>
    <r>
      <rPr>
        <sz val="12"/>
        <rFont val="Times New Roman"/>
        <family val="1"/>
      </rPr>
      <t>- The school sent home many Chromebooks to families so that students who were learning virtually could access the technology needed for the lessons.  Many Chromebooks were not returned and others were broken.  Also, when students are quarantined, they need devices at home to access technology.  400 Chromebooks @$307 each.</t>
    </r>
  </si>
  <si>
    <r>
      <rPr>
        <b/>
        <sz val="12"/>
        <color indexed="8"/>
        <rFont val="Times New Roman"/>
        <family val="1"/>
      </rPr>
      <t>FSU Broward</t>
    </r>
    <r>
      <rPr>
        <u/>
        <sz val="12"/>
        <color indexed="8"/>
        <rFont val="Times New Roman"/>
        <family val="1"/>
      </rPr>
      <t xml:space="preserve"> Chairs</t>
    </r>
    <r>
      <rPr>
        <sz val="12"/>
        <rFont val="Times New Roman"/>
        <family val="1"/>
      </rPr>
      <t xml:space="preserve">-Students need to be separated when eating.  Because of social distancing, the school needed to add outdoor seating for breakfast and lunch.  Many of the chairs need to be replaced.  </t>
    </r>
  </si>
  <si>
    <r>
      <rPr>
        <b/>
        <sz val="12"/>
        <color indexed="8"/>
        <rFont val="Times New Roman"/>
        <family val="1"/>
      </rPr>
      <t>FSU Broward</t>
    </r>
    <r>
      <rPr>
        <u/>
        <sz val="12"/>
        <color indexed="8"/>
        <rFont val="Times New Roman"/>
        <family val="1"/>
      </rPr>
      <t xml:space="preserve"> Electrostatic spray sanitizing </t>
    </r>
    <r>
      <rPr>
        <sz val="12"/>
        <rFont val="Times New Roman"/>
        <family val="1"/>
      </rPr>
      <t xml:space="preserve">at school facility is performed once a week to reduce risk of virus transmission, to maintain health and safety of students, educators, and staff. </t>
    </r>
  </si>
  <si>
    <r>
      <rPr>
        <b/>
        <sz val="12"/>
        <color indexed="8"/>
        <rFont val="Times New Roman"/>
        <family val="1"/>
      </rPr>
      <t>FSU Broward</t>
    </r>
    <r>
      <rPr>
        <u/>
        <sz val="12"/>
        <color indexed="8"/>
        <rFont val="Times New Roman"/>
        <family val="1"/>
      </rPr>
      <t xml:space="preserve"> MERV 13 Filters- </t>
    </r>
    <r>
      <rPr>
        <sz val="12"/>
        <rFont val="Times New Roman"/>
        <family val="1"/>
      </rPr>
      <t>High efficiency HVAC filters needed to help improve air quality and reduce airborne virus transmission of COVID-19, in effort to maintain a safe and healthy enviroment for school educators, staff, and students  during face-to-face instruction.</t>
    </r>
  </si>
  <si>
    <r>
      <t xml:space="preserve">Use the four digit function codes as required in the </t>
    </r>
    <r>
      <rPr>
        <u/>
        <sz val="12"/>
        <rFont val="Times New Roman"/>
        <family val="1"/>
      </rPr>
      <t>Financial and Program Cost Accounting and Reporting for Florida Schools Manual</t>
    </r>
    <r>
      <rPr>
        <sz val="12"/>
        <rFont val="Times New Roman"/>
        <family val="1"/>
      </rPr>
      <t>.</t>
    </r>
  </si>
  <si>
    <r>
      <t xml:space="preserve">Use the three digit object codes as required in the </t>
    </r>
    <r>
      <rPr>
        <u/>
        <sz val="12"/>
        <rFont val="Times New Roman"/>
        <family val="1"/>
      </rPr>
      <t>Financial and Program Cost Accounting and Reporting for Florida Schools Manual</t>
    </r>
    <r>
      <rPr>
        <sz val="12"/>
        <rFont val="Times New Roman"/>
        <family val="1"/>
      </rPr>
      <t>.</t>
    </r>
  </si>
  <si>
    <r>
      <t xml:space="preserve">Use the first three digits of the object codes listed in the </t>
    </r>
    <r>
      <rPr>
        <u/>
        <sz val="12"/>
        <rFont val="Times New Roman"/>
        <family val="1"/>
      </rPr>
      <t>Accounting Manual for Florida's Public Community Colleges</t>
    </r>
    <r>
      <rPr>
        <sz val="12"/>
        <rFont val="Times New Roman"/>
        <family val="1"/>
      </rPr>
      <t>.</t>
    </r>
  </si>
  <si>
    <r>
      <t xml:space="preserve">Use the first three digits of the object codes listed in the </t>
    </r>
    <r>
      <rPr>
        <u/>
        <sz val="12"/>
        <rFont val="Times New Roman"/>
        <family val="1"/>
      </rPr>
      <t>Florida Accounting Information Resource Manual</t>
    </r>
    <r>
      <rPr>
        <sz val="12"/>
        <rFont val="Times New Roman"/>
        <family val="1"/>
      </rPr>
      <t>.</t>
    </r>
  </si>
  <si>
    <r>
      <rPr>
        <b/>
        <sz val="12"/>
        <rFont val="Times New Roman"/>
        <family val="1"/>
      </rPr>
      <t xml:space="preserve">FSU Leon </t>
    </r>
    <r>
      <rPr>
        <u/>
        <sz val="12"/>
        <rFont val="Times New Roman"/>
        <family val="1"/>
      </rPr>
      <t>Teacher Laptops</t>
    </r>
    <r>
      <rPr>
        <sz val="12"/>
        <rFont val="Times New Roman"/>
        <family val="1"/>
      </rPr>
      <t xml:space="preserve"> - FSUS will purchase new laptops for teachers in case of school closures. Teachers will have the capability to provide online learning to all distance students. The laptops that teachers have are damaged, old or outdated and don't allow for effective online instruction. The purchase of the laptops will allow each teacher to be equipped with the technology needed to better serve our students. 150 teachers @$1200 a unit.  (TECHNOLOGY)</t>
    </r>
  </si>
  <si>
    <r>
      <rPr>
        <b/>
        <sz val="12"/>
        <rFont val="Times New Roman"/>
        <family val="1"/>
      </rPr>
      <t>FSU Leon</t>
    </r>
    <r>
      <rPr>
        <sz val="12"/>
        <rFont val="Times New Roman"/>
        <family val="1"/>
      </rPr>
      <t xml:space="preserve"> </t>
    </r>
    <r>
      <rPr>
        <u/>
        <sz val="12"/>
        <rFont val="Times New Roman"/>
        <family val="1"/>
      </rPr>
      <t>Sun Shades</t>
    </r>
    <r>
      <rPr>
        <sz val="12"/>
        <rFont val="Times New Roman"/>
        <family val="1"/>
      </rPr>
      <t xml:space="preserve"> - FSUS will purchase sunshades to cover existing outdoor tables to allow for social distancing of students during lunch and outdoor classroom instruction. The sun shades will allow students to eat outside regardless of the weather, verses congregrating in a small cafeteria or classroom. The goal is to utilize outdoor space to reduce the risk of virus transmission, by providing additional locations for students to socially distance themselves. The cost is for the purchase, shipping,warranty and installation of 2 sun shades.  (MAINTAINING SERVICES, SUPPORT AND INSTRUCTION)</t>
    </r>
  </si>
  <si>
    <r>
      <rPr>
        <b/>
        <sz val="12"/>
        <rFont val="Times New Roman"/>
        <family val="1"/>
      </rPr>
      <t>FSU Leon</t>
    </r>
    <r>
      <rPr>
        <sz val="12"/>
        <rFont val="Times New Roman"/>
        <family val="1"/>
      </rPr>
      <t xml:space="preserve"> </t>
    </r>
    <r>
      <rPr>
        <u/>
        <sz val="12"/>
        <rFont val="Times New Roman"/>
        <family val="1"/>
      </rPr>
      <t>Mental Health Professional</t>
    </r>
    <r>
      <rPr>
        <sz val="12"/>
        <rFont val="Times New Roman"/>
        <family val="1"/>
      </rPr>
      <t xml:space="preserve"> - To support our school counselors and student services team, FSUS will hire a mental health professional to provide health services and mental health support to students. The professional will provide evidence-based, full-service support to assist students with the social/emotional effects of the coronavirus. (MAINTAINING SERVICES, SUPPORT AND INSTRUCTION) </t>
    </r>
  </si>
  <si>
    <t>FSU Lab Schools</t>
  </si>
  <si>
    <r>
      <rPr>
        <b/>
        <sz val="12"/>
        <rFont val="Times New Roman"/>
        <family val="1"/>
      </rPr>
      <t>FSU Leon</t>
    </r>
    <r>
      <rPr>
        <sz val="12"/>
        <rFont val="Times New Roman"/>
        <family val="1"/>
      </rPr>
      <t xml:space="preserve"> </t>
    </r>
    <r>
      <rPr>
        <u/>
        <sz val="12"/>
        <rFont val="Times New Roman"/>
        <family val="1"/>
      </rPr>
      <t>At-Risk Graduation Coach</t>
    </r>
    <r>
      <rPr>
        <sz val="12"/>
        <rFont val="Times New Roman"/>
        <family val="1"/>
      </rPr>
      <t xml:space="preserve"> (Stipend) - Distance learning has left many students behind on credit hours necessary to graduate. FSUS will employ an At-Risk Graduation Coach who will work with students who are at risk of not graduating afterschool. The coach will help students with understanding graduation requirements,develop action plans to get credit hours for graduation, life skills, motivation and counseling. 3 days a week, 2 hours a day @ $25.50 an hour. (ACCELERATING ACADEMIC ACHIEVEMENT)</t>
    </r>
  </si>
  <si>
    <t xml:space="preserve">FTE 
</t>
  </si>
  <si>
    <r>
      <rPr>
        <b/>
        <sz val="12"/>
        <rFont val="Times New Roman"/>
        <family val="1"/>
      </rPr>
      <t xml:space="preserve">FSU Leon </t>
    </r>
    <r>
      <rPr>
        <u/>
        <sz val="12"/>
        <rFont val="Times New Roman"/>
        <family val="1"/>
      </rPr>
      <t>Teacher Bonus</t>
    </r>
    <r>
      <rPr>
        <sz val="12"/>
        <rFont val="Times New Roman"/>
        <family val="1"/>
      </rPr>
      <t xml:space="preserve"> - Based on the results from Florida State University Schools American Rescue Plan (ARP) Community Survey, FSUS will maintain high-quality learning environments by using a portion of the allocation towards teacher bonuses. This activity maintains the operation of and continuity of services in local educational agencies and continuing to employ existing staff of the local educational agency as stated under activity 2R of the RFAs Fiscal Records Requirements. $1500 x 124 teachers (WORKFORCE STABILIZATION)</t>
    </r>
  </si>
  <si>
    <r>
      <rPr>
        <b/>
        <sz val="12"/>
        <rFont val="Times New Roman"/>
        <family val="1"/>
      </rPr>
      <t>FSU Leon</t>
    </r>
    <r>
      <rPr>
        <sz val="12"/>
        <rFont val="Times New Roman"/>
        <family val="1"/>
      </rPr>
      <t xml:space="preserve"> </t>
    </r>
    <r>
      <rPr>
        <u/>
        <sz val="12"/>
        <rFont val="Times New Roman"/>
        <family val="1"/>
      </rPr>
      <t>Intervention Support Staff</t>
    </r>
    <r>
      <rPr>
        <sz val="12"/>
        <rFont val="Times New Roman"/>
        <family val="1"/>
      </rPr>
      <t xml:space="preserve"> FSUS will provide academic support to students who have experienced learning loss due to the pandemic. There are students in tiered interventions in need of additional support to address the academic needs. (LEARNING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</si>
</sst>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name val="Arial"/>
    </font>
    <font>
      <sz val="10"/>
      <name val="Arial"/>
    </font>
    <font>
      <sz val="8"/>
      <name val="Arial"/>
      <family val="2"/>
    </font>
    <font>
      <b/>
      <sz val="12"/>
      <name val="Times New Roman"/>
      <family val="1"/>
    </font>
    <font>
      <sz val="12"/>
      <name val="Times New Roman"/>
      <family val="1"/>
    </font>
    <font>
      <u/>
      <sz val="12"/>
      <name val="Times New Roman"/>
      <family val="1"/>
    </font>
    <font>
      <b/>
      <sz val="12"/>
      <color indexed="8"/>
      <name val="Times New Roman"/>
      <family val="1"/>
    </font>
    <font>
      <u/>
      <sz val="12"/>
      <color indexed="8"/>
      <name val="Times New Roman"/>
      <family val="1"/>
    </font>
    <font>
      <sz val="12"/>
      <color theme="3"/>
      <name val="Times New Roman"/>
      <family val="1"/>
    </font>
    <font>
      <b/>
      <sz val="12"/>
      <color theme="1"/>
      <name val="Times New Roman"/>
      <family val="1"/>
    </font>
  </fonts>
  <fills count="3">
    <fill>
      <patternFill patternType="none"/>
    </fill>
    <fill>
      <patternFill patternType="gray125"/>
    </fill>
    <fill>
      <patternFill patternType="solid">
        <fgColor indexed="2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3" fillId="0" borderId="1" xfId="0" applyFont="1" applyBorder="1" applyAlignment="1">
      <alignment horizontal="center"/>
    </xf>
    <xf numFmtId="0" fontId="3" fillId="0" borderId="1" xfId="0" applyFont="1" applyBorder="1"/>
    <xf numFmtId="0" fontId="4" fillId="0" borderId="1" xfId="0" applyFont="1" applyBorder="1"/>
    <xf numFmtId="0" fontId="4" fillId="0" borderId="0" xfId="0" applyFont="1" applyBorder="1" applyAlignment="1">
      <alignment horizontal="center"/>
    </xf>
    <xf numFmtId="0" fontId="4" fillId="0" borderId="0" xfId="0" applyFont="1"/>
    <xf numFmtId="0" fontId="4" fillId="0" borderId="0" xfId="0" applyNumberFormat="1"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3" fillId="0" borderId="0" xfId="0" applyFont="1"/>
    <xf numFmtId="0" fontId="3" fillId="0" borderId="2"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NumberFormat="1" applyFont="1" applyBorder="1" applyAlignment="1">
      <alignment horizontal="center" wrapText="1"/>
    </xf>
    <xf numFmtId="0" fontId="3" fillId="0" borderId="2" xfId="0" applyFont="1" applyBorder="1" applyAlignment="1">
      <alignment horizontal="center" wrapText="1"/>
    </xf>
    <xf numFmtId="0" fontId="3" fillId="0" borderId="2" xfId="0" applyFont="1" applyFill="1" applyBorder="1" applyAlignment="1">
      <alignment horizontal="center" wrapText="1"/>
    </xf>
    <xf numFmtId="0" fontId="3" fillId="0" borderId="2" xfId="0" applyFont="1" applyFill="1" applyBorder="1" applyAlignment="1">
      <alignment horizontal="center"/>
    </xf>
    <xf numFmtId="0" fontId="4" fillId="0" borderId="2"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xf>
    <xf numFmtId="0" fontId="4" fillId="0" borderId="7" xfId="0" applyFont="1" applyBorder="1" applyAlignment="1">
      <alignment horizontal="left" vertical="center" wrapText="1"/>
    </xf>
    <xf numFmtId="0" fontId="4" fillId="0" borderId="7" xfId="0" applyNumberFormat="1" applyFont="1" applyBorder="1" applyAlignment="1">
      <alignment horizontal="center" vertical="center" wrapText="1"/>
    </xf>
    <xf numFmtId="44" fontId="4" fillId="0" borderId="7" xfId="1" applyFont="1" applyBorder="1" applyAlignment="1">
      <alignment horizont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vertical="center" wrapText="1"/>
    </xf>
    <xf numFmtId="0" fontId="4" fillId="0" borderId="8" xfId="0" applyNumberFormat="1" applyFont="1" applyBorder="1" applyAlignment="1">
      <alignment horizontal="center" vertical="center" wrapText="1"/>
    </xf>
    <xf numFmtId="44" fontId="4" fillId="0" borderId="7" xfId="1" applyFont="1" applyBorder="1"/>
    <xf numFmtId="0" fontId="4" fillId="0" borderId="8" xfId="0" applyFont="1" applyBorder="1" applyAlignment="1">
      <alignment horizontal="left" vertical="center" wrapText="1"/>
    </xf>
    <xf numFmtId="0" fontId="4" fillId="0" borderId="2" xfId="0" applyFont="1" applyBorder="1" applyAlignment="1">
      <alignment horizontal="center" vertical="center"/>
    </xf>
    <xf numFmtId="0" fontId="4" fillId="0" borderId="10" xfId="0" applyFont="1" applyBorder="1" applyAlignment="1">
      <alignment horizontal="center" vertical="center"/>
    </xf>
    <xf numFmtId="49" fontId="4" fillId="0" borderId="2" xfId="0" applyNumberFormat="1" applyFont="1" applyBorder="1" applyAlignment="1">
      <alignment horizontal="left" vertical="top" wrapText="1"/>
    </xf>
    <xf numFmtId="0" fontId="4" fillId="0" borderId="2" xfId="0" applyFont="1" applyBorder="1" applyAlignment="1">
      <alignment horizontal="center" vertical="center" wrapText="1"/>
    </xf>
    <xf numFmtId="44" fontId="4" fillId="0" borderId="2" xfId="1" applyFont="1" applyBorder="1" applyAlignment="1">
      <alignment horizontal="left" vertical="center"/>
    </xf>
    <xf numFmtId="44" fontId="4" fillId="0" borderId="2" xfId="0" applyNumberFormat="1" applyFont="1" applyBorder="1" applyAlignment="1">
      <alignment vertical="center"/>
    </xf>
    <xf numFmtId="44" fontId="4" fillId="0" borderId="2" xfId="0" applyNumberFormat="1" applyFont="1" applyBorder="1" applyAlignment="1">
      <alignment horizontal="center" vertical="center" wrapText="1"/>
    </xf>
    <xf numFmtId="44" fontId="4" fillId="0" borderId="2" xfId="1" applyFont="1" applyBorder="1" applyAlignment="1">
      <alignment vertical="center"/>
    </xf>
    <xf numFmtId="44" fontId="4" fillId="0" borderId="2" xfId="1" applyFont="1" applyBorder="1" applyAlignment="1">
      <alignment horizontal="center" vertical="center" wrapText="1"/>
    </xf>
    <xf numFmtId="44" fontId="4" fillId="0" borderId="0" xfId="0" applyNumberFormat="1" applyFont="1"/>
    <xf numFmtId="0" fontId="4" fillId="0" borderId="7" xfId="0" applyFont="1" applyBorder="1" applyAlignment="1">
      <alignment vertical="center" wrapText="1"/>
    </xf>
    <xf numFmtId="44" fontId="4" fillId="0" borderId="0" xfId="1" applyFont="1"/>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xf numFmtId="0" fontId="3" fillId="0" borderId="7" xfId="0" applyFont="1" applyBorder="1" applyAlignment="1">
      <alignment horizontal="center" vertical="center" wrapText="1"/>
    </xf>
    <xf numFmtId="0" fontId="4" fillId="0" borderId="7" xfId="0" applyNumberFormat="1" applyFont="1" applyBorder="1" applyAlignment="1">
      <alignment horizontal="center"/>
    </xf>
    <xf numFmtId="44" fontId="3" fillId="0" borderId="7" xfId="1" applyFont="1" applyBorder="1"/>
    <xf numFmtId="0" fontId="4" fillId="0" borderId="6" xfId="0" applyFont="1" applyBorder="1" applyAlignment="1">
      <alignment horizontal="center"/>
    </xf>
    <xf numFmtId="0" fontId="4" fillId="0" borderId="6" xfId="0" applyFont="1" applyBorder="1" applyAlignment="1"/>
    <xf numFmtId="0" fontId="3" fillId="0" borderId="7" xfId="0" applyNumberFormat="1" applyFont="1" applyBorder="1" applyAlignment="1">
      <alignment horizontal="center"/>
    </xf>
    <xf numFmtId="44" fontId="8" fillId="0" borderId="7" xfId="1" applyFont="1" applyFill="1" applyBorder="1"/>
    <xf numFmtId="0" fontId="4" fillId="0" borderId="0" xfId="0" applyFont="1" applyBorder="1"/>
    <xf numFmtId="0" fontId="4" fillId="2" borderId="1" xfId="0" applyFont="1" applyFill="1" applyBorder="1" applyAlignment="1">
      <alignment horizontal="center"/>
    </xf>
    <xf numFmtId="0" fontId="4" fillId="2" borderId="1" xfId="0" applyFont="1" applyFill="1" applyBorder="1"/>
    <xf numFmtId="0" fontId="4" fillId="0" borderId="0" xfId="0" applyFont="1" applyAlignment="1"/>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3" fillId="0" borderId="0" xfId="0" applyFont="1" applyAlignment="1"/>
    <xf numFmtId="0" fontId="4" fillId="0" borderId="0" xfId="0" applyFont="1" applyAlignment="1">
      <alignment wrapText="1"/>
    </xf>
    <xf numFmtId="0" fontId="4" fillId="0" borderId="0" xfId="0" applyFont="1" applyAlignment="1">
      <alignment horizontal="left"/>
    </xf>
    <xf numFmtId="0" fontId="3" fillId="0" borderId="0" xfId="0" applyFont="1" applyAlignment="1">
      <alignment horizontal="right"/>
    </xf>
    <xf numFmtId="0" fontId="4" fillId="0" borderId="0" xfId="0" applyFont="1" applyAlignment="1"/>
    <xf numFmtId="0" fontId="3" fillId="0" borderId="0" xfId="0" applyFont="1" applyAlignment="1">
      <alignment horizontal="center"/>
    </xf>
    <xf numFmtId="0" fontId="4" fillId="0" borderId="0" xfId="0" applyFont="1" applyAlignment="1">
      <alignment vertical="top" wrapText="1"/>
    </xf>
    <xf numFmtId="0" fontId="4" fillId="0" borderId="0" xfId="0" applyFont="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1968500</xdr:colOff>
      <xdr:row>42</xdr:row>
      <xdr:rowOff>139700</xdr:rowOff>
    </xdr:from>
    <xdr:to>
      <xdr:col>5</xdr:col>
      <xdr:colOff>723900</xdr:colOff>
      <xdr:row>45</xdr:row>
      <xdr:rowOff>88900</xdr:rowOff>
    </xdr:to>
    <xdr:pic>
      <xdr:nvPicPr>
        <xdr:cNvPr id="1297" name="Picture 3" descr="FDOE Logo_Small (2)">
          <a:extLst>
            <a:ext uri="{FF2B5EF4-FFF2-40B4-BE49-F238E27FC236}">
              <a16:creationId xmlns:a16="http://schemas.microsoft.com/office/drawing/2014/main" id="{5877EBCF-78AB-624B-B762-66BAC3D62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1700" y="49110900"/>
          <a:ext cx="41021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1943100</xdr:colOff>
      <xdr:row>105</xdr:row>
      <xdr:rowOff>139700</xdr:rowOff>
    </xdr:from>
    <xdr:to>
      <xdr:col>5</xdr:col>
      <xdr:colOff>673100</xdr:colOff>
      <xdr:row>108</xdr:row>
      <xdr:rowOff>88900</xdr:rowOff>
    </xdr:to>
    <xdr:pic>
      <xdr:nvPicPr>
        <xdr:cNvPr id="1298" name="Picture 4" descr="FDOE Logo_Small (2)">
          <a:extLst>
            <a:ext uri="{FF2B5EF4-FFF2-40B4-BE49-F238E27FC236}">
              <a16:creationId xmlns:a16="http://schemas.microsoft.com/office/drawing/2014/main" id="{577406A0-66A1-F945-9050-F5D8B9BBD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1700" y="58966100"/>
          <a:ext cx="41021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8"/>
  <sheetViews>
    <sheetView tabSelected="1" workbookViewId="0">
      <selection activeCell="I9" sqref="I9"/>
    </sheetView>
  </sheetViews>
  <sheetFormatPr baseColWidth="10" defaultColWidth="9.1640625" defaultRowHeight="16" x14ac:dyDescent="0.2"/>
  <cols>
    <col min="1" max="1" width="20" style="7" customWidth="1"/>
    <col min="2" max="2" width="7.33203125" style="5" customWidth="1"/>
    <col min="3" max="3" width="8.6640625" style="5" customWidth="1"/>
    <col min="4" max="4" width="9.1640625" style="7" customWidth="1"/>
    <col min="5" max="5" width="48.6640625" style="5" customWidth="1"/>
    <col min="6" max="6" width="5.1640625" style="6" customWidth="1"/>
    <col min="7" max="7" width="17.5" style="5" customWidth="1"/>
    <col min="8" max="8" width="16.5" style="5" customWidth="1"/>
    <col min="9" max="9" width="17.5" style="5" customWidth="1"/>
    <col min="10" max="11" width="9.1640625" style="5"/>
    <col min="12" max="12" width="14" style="5" bestFit="1" customWidth="1"/>
    <col min="13" max="16384" width="9.1640625" style="5"/>
  </cols>
  <sheetData>
    <row r="1" spans="1:9" ht="15" customHeight="1" x14ac:dyDescent="0.2">
      <c r="A1" s="1" t="s">
        <v>76</v>
      </c>
      <c r="B1" s="2"/>
      <c r="C1" s="3"/>
      <c r="D1" s="4"/>
      <c r="G1" s="58" t="s">
        <v>18</v>
      </c>
      <c r="H1" s="59"/>
    </row>
    <row r="2" spans="1:9" ht="14.25" customHeight="1" x14ac:dyDescent="0.2">
      <c r="A2" s="7" t="s">
        <v>0</v>
      </c>
      <c r="G2" s="59"/>
      <c r="H2" s="59"/>
    </row>
    <row r="3" spans="1:9" x14ac:dyDescent="0.2">
      <c r="A3" s="1"/>
      <c r="B3" s="2"/>
      <c r="C3" s="3"/>
      <c r="D3" s="4"/>
      <c r="G3" s="59"/>
      <c r="H3" s="59"/>
    </row>
    <row r="4" spans="1:9" x14ac:dyDescent="0.2">
      <c r="A4" s="7" t="s">
        <v>47</v>
      </c>
    </row>
    <row r="6" spans="1:9" s="9" customFormat="1" x14ac:dyDescent="0.2">
      <c r="A6" s="65"/>
      <c r="B6" s="65"/>
      <c r="C6" s="65"/>
      <c r="D6" s="65"/>
      <c r="E6" s="65"/>
      <c r="F6" s="65"/>
    </row>
    <row r="7" spans="1:9" s="9" customFormat="1" x14ac:dyDescent="0.2">
      <c r="A7" s="65"/>
      <c r="B7" s="65"/>
      <c r="C7" s="65"/>
      <c r="D7" s="65"/>
      <c r="E7" s="65"/>
      <c r="F7" s="65"/>
    </row>
    <row r="8" spans="1:9" s="9" customFormat="1" x14ac:dyDescent="0.2">
      <c r="A8" s="8"/>
      <c r="B8" s="8"/>
      <c r="C8" s="8"/>
      <c r="D8" s="8"/>
      <c r="E8" s="8"/>
      <c r="F8" s="8"/>
    </row>
    <row r="9" spans="1:9" ht="67.5" customHeight="1" thickBot="1" x14ac:dyDescent="0.25">
      <c r="A9" s="10" t="s">
        <v>46</v>
      </c>
      <c r="B9" s="11" t="s">
        <v>1</v>
      </c>
      <c r="C9" s="12" t="s">
        <v>20</v>
      </c>
      <c r="D9" s="13" t="s">
        <v>21</v>
      </c>
      <c r="E9" s="11" t="s">
        <v>22</v>
      </c>
      <c r="F9" s="14" t="s">
        <v>78</v>
      </c>
      <c r="G9" s="15" t="s">
        <v>19</v>
      </c>
      <c r="H9" s="16" t="s">
        <v>23</v>
      </c>
      <c r="I9" s="17" t="s">
        <v>24</v>
      </c>
    </row>
    <row r="10" spans="1:9" s="7" customFormat="1" ht="124.5" customHeight="1" thickBot="1" x14ac:dyDescent="0.25">
      <c r="A10" s="18">
        <v>5100</v>
      </c>
      <c r="B10" s="19">
        <v>519</v>
      </c>
      <c r="C10" s="20">
        <v>445</v>
      </c>
      <c r="D10" s="21" t="s">
        <v>25</v>
      </c>
      <c r="E10" s="22" t="s">
        <v>48</v>
      </c>
      <c r="F10" s="23">
        <v>0</v>
      </c>
      <c r="G10" s="24">
        <v>70000</v>
      </c>
      <c r="H10" s="24">
        <v>35000</v>
      </c>
      <c r="I10" s="24">
        <v>105000</v>
      </c>
    </row>
    <row r="11" spans="1:9" ht="154" thickBot="1" x14ac:dyDescent="0.25">
      <c r="A11" s="18">
        <v>5100</v>
      </c>
      <c r="B11" s="25">
        <v>519</v>
      </c>
      <c r="C11" s="26">
        <v>445</v>
      </c>
      <c r="D11" s="21" t="s">
        <v>25</v>
      </c>
      <c r="E11" s="27" t="s">
        <v>73</v>
      </c>
      <c r="F11" s="28">
        <v>0</v>
      </c>
      <c r="G11" s="29">
        <v>120000</v>
      </c>
      <c r="H11" s="29">
        <v>60000</v>
      </c>
      <c r="I11" s="29">
        <v>180000</v>
      </c>
    </row>
    <row r="12" spans="1:9" s="7" customFormat="1" ht="121.5" customHeight="1" thickBot="1" x14ac:dyDescent="0.25">
      <c r="A12" s="18">
        <v>7900</v>
      </c>
      <c r="B12" s="25">
        <v>590</v>
      </c>
      <c r="C12" s="26">
        <v>445</v>
      </c>
      <c r="D12" s="21" t="s">
        <v>26</v>
      </c>
      <c r="E12" s="30" t="s">
        <v>49</v>
      </c>
      <c r="F12" s="28">
        <v>0</v>
      </c>
      <c r="G12" s="24">
        <v>30000</v>
      </c>
      <c r="H12" s="24">
        <v>11188</v>
      </c>
      <c r="I12" s="24">
        <v>41188</v>
      </c>
    </row>
    <row r="13" spans="1:9" ht="123" customHeight="1" thickBot="1" x14ac:dyDescent="0.25">
      <c r="A13" s="18">
        <v>5100</v>
      </c>
      <c r="B13" s="25">
        <v>640</v>
      </c>
      <c r="C13" s="26">
        <v>445</v>
      </c>
      <c r="D13" s="21" t="s">
        <v>32</v>
      </c>
      <c r="E13" s="27" t="s">
        <v>50</v>
      </c>
      <c r="F13" s="28">
        <v>0</v>
      </c>
      <c r="G13" s="29">
        <v>40000</v>
      </c>
      <c r="H13" s="29">
        <v>20000</v>
      </c>
      <c r="I13" s="29">
        <v>60000</v>
      </c>
    </row>
    <row r="14" spans="1:9" ht="205.5" customHeight="1" thickBot="1" x14ac:dyDescent="0.25">
      <c r="A14" s="18">
        <v>5100</v>
      </c>
      <c r="B14" s="25">
        <v>640</v>
      </c>
      <c r="C14" s="26">
        <v>445</v>
      </c>
      <c r="D14" s="21" t="s">
        <v>33</v>
      </c>
      <c r="E14" s="27" t="s">
        <v>74</v>
      </c>
      <c r="F14" s="28">
        <v>0</v>
      </c>
      <c r="G14" s="29">
        <v>65000</v>
      </c>
      <c r="H14" s="29">
        <v>35000</v>
      </c>
      <c r="I14" s="29">
        <v>100000</v>
      </c>
    </row>
    <row r="15" spans="1:9" ht="162.75" customHeight="1" thickBot="1" x14ac:dyDescent="0.25">
      <c r="A15" s="18">
        <v>6130</v>
      </c>
      <c r="B15" s="25">
        <v>310</v>
      </c>
      <c r="C15" s="26">
        <v>445</v>
      </c>
      <c r="D15" s="21" t="s">
        <v>29</v>
      </c>
      <c r="E15" s="27" t="s">
        <v>75</v>
      </c>
      <c r="F15" s="28">
        <v>1</v>
      </c>
      <c r="G15" s="29">
        <v>40000</v>
      </c>
      <c r="H15" s="29">
        <v>20000</v>
      </c>
      <c r="I15" s="29">
        <v>60000</v>
      </c>
    </row>
    <row r="16" spans="1:9" ht="103" thickBot="1" x14ac:dyDescent="0.25">
      <c r="A16" s="18">
        <v>5200</v>
      </c>
      <c r="B16" s="25">
        <v>310</v>
      </c>
      <c r="C16" s="26">
        <v>445</v>
      </c>
      <c r="D16" s="21" t="s">
        <v>31</v>
      </c>
      <c r="E16" s="27" t="s">
        <v>51</v>
      </c>
      <c r="F16" s="28">
        <v>1</v>
      </c>
      <c r="G16" s="29">
        <v>54000</v>
      </c>
      <c r="H16" s="29">
        <v>27000</v>
      </c>
      <c r="I16" s="29">
        <v>81000</v>
      </c>
    </row>
    <row r="17" spans="1:10" ht="75" customHeight="1" thickBot="1" x14ac:dyDescent="0.25">
      <c r="A17" s="18">
        <v>5200</v>
      </c>
      <c r="B17" s="25">
        <v>310</v>
      </c>
      <c r="C17" s="26">
        <v>445</v>
      </c>
      <c r="D17" s="21" t="s">
        <v>31</v>
      </c>
      <c r="E17" s="27" t="s">
        <v>52</v>
      </c>
      <c r="F17" s="28">
        <v>1</v>
      </c>
      <c r="G17" s="29">
        <v>20000</v>
      </c>
      <c r="H17" s="29">
        <v>10000</v>
      </c>
      <c r="I17" s="29">
        <v>30000</v>
      </c>
    </row>
    <row r="18" spans="1:10" ht="149.25" customHeight="1" thickBot="1" x14ac:dyDescent="0.25">
      <c r="A18" s="18">
        <v>6000</v>
      </c>
      <c r="B18" s="25">
        <v>120</v>
      </c>
      <c r="C18" s="26">
        <v>445</v>
      </c>
      <c r="D18" s="21" t="s">
        <v>30</v>
      </c>
      <c r="E18" s="27" t="s">
        <v>53</v>
      </c>
      <c r="F18" s="28">
        <v>1</v>
      </c>
      <c r="G18" s="29">
        <v>30000</v>
      </c>
      <c r="H18" s="29">
        <v>16866</v>
      </c>
      <c r="I18" s="29">
        <v>46866</v>
      </c>
    </row>
    <row r="19" spans="1:10" ht="57.75" customHeight="1" thickBot="1" x14ac:dyDescent="0.25">
      <c r="A19" s="18">
        <v>6000</v>
      </c>
      <c r="B19" s="25">
        <v>200</v>
      </c>
      <c r="C19" s="26">
        <v>445</v>
      </c>
      <c r="D19" s="21" t="s">
        <v>30</v>
      </c>
      <c r="E19" s="27" t="s">
        <v>54</v>
      </c>
      <c r="F19" s="28">
        <v>1</v>
      </c>
      <c r="G19" s="29">
        <v>14000</v>
      </c>
      <c r="H19" s="29">
        <v>6000</v>
      </c>
      <c r="I19" s="29">
        <v>20000</v>
      </c>
    </row>
    <row r="20" spans="1:10" ht="180" customHeight="1" thickBot="1" x14ac:dyDescent="0.25">
      <c r="A20" s="18">
        <v>6120</v>
      </c>
      <c r="B20" s="25">
        <v>120</v>
      </c>
      <c r="C20" s="26">
        <v>445</v>
      </c>
      <c r="D20" s="21" t="s">
        <v>28</v>
      </c>
      <c r="E20" s="27" t="s">
        <v>77</v>
      </c>
      <c r="F20" s="28">
        <v>1</v>
      </c>
      <c r="G20" s="29">
        <v>7000</v>
      </c>
      <c r="H20" s="29">
        <v>4016</v>
      </c>
      <c r="I20" s="29">
        <v>11016</v>
      </c>
    </row>
    <row r="21" spans="1:10" ht="138.75" customHeight="1" thickBot="1" x14ac:dyDescent="0.25">
      <c r="A21" s="18">
        <v>5000</v>
      </c>
      <c r="B21" s="25">
        <v>590</v>
      </c>
      <c r="C21" s="26">
        <v>445</v>
      </c>
      <c r="D21" s="21" t="s">
        <v>35</v>
      </c>
      <c r="E21" s="27" t="s">
        <v>55</v>
      </c>
      <c r="F21" s="28">
        <v>0</v>
      </c>
      <c r="G21" s="29">
        <v>100000</v>
      </c>
      <c r="H21" s="29">
        <v>30000</v>
      </c>
      <c r="I21" s="29">
        <v>130000</v>
      </c>
    </row>
    <row r="22" spans="1:10" ht="110.25" customHeight="1" thickBot="1" x14ac:dyDescent="0.25">
      <c r="A22" s="18">
        <v>6130</v>
      </c>
      <c r="B22" s="25">
        <v>600</v>
      </c>
      <c r="C22" s="26">
        <v>445</v>
      </c>
      <c r="D22" s="21" t="s">
        <v>34</v>
      </c>
      <c r="E22" s="27" t="s">
        <v>56</v>
      </c>
      <c r="F22" s="28">
        <v>0</v>
      </c>
      <c r="G22" s="29">
        <v>35000</v>
      </c>
      <c r="H22" s="29">
        <v>15000</v>
      </c>
      <c r="I22" s="29">
        <v>50000</v>
      </c>
    </row>
    <row r="23" spans="1:10" ht="172.5" customHeight="1" thickBot="1" x14ac:dyDescent="0.25">
      <c r="A23" s="18">
        <v>6500</v>
      </c>
      <c r="B23" s="25">
        <v>648</v>
      </c>
      <c r="C23" s="26">
        <v>445</v>
      </c>
      <c r="D23" s="21" t="s">
        <v>31</v>
      </c>
      <c r="E23" s="27" t="s">
        <v>80</v>
      </c>
      <c r="F23" s="28">
        <v>0</v>
      </c>
      <c r="G23" s="29">
        <v>15000</v>
      </c>
      <c r="H23" s="29">
        <v>5000</v>
      </c>
      <c r="I23" s="29">
        <v>20000</v>
      </c>
    </row>
    <row r="24" spans="1:10" ht="150" customHeight="1" thickBot="1" x14ac:dyDescent="0.25">
      <c r="A24" s="18">
        <v>6200</v>
      </c>
      <c r="B24" s="25">
        <v>648</v>
      </c>
      <c r="C24" s="26">
        <v>445</v>
      </c>
      <c r="D24" s="21" t="s">
        <v>39</v>
      </c>
      <c r="E24" s="27" t="s">
        <v>57</v>
      </c>
      <c r="F24" s="28">
        <v>0</v>
      </c>
      <c r="G24" s="29">
        <v>6500</v>
      </c>
      <c r="H24" s="29">
        <v>3500</v>
      </c>
      <c r="I24" s="29">
        <v>10000</v>
      </c>
    </row>
    <row r="25" spans="1:10" ht="180" customHeight="1" thickBot="1" x14ac:dyDescent="0.25">
      <c r="A25" s="18">
        <v>6200</v>
      </c>
      <c r="B25" s="25">
        <v>519</v>
      </c>
      <c r="C25" s="26">
        <v>445</v>
      </c>
      <c r="D25" s="21" t="s">
        <v>37</v>
      </c>
      <c r="E25" s="27" t="s">
        <v>58</v>
      </c>
      <c r="F25" s="28">
        <v>0</v>
      </c>
      <c r="G25" s="29">
        <v>100000</v>
      </c>
      <c r="H25" s="29">
        <v>50000</v>
      </c>
      <c r="I25" s="29">
        <v>150000</v>
      </c>
    </row>
    <row r="26" spans="1:10" ht="138" customHeight="1" thickBot="1" x14ac:dyDescent="0.25">
      <c r="A26" s="18">
        <v>5000</v>
      </c>
      <c r="B26" s="25">
        <v>310</v>
      </c>
      <c r="C26" s="26">
        <v>445</v>
      </c>
      <c r="D26" s="21" t="s">
        <v>36</v>
      </c>
      <c r="E26" s="27" t="s">
        <v>59</v>
      </c>
      <c r="F26" s="28">
        <v>0</v>
      </c>
      <c r="G26" s="29">
        <v>40000</v>
      </c>
      <c r="H26" s="29">
        <v>20000</v>
      </c>
      <c r="I26" s="29">
        <v>60000</v>
      </c>
    </row>
    <row r="27" spans="1:10" ht="169.5" customHeight="1" thickBot="1" x14ac:dyDescent="0.25">
      <c r="A27" s="18">
        <v>5100</v>
      </c>
      <c r="B27" s="25">
        <v>120</v>
      </c>
      <c r="C27" s="26">
        <v>100</v>
      </c>
      <c r="D27" s="21" t="s">
        <v>40</v>
      </c>
      <c r="E27" s="27" t="s">
        <v>79</v>
      </c>
      <c r="F27" s="28">
        <v>0</v>
      </c>
      <c r="G27" s="29">
        <v>185000</v>
      </c>
      <c r="H27" s="29">
        <v>0</v>
      </c>
      <c r="I27" s="29">
        <v>185000</v>
      </c>
    </row>
    <row r="28" spans="1:10" ht="164.25" customHeight="1" thickBot="1" x14ac:dyDescent="0.25">
      <c r="A28" s="18">
        <v>5100</v>
      </c>
      <c r="B28" s="25">
        <v>120</v>
      </c>
      <c r="C28" s="26">
        <v>445</v>
      </c>
      <c r="D28" s="21" t="s">
        <v>41</v>
      </c>
      <c r="E28" s="27" t="s">
        <v>60</v>
      </c>
      <c r="F28" s="28">
        <v>0</v>
      </c>
      <c r="G28" s="29">
        <v>15000</v>
      </c>
      <c r="H28" s="29">
        <v>5000</v>
      </c>
      <c r="I28" s="29">
        <v>20000</v>
      </c>
    </row>
    <row r="29" spans="1:10" ht="111" customHeight="1" thickBot="1" x14ac:dyDescent="0.25">
      <c r="A29" s="18">
        <v>5100</v>
      </c>
      <c r="B29" s="25">
        <v>130</v>
      </c>
      <c r="C29" s="26">
        <v>445</v>
      </c>
      <c r="D29" s="21" t="s">
        <v>38</v>
      </c>
      <c r="E29" s="27" t="s">
        <v>61</v>
      </c>
      <c r="F29" s="28">
        <v>0</v>
      </c>
      <c r="G29" s="29">
        <v>40000</v>
      </c>
      <c r="H29" s="29">
        <v>20000</v>
      </c>
      <c r="I29" s="29">
        <v>60000</v>
      </c>
    </row>
    <row r="30" spans="1:10" ht="133.5" customHeight="1" x14ac:dyDescent="0.2">
      <c r="A30" s="31">
        <v>6130</v>
      </c>
      <c r="B30" s="32">
        <v>130</v>
      </c>
      <c r="C30" s="31">
        <v>1</v>
      </c>
      <c r="D30" s="31" t="s">
        <v>42</v>
      </c>
      <c r="E30" s="33" t="s">
        <v>62</v>
      </c>
      <c r="F30" s="34">
        <v>0.5</v>
      </c>
      <c r="G30" s="35">
        <f>85793.96*0.67</f>
        <v>57481.953200000011</v>
      </c>
      <c r="H30" s="36">
        <f>85793.96*0.33</f>
        <v>28312.006800000003</v>
      </c>
      <c r="I30" s="37">
        <f t="shared" ref="I30:I36" si="0">SUM(G30:H30)</f>
        <v>85793.960000000021</v>
      </c>
    </row>
    <row r="31" spans="1:10" ht="131.25" customHeight="1" x14ac:dyDescent="0.2">
      <c r="A31" s="31">
        <v>6130</v>
      </c>
      <c r="B31" s="32">
        <v>130</v>
      </c>
      <c r="C31" s="31">
        <v>2</v>
      </c>
      <c r="D31" s="31" t="s">
        <v>42</v>
      </c>
      <c r="E31" s="33" t="s">
        <v>63</v>
      </c>
      <c r="F31" s="34">
        <v>0.5</v>
      </c>
      <c r="G31" s="35">
        <f>33649.77*0.67</f>
        <v>22545.3459</v>
      </c>
      <c r="H31" s="36">
        <f>33649.77*0.33</f>
        <v>11104.4241</v>
      </c>
      <c r="I31" s="37">
        <f t="shared" si="0"/>
        <v>33649.770000000004</v>
      </c>
    </row>
    <row r="32" spans="1:10" ht="129" customHeight="1" x14ac:dyDescent="0.2">
      <c r="A32" s="31">
        <v>5100</v>
      </c>
      <c r="B32" s="32">
        <v>120</v>
      </c>
      <c r="C32" s="31">
        <v>3</v>
      </c>
      <c r="D32" s="31" t="s">
        <v>43</v>
      </c>
      <c r="E32" s="33" t="s">
        <v>64</v>
      </c>
      <c r="F32" s="34">
        <v>2</v>
      </c>
      <c r="G32" s="35">
        <f>268420*0.67</f>
        <v>179841.40000000002</v>
      </c>
      <c r="H32" s="38">
        <f>268420*0.33</f>
        <v>88578.6</v>
      </c>
      <c r="I32" s="39">
        <f t="shared" si="0"/>
        <v>268420</v>
      </c>
      <c r="J32" s="40"/>
    </row>
    <row r="33" spans="1:10" ht="135" customHeight="1" x14ac:dyDescent="0.2">
      <c r="A33" s="31">
        <v>5100</v>
      </c>
      <c r="B33" s="31">
        <v>649</v>
      </c>
      <c r="C33" s="31">
        <v>4</v>
      </c>
      <c r="D33" s="31" t="s">
        <v>25</v>
      </c>
      <c r="E33" s="33" t="s">
        <v>65</v>
      </c>
      <c r="F33" s="34">
        <v>0</v>
      </c>
      <c r="G33" s="35">
        <f>268*307</f>
        <v>82276</v>
      </c>
      <c r="H33" s="36">
        <f>132*307</f>
        <v>40524</v>
      </c>
      <c r="I33" s="37">
        <f t="shared" si="0"/>
        <v>122800</v>
      </c>
      <c r="J33" s="40"/>
    </row>
    <row r="34" spans="1:10" ht="70.5" customHeight="1" x14ac:dyDescent="0.2">
      <c r="A34" s="31">
        <v>5100</v>
      </c>
      <c r="B34" s="31">
        <v>642</v>
      </c>
      <c r="C34" s="31">
        <v>5</v>
      </c>
      <c r="D34" s="31" t="s">
        <v>44</v>
      </c>
      <c r="E34" s="33" t="s">
        <v>66</v>
      </c>
      <c r="F34" s="34">
        <v>0</v>
      </c>
      <c r="G34" s="35">
        <f>5350*0.67</f>
        <v>3584.5</v>
      </c>
      <c r="H34" s="36">
        <f>5350*0.33</f>
        <v>1765.5</v>
      </c>
      <c r="I34" s="37">
        <f t="shared" si="0"/>
        <v>5350</v>
      </c>
    </row>
    <row r="35" spans="1:10" ht="67.5" customHeight="1" x14ac:dyDescent="0.2">
      <c r="A35" s="31">
        <v>7900</v>
      </c>
      <c r="B35" s="31">
        <v>350</v>
      </c>
      <c r="C35" s="31">
        <v>6</v>
      </c>
      <c r="D35" s="31" t="s">
        <v>44</v>
      </c>
      <c r="E35" s="33" t="s">
        <v>67</v>
      </c>
      <c r="F35" s="34">
        <v>0</v>
      </c>
      <c r="G35" s="35">
        <f>21987*0.67</f>
        <v>14731.29</v>
      </c>
      <c r="H35" s="38">
        <f>21987*0.33</f>
        <v>7255.71</v>
      </c>
      <c r="I35" s="39">
        <f t="shared" si="0"/>
        <v>21987</v>
      </c>
    </row>
    <row r="36" spans="1:10" ht="102" customHeight="1" thickBot="1" x14ac:dyDescent="0.25">
      <c r="A36" s="31">
        <v>7900</v>
      </c>
      <c r="B36" s="31">
        <v>350</v>
      </c>
      <c r="C36" s="31">
        <v>7</v>
      </c>
      <c r="D36" s="31" t="s">
        <v>45</v>
      </c>
      <c r="E36" s="33" t="s">
        <v>68</v>
      </c>
      <c r="F36" s="34">
        <v>0</v>
      </c>
      <c r="G36" s="35">
        <f>4739.99*0.67</f>
        <v>3175.7932999999998</v>
      </c>
      <c r="H36" s="38">
        <f>4739.99*0.33</f>
        <v>1564.1967</v>
      </c>
      <c r="I36" s="39">
        <f t="shared" si="0"/>
        <v>4739.99</v>
      </c>
    </row>
    <row r="37" spans="1:10" ht="18" thickBot="1" x14ac:dyDescent="0.25">
      <c r="A37" s="18">
        <v>7200</v>
      </c>
      <c r="B37" s="25">
        <v>792</v>
      </c>
      <c r="C37" s="26">
        <v>445</v>
      </c>
      <c r="D37" s="21" t="s">
        <v>27</v>
      </c>
      <c r="E37" s="41" t="s">
        <v>17</v>
      </c>
      <c r="F37" s="28">
        <v>0</v>
      </c>
      <c r="G37" s="29">
        <v>67891.45</v>
      </c>
      <c r="H37" s="42">
        <v>30189.55</v>
      </c>
      <c r="I37" s="29">
        <v>98081</v>
      </c>
    </row>
    <row r="38" spans="1:10" ht="17" thickBot="1" x14ac:dyDescent="0.25">
      <c r="A38" s="43"/>
      <c r="B38" s="44"/>
      <c r="C38" s="45"/>
      <c r="D38" s="20"/>
      <c r="E38" s="25"/>
      <c r="F38" s="23"/>
      <c r="G38" s="42"/>
      <c r="H38" s="29"/>
      <c r="I38" s="46"/>
    </row>
    <row r="39" spans="1:10" ht="17" thickBot="1" x14ac:dyDescent="0.25">
      <c r="A39" s="47"/>
      <c r="B39" s="47"/>
      <c r="C39" s="20"/>
      <c r="D39" s="20"/>
      <c r="E39" s="20"/>
      <c r="F39" s="48"/>
      <c r="G39" s="49">
        <f>SUM(G10:G38)</f>
        <v>1458027.7324000003</v>
      </c>
      <c r="H39" s="49">
        <f>SUM(H10:H37)</f>
        <v>602863.98759999999</v>
      </c>
      <c r="I39" s="49">
        <f>SUM(I10:I37)</f>
        <v>2060891.72</v>
      </c>
    </row>
    <row r="40" spans="1:10" ht="20" customHeight="1" thickBot="1" x14ac:dyDescent="0.25">
      <c r="A40" s="50"/>
      <c r="B40" s="51"/>
      <c r="C40" s="46"/>
      <c r="D40" s="21"/>
      <c r="E40" s="46"/>
      <c r="F40" s="52"/>
      <c r="G40" s="46"/>
      <c r="I40" s="53"/>
      <c r="J40" s="54"/>
    </row>
    <row r="41" spans="1:10" ht="20" customHeight="1" thickBot="1" x14ac:dyDescent="0.25">
      <c r="A41" s="50"/>
      <c r="B41" s="51"/>
      <c r="C41" s="46"/>
      <c r="D41" s="21"/>
      <c r="E41" s="46"/>
      <c r="F41" s="48"/>
      <c r="G41" s="46"/>
      <c r="H41" s="46"/>
      <c r="I41" s="46"/>
    </row>
    <row r="42" spans="1:10" ht="20" customHeight="1" thickBot="1" x14ac:dyDescent="0.25">
      <c r="A42" s="55"/>
      <c r="B42" s="56"/>
      <c r="C42" s="56"/>
      <c r="D42" s="55"/>
      <c r="E42" s="56" t="s">
        <v>2</v>
      </c>
      <c r="F42" s="52"/>
      <c r="G42" s="46"/>
      <c r="H42" s="46"/>
      <c r="I42" s="49"/>
    </row>
    <row r="44" spans="1:10" x14ac:dyDescent="0.2">
      <c r="A44" s="62"/>
      <c r="B44" s="62"/>
      <c r="C44" s="62"/>
    </row>
    <row r="45" spans="1:10" x14ac:dyDescent="0.2">
      <c r="A45" s="62"/>
      <c r="B45" s="62"/>
      <c r="C45" s="62"/>
      <c r="D45" s="7" t="s">
        <v>16</v>
      </c>
      <c r="E45" s="57"/>
    </row>
    <row r="48" spans="1:10" ht="20" customHeight="1" x14ac:dyDescent="0.2">
      <c r="A48" s="67"/>
      <c r="B48" s="67"/>
      <c r="C48" s="67"/>
      <c r="D48" s="67"/>
      <c r="E48" s="67"/>
      <c r="F48" s="67"/>
    </row>
    <row r="49" spans="1:6" ht="20" customHeight="1" x14ac:dyDescent="0.2">
      <c r="A49" s="67"/>
      <c r="B49" s="67"/>
      <c r="C49" s="67"/>
      <c r="D49" s="67"/>
      <c r="E49" s="67"/>
      <c r="F49" s="67"/>
    </row>
    <row r="50" spans="1:6" ht="8" customHeight="1" x14ac:dyDescent="0.2"/>
    <row r="51" spans="1:6" ht="12" customHeight="1" x14ac:dyDescent="0.2">
      <c r="A51" s="61"/>
      <c r="B51" s="61"/>
      <c r="C51" s="61"/>
      <c r="D51" s="61"/>
      <c r="E51" s="61"/>
      <c r="F51" s="61"/>
    </row>
    <row r="52" spans="1:6" ht="12" customHeight="1" x14ac:dyDescent="0.2">
      <c r="A52" s="61"/>
      <c r="B52" s="61"/>
      <c r="C52" s="61"/>
      <c r="D52" s="61"/>
      <c r="E52" s="61"/>
      <c r="F52" s="61"/>
    </row>
    <row r="53" spans="1:6" ht="8" customHeight="1" x14ac:dyDescent="0.2"/>
    <row r="54" spans="1:6" ht="12" customHeight="1" x14ac:dyDescent="0.2">
      <c r="A54" s="62" t="s">
        <v>3</v>
      </c>
      <c r="B54" s="62"/>
      <c r="C54" s="64"/>
    </row>
    <row r="55" spans="1:6" ht="8" customHeight="1" x14ac:dyDescent="0.2"/>
    <row r="56" spans="1:6" ht="12" customHeight="1" x14ac:dyDescent="0.2">
      <c r="A56" s="60" t="s">
        <v>4</v>
      </c>
      <c r="B56" s="60"/>
      <c r="C56" s="64"/>
    </row>
    <row r="57" spans="1:6" ht="8" customHeight="1" x14ac:dyDescent="0.2"/>
    <row r="58" spans="1:6" ht="12" customHeight="1" x14ac:dyDescent="0.2">
      <c r="A58" s="60"/>
      <c r="B58" s="60"/>
      <c r="C58" s="60"/>
    </row>
    <row r="59" spans="1:6" ht="12" customHeight="1" x14ac:dyDescent="0.2">
      <c r="C59" s="61" t="s">
        <v>69</v>
      </c>
      <c r="D59" s="61"/>
      <c r="E59" s="61"/>
      <c r="F59" s="61"/>
    </row>
    <row r="60" spans="1:6" ht="12" customHeight="1" x14ac:dyDescent="0.2">
      <c r="C60" s="61"/>
      <c r="D60" s="61"/>
      <c r="E60" s="61"/>
      <c r="F60" s="61"/>
    </row>
    <row r="61" spans="1:6" ht="8" customHeight="1" x14ac:dyDescent="0.2"/>
    <row r="62" spans="1:6" ht="12" customHeight="1" x14ac:dyDescent="0.2">
      <c r="A62" s="60"/>
      <c r="B62" s="60"/>
      <c r="C62" s="60"/>
    </row>
    <row r="63" spans="1:6" ht="12" customHeight="1" x14ac:dyDescent="0.2">
      <c r="C63" s="61" t="s">
        <v>70</v>
      </c>
      <c r="D63" s="61"/>
      <c r="E63" s="61"/>
      <c r="F63" s="61"/>
    </row>
    <row r="64" spans="1:6" ht="12" customHeight="1" x14ac:dyDescent="0.2">
      <c r="C64" s="61"/>
      <c r="D64" s="61"/>
      <c r="E64" s="61"/>
      <c r="F64" s="61"/>
    </row>
    <row r="65" spans="1:6" ht="12" customHeight="1" x14ac:dyDescent="0.2"/>
    <row r="66" spans="1:6" ht="12" customHeight="1" x14ac:dyDescent="0.2"/>
    <row r="67" spans="1:6" ht="12" customHeight="1" x14ac:dyDescent="0.2">
      <c r="C67" s="61" t="s">
        <v>71</v>
      </c>
      <c r="D67" s="61"/>
      <c r="E67" s="61"/>
      <c r="F67" s="61"/>
    </row>
    <row r="68" spans="1:6" ht="12" customHeight="1" x14ac:dyDescent="0.2">
      <c r="C68" s="61"/>
      <c r="D68" s="61"/>
      <c r="E68" s="61"/>
      <c r="F68" s="61"/>
    </row>
    <row r="69" spans="1:6" ht="12" customHeight="1" x14ac:dyDescent="0.2"/>
    <row r="70" spans="1:6" ht="12" customHeight="1" x14ac:dyDescent="0.2"/>
    <row r="71" spans="1:6" ht="12" customHeight="1" x14ac:dyDescent="0.2">
      <c r="C71" s="66" t="s">
        <v>72</v>
      </c>
      <c r="D71" s="66"/>
      <c r="E71" s="66"/>
      <c r="F71" s="66"/>
    </row>
    <row r="72" spans="1:6" ht="12" customHeight="1" x14ac:dyDescent="0.2"/>
    <row r="73" spans="1:6" ht="12" customHeight="1" x14ac:dyDescent="0.2"/>
    <row r="74" spans="1:6" ht="12" customHeight="1" x14ac:dyDescent="0.2">
      <c r="C74" s="61" t="s">
        <v>5</v>
      </c>
      <c r="D74" s="61"/>
      <c r="E74" s="61"/>
      <c r="F74" s="61"/>
    </row>
    <row r="75" spans="1:6" ht="12" customHeight="1" x14ac:dyDescent="0.2"/>
    <row r="76" spans="1:6" ht="12" customHeight="1" x14ac:dyDescent="0.2">
      <c r="A76" s="60"/>
      <c r="B76" s="60"/>
      <c r="C76" s="60"/>
    </row>
    <row r="77" spans="1:6" ht="12" customHeight="1" x14ac:dyDescent="0.2"/>
    <row r="78" spans="1:6" ht="12" customHeight="1" x14ac:dyDescent="0.2">
      <c r="A78" s="63" t="s">
        <v>6</v>
      </c>
      <c r="B78" s="63"/>
      <c r="C78" s="63"/>
      <c r="D78" s="61"/>
      <c r="E78" s="61"/>
      <c r="F78" s="61"/>
    </row>
    <row r="79" spans="1:6" ht="12" customHeight="1" x14ac:dyDescent="0.2">
      <c r="D79" s="61"/>
      <c r="E79" s="61"/>
      <c r="F79" s="61"/>
    </row>
    <row r="80" spans="1:6" ht="12" customHeight="1" x14ac:dyDescent="0.2"/>
    <row r="81" spans="1:6" ht="12" customHeight="1" x14ac:dyDescent="0.2">
      <c r="A81" s="63" t="s">
        <v>7</v>
      </c>
      <c r="B81" s="63"/>
      <c r="C81" s="63"/>
      <c r="D81" s="64"/>
      <c r="E81" s="64"/>
      <c r="F81" s="64"/>
    </row>
    <row r="82" spans="1:6" ht="12" customHeight="1" x14ac:dyDescent="0.2"/>
    <row r="83" spans="1:6" ht="12" customHeight="1" x14ac:dyDescent="0.2">
      <c r="A83" s="64" t="s">
        <v>8</v>
      </c>
      <c r="B83" s="64"/>
      <c r="C83" s="64"/>
      <c r="D83" s="64"/>
      <c r="E83" s="64"/>
      <c r="F83" s="64"/>
    </row>
    <row r="84" spans="1:6" ht="12" customHeight="1" x14ac:dyDescent="0.2">
      <c r="A84" s="61" t="s">
        <v>9</v>
      </c>
      <c r="B84" s="61"/>
      <c r="C84" s="61"/>
      <c r="D84" s="61"/>
      <c r="E84" s="61"/>
      <c r="F84" s="61"/>
    </row>
    <row r="85" spans="1:6" ht="12" customHeight="1" x14ac:dyDescent="0.2">
      <c r="A85" s="61"/>
      <c r="B85" s="61"/>
      <c r="C85" s="61"/>
      <c r="D85" s="61"/>
      <c r="E85" s="61"/>
      <c r="F85" s="61"/>
    </row>
    <row r="86" spans="1:6" ht="12" customHeight="1" x14ac:dyDescent="0.2">
      <c r="A86" s="61"/>
      <c r="B86" s="61"/>
      <c r="C86" s="61"/>
      <c r="D86" s="61"/>
      <c r="E86" s="61"/>
      <c r="F86" s="61"/>
    </row>
    <row r="87" spans="1:6" ht="12" customHeight="1" x14ac:dyDescent="0.2">
      <c r="A87" s="61" t="s">
        <v>10</v>
      </c>
      <c r="B87" s="61"/>
      <c r="C87" s="61"/>
      <c r="D87" s="61"/>
      <c r="E87" s="61"/>
      <c r="F87" s="61"/>
    </row>
    <row r="88" spans="1:6" ht="12" customHeight="1" x14ac:dyDescent="0.2">
      <c r="A88" s="61"/>
      <c r="B88" s="61"/>
      <c r="C88" s="61"/>
      <c r="D88" s="61"/>
      <c r="E88" s="61"/>
      <c r="F88" s="61"/>
    </row>
    <row r="89" spans="1:6" ht="12" customHeight="1" x14ac:dyDescent="0.2">
      <c r="A89" s="61" t="s">
        <v>11</v>
      </c>
      <c r="B89" s="61"/>
      <c r="C89" s="61"/>
      <c r="D89" s="61"/>
      <c r="E89" s="61"/>
      <c r="F89" s="61"/>
    </row>
    <row r="90" spans="1:6" ht="12" customHeight="1" x14ac:dyDescent="0.2">
      <c r="A90" s="61"/>
      <c r="B90" s="61"/>
      <c r="C90" s="61"/>
      <c r="D90" s="61"/>
      <c r="E90" s="61"/>
      <c r="F90" s="61"/>
    </row>
    <row r="91" spans="1:6" ht="12" customHeight="1" x14ac:dyDescent="0.2">
      <c r="A91" s="61" t="s">
        <v>12</v>
      </c>
      <c r="B91" s="61"/>
      <c r="C91" s="61"/>
      <c r="D91" s="61"/>
      <c r="E91" s="61"/>
      <c r="F91" s="61"/>
    </row>
    <row r="92" spans="1:6" ht="12" customHeight="1" x14ac:dyDescent="0.2">
      <c r="A92" s="61"/>
      <c r="B92" s="61"/>
      <c r="C92" s="61"/>
      <c r="D92" s="61"/>
      <c r="E92" s="61"/>
      <c r="F92" s="61"/>
    </row>
    <row r="93" spans="1:6" ht="12" customHeight="1" x14ac:dyDescent="0.2">
      <c r="A93" s="61"/>
      <c r="B93" s="61"/>
      <c r="C93" s="61"/>
      <c r="D93" s="61"/>
      <c r="E93" s="61"/>
      <c r="F93" s="61"/>
    </row>
    <row r="94" spans="1:6" ht="12" customHeight="1" x14ac:dyDescent="0.2">
      <c r="A94" s="64" t="s">
        <v>13</v>
      </c>
      <c r="B94" s="64"/>
      <c r="C94" s="64"/>
      <c r="D94" s="64"/>
      <c r="E94" s="64"/>
      <c r="F94" s="64"/>
    </row>
    <row r="95" spans="1:6" ht="12" customHeight="1" x14ac:dyDescent="0.2">
      <c r="A95" s="61" t="s">
        <v>14</v>
      </c>
      <c r="B95" s="61"/>
      <c r="C95" s="61"/>
      <c r="D95" s="61"/>
      <c r="E95" s="61"/>
      <c r="F95" s="61"/>
    </row>
    <row r="96" spans="1:6" ht="12" customHeight="1" x14ac:dyDescent="0.2">
      <c r="A96" s="61"/>
      <c r="B96" s="61"/>
      <c r="C96" s="61"/>
      <c r="D96" s="61"/>
      <c r="E96" s="61"/>
      <c r="F96" s="61"/>
    </row>
    <row r="97" spans="1:6" ht="12" customHeight="1" x14ac:dyDescent="0.2"/>
    <row r="98" spans="1:6" ht="12" customHeight="1" x14ac:dyDescent="0.2">
      <c r="A98" s="60"/>
      <c r="B98" s="60"/>
      <c r="C98" s="60"/>
      <c r="D98" s="60"/>
      <c r="E98" s="60"/>
      <c r="F98" s="60"/>
    </row>
    <row r="99" spans="1:6" ht="12" customHeight="1" x14ac:dyDescent="0.2">
      <c r="C99" s="61" t="s">
        <v>15</v>
      </c>
      <c r="D99" s="61"/>
      <c r="E99" s="61"/>
      <c r="F99" s="61"/>
    </row>
    <row r="100" spans="1:6" ht="12" customHeight="1" x14ac:dyDescent="0.2">
      <c r="C100" s="61"/>
      <c r="D100" s="61"/>
      <c r="E100" s="61"/>
      <c r="F100" s="61"/>
    </row>
    <row r="101" spans="1:6" ht="12" customHeight="1" x14ac:dyDescent="0.2">
      <c r="C101" s="61"/>
      <c r="D101" s="61"/>
      <c r="E101" s="61"/>
      <c r="F101" s="61"/>
    </row>
    <row r="102" spans="1:6" ht="12" customHeight="1" x14ac:dyDescent="0.2"/>
    <row r="103" spans="1:6" ht="12" customHeight="1" x14ac:dyDescent="0.2">
      <c r="A103" s="60"/>
      <c r="B103" s="60"/>
      <c r="C103" s="60"/>
      <c r="D103" s="64"/>
      <c r="E103" s="64"/>
      <c r="F103" s="64"/>
    </row>
    <row r="104" spans="1:6" ht="12" customHeight="1" x14ac:dyDescent="0.2"/>
    <row r="105" spans="1:6" x14ac:dyDescent="0.2">
      <c r="A105" s="64"/>
      <c r="B105" s="64"/>
      <c r="C105" s="64"/>
      <c r="D105" s="64"/>
      <c r="E105" s="64"/>
      <c r="F105" s="64"/>
    </row>
    <row r="107" spans="1:6" x14ac:dyDescent="0.2">
      <c r="A107" s="62"/>
      <c r="B107" s="62"/>
      <c r="C107" s="62"/>
    </row>
    <row r="108" spans="1:6" x14ac:dyDescent="0.2">
      <c r="A108" s="62"/>
      <c r="B108" s="62"/>
      <c r="C108" s="62"/>
      <c r="D108" s="7" t="s">
        <v>16</v>
      </c>
      <c r="E108" s="57"/>
    </row>
  </sheetData>
  <mergeCells count="37">
    <mergeCell ref="A6:F6"/>
    <mergeCell ref="A7:F7"/>
    <mergeCell ref="C71:F71"/>
    <mergeCell ref="A44:C44"/>
    <mergeCell ref="A45:C45"/>
    <mergeCell ref="A54:C54"/>
    <mergeCell ref="A56:C56"/>
    <mergeCell ref="A51:F52"/>
    <mergeCell ref="A48:F48"/>
    <mergeCell ref="A49:F49"/>
    <mergeCell ref="A78:C78"/>
    <mergeCell ref="D78:F79"/>
    <mergeCell ref="A58:C58"/>
    <mergeCell ref="C59:F60"/>
    <mergeCell ref="A62:C62"/>
    <mergeCell ref="C67:F68"/>
    <mergeCell ref="C63:F64"/>
    <mergeCell ref="A108:C108"/>
    <mergeCell ref="A84:F86"/>
    <mergeCell ref="A87:F88"/>
    <mergeCell ref="A89:F90"/>
    <mergeCell ref="A91:F93"/>
    <mergeCell ref="A94:F94"/>
    <mergeCell ref="A103:C103"/>
    <mergeCell ref="D103:F103"/>
    <mergeCell ref="A105:F105"/>
    <mergeCell ref="A95:F96"/>
    <mergeCell ref="G1:H3"/>
    <mergeCell ref="A98:C98"/>
    <mergeCell ref="D98:F98"/>
    <mergeCell ref="C99:F101"/>
    <mergeCell ref="A107:C107"/>
    <mergeCell ref="C74:F74"/>
    <mergeCell ref="A81:C81"/>
    <mergeCell ref="A83:F83"/>
    <mergeCell ref="D81:F81"/>
    <mergeCell ref="A76:C76"/>
  </mergeCells>
  <phoneticPr fontId="2" type="noConversion"/>
  <pageMargins left="0.7" right="0.7" top="0.75" bottom="0.75" header="0.3" footer="0.3"/>
  <pageSetup orientation="landscape"/>
  <headerFooter alignWithMargins="0"/>
  <rowBreaks count="1" manualBreakCount="1">
    <brk id="47"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 x14ac:dyDescent="0.15"/>
  <cols>
    <col min="1" max="256" width="8.83203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DOE 101</vt:lpstr>
      <vt:lpstr>Sheet5</vt:lpstr>
      <vt:lpstr>Account_Title</vt:lpstr>
      <vt:lpstr>Activity_Number</vt:lpstr>
      <vt:lpstr>Amount_for_1_3_allocation</vt:lpstr>
      <vt:lpstr>Amount_for_2_3_allocation</vt:lpstr>
      <vt:lpstr>FTE</vt:lpstr>
      <vt:lpstr>Object</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phyllis.schrammel</dc:creator>
  <cp:lastModifiedBy>Microsoft Office User</cp:lastModifiedBy>
  <cp:lastPrinted>2021-12-14T19:15:04Z</cp:lastPrinted>
  <dcterms:created xsi:type="dcterms:W3CDTF">2006-01-06T14:45:32Z</dcterms:created>
  <dcterms:modified xsi:type="dcterms:W3CDTF">2022-04-01T15:38:21Z</dcterms:modified>
</cp:coreProperties>
</file>